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EF537175-B7BF-40E2-A2B7-3BD04D654662}"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352" i="7"/>
  <c r="V352" i="7"/>
  <c r="R352" i="7"/>
  <c r="O352" i="7"/>
  <c r="Z351" i="7"/>
  <c r="V351" i="7"/>
  <c r="R351" i="7"/>
  <c r="O351" i="7"/>
  <c r="Z350" i="7"/>
  <c r="V350" i="7"/>
  <c r="R350" i="7"/>
  <c r="O350" i="7"/>
  <c r="Z349" i="7"/>
  <c r="V349" i="7"/>
  <c r="R349" i="7"/>
  <c r="O349" i="7"/>
  <c r="Z348" i="7"/>
  <c r="V348" i="7"/>
  <c r="R348" i="7"/>
  <c r="O348" i="7"/>
  <c r="Z347" i="7"/>
  <c r="V347" i="7"/>
  <c r="R347" i="7"/>
  <c r="O347" i="7"/>
  <c r="Z346" i="7"/>
  <c r="V346" i="7"/>
  <c r="R346" i="7"/>
  <c r="O346" i="7"/>
  <c r="Z345" i="7"/>
  <c r="V345" i="7"/>
  <c r="R345" i="7"/>
  <c r="O345" i="7"/>
  <c r="Z344" i="7"/>
  <c r="V344" i="7"/>
  <c r="R344" i="7"/>
  <c r="O344" i="7"/>
  <c r="Z343" i="7"/>
  <c r="V343" i="7"/>
  <c r="R343" i="7"/>
  <c r="O343" i="7"/>
  <c r="Z342" i="7"/>
  <c r="V342" i="7"/>
  <c r="R342" i="7"/>
  <c r="O342" i="7"/>
  <c r="Z341" i="7"/>
  <c r="V341" i="7"/>
  <c r="R341" i="7"/>
  <c r="O341" i="7"/>
  <c r="Z340" i="7"/>
  <c r="V340" i="7"/>
  <c r="R340" i="7"/>
  <c r="O340" i="7"/>
  <c r="Z339" i="7"/>
  <c r="V339" i="7"/>
  <c r="R339" i="7"/>
  <c r="O339" i="7"/>
  <c r="Z338" i="7"/>
  <c r="V338" i="7"/>
  <c r="R338" i="7"/>
  <c r="O338" i="7"/>
  <c r="Z337" i="7"/>
  <c r="V337" i="7"/>
  <c r="R337" i="7"/>
  <c r="O337" i="7"/>
  <c r="Z336" i="7"/>
  <c r="V336" i="7"/>
  <c r="R336" i="7"/>
  <c r="O336" i="7"/>
  <c r="Z335" i="7"/>
  <c r="V335" i="7"/>
  <c r="R335" i="7"/>
  <c r="O335" i="7"/>
  <c r="Z334" i="7"/>
  <c r="V334" i="7"/>
  <c r="R334" i="7"/>
  <c r="O334" i="7"/>
  <c r="Z333" i="7"/>
  <c r="V333" i="7"/>
  <c r="R333" i="7"/>
  <c r="O333" i="7"/>
  <c r="Z332" i="7"/>
  <c r="V332" i="7"/>
  <c r="R332" i="7"/>
  <c r="O332" i="7"/>
  <c r="Z331" i="7"/>
  <c r="V331" i="7"/>
  <c r="R331" i="7"/>
  <c r="O331" i="7"/>
  <c r="Z330" i="7"/>
  <c r="V330" i="7"/>
  <c r="R330" i="7"/>
  <c r="O330" i="7"/>
  <c r="Z329" i="7"/>
  <c r="V329" i="7"/>
  <c r="R329" i="7"/>
  <c r="O329" i="7"/>
  <c r="Z328" i="7"/>
  <c r="V328" i="7"/>
  <c r="R328" i="7"/>
  <c r="O328" i="7"/>
  <c r="Z327" i="7"/>
  <c r="V327" i="7"/>
  <c r="R327" i="7"/>
  <c r="O327" i="7"/>
  <c r="Z326" i="7"/>
  <c r="V326" i="7"/>
  <c r="R326" i="7"/>
  <c r="O326" i="7"/>
  <c r="Z325" i="7"/>
  <c r="V325" i="7"/>
  <c r="R325" i="7"/>
  <c r="O325" i="7"/>
  <c r="Z324" i="7"/>
  <c r="V324" i="7"/>
  <c r="R324" i="7"/>
  <c r="O324" i="7"/>
  <c r="Z323" i="7"/>
  <c r="V323" i="7"/>
  <c r="R323" i="7"/>
  <c r="O323" i="7"/>
  <c r="Z322" i="7"/>
  <c r="V322" i="7"/>
  <c r="R322" i="7"/>
  <c r="O322" i="7"/>
  <c r="Z321" i="7"/>
  <c r="V321" i="7"/>
  <c r="R321" i="7"/>
  <c r="O321" i="7"/>
  <c r="Z320" i="7"/>
  <c r="V320" i="7"/>
  <c r="R320" i="7"/>
  <c r="O320" i="7"/>
  <c r="Z319" i="7"/>
  <c r="V319" i="7"/>
  <c r="R319" i="7"/>
  <c r="O319" i="7"/>
  <c r="Z318" i="7"/>
  <c r="V318" i="7"/>
  <c r="R318" i="7"/>
  <c r="O318" i="7"/>
  <c r="Z317" i="7"/>
  <c r="V317" i="7"/>
  <c r="R317" i="7"/>
  <c r="O317" i="7"/>
  <c r="Z316" i="7"/>
  <c r="V316" i="7"/>
  <c r="R316" i="7"/>
  <c r="O316" i="7"/>
  <c r="Z315" i="7"/>
  <c r="V315" i="7"/>
  <c r="R315" i="7"/>
  <c r="O315" i="7"/>
  <c r="Z314" i="7"/>
  <c r="V314" i="7"/>
  <c r="R314" i="7"/>
  <c r="O314" i="7"/>
  <c r="Z313" i="7"/>
  <c r="V313" i="7"/>
  <c r="R313" i="7"/>
  <c r="O313" i="7"/>
  <c r="Z312" i="7"/>
  <c r="V312" i="7"/>
  <c r="R312" i="7"/>
  <c r="O312" i="7"/>
  <c r="Z311" i="7"/>
  <c r="V311" i="7"/>
  <c r="R311" i="7"/>
  <c r="O311" i="7"/>
  <c r="Z310" i="7"/>
  <c r="V310" i="7"/>
  <c r="R310" i="7"/>
  <c r="O310" i="7"/>
  <c r="Z309" i="7"/>
  <c r="V309" i="7"/>
  <c r="R309" i="7"/>
  <c r="O309" i="7"/>
  <c r="Z308" i="7"/>
  <c r="V308" i="7"/>
  <c r="R308" i="7"/>
  <c r="O308" i="7"/>
  <c r="Z307" i="7"/>
  <c r="V307" i="7"/>
  <c r="R307" i="7"/>
  <c r="O307" i="7"/>
  <c r="Z306" i="7"/>
  <c r="V306" i="7"/>
  <c r="R306" i="7"/>
  <c r="O306" i="7"/>
  <c r="Z305" i="7"/>
  <c r="V305" i="7"/>
  <c r="R305" i="7"/>
  <c r="O305" i="7"/>
  <c r="Z304" i="7"/>
  <c r="V304" i="7"/>
  <c r="R304" i="7"/>
  <c r="O304" i="7"/>
  <c r="Z303" i="7"/>
  <c r="V303" i="7"/>
  <c r="R303" i="7"/>
  <c r="O303" i="7"/>
  <c r="Z302" i="7"/>
  <c r="V302" i="7"/>
  <c r="R302" i="7"/>
  <c r="O302" i="7"/>
  <c r="Z301" i="7"/>
  <c r="V301" i="7"/>
  <c r="R301" i="7"/>
  <c r="O301" i="7"/>
  <c r="Z300" i="7"/>
  <c r="V300" i="7"/>
  <c r="R300" i="7"/>
  <c r="O300" i="7"/>
  <c r="Z299" i="7"/>
  <c r="V299" i="7"/>
  <c r="R299" i="7"/>
  <c r="O299" i="7"/>
  <c r="Z298" i="7"/>
  <c r="V298" i="7"/>
  <c r="R298" i="7"/>
  <c r="O298" i="7"/>
  <c r="Z297" i="7"/>
  <c r="V297" i="7"/>
  <c r="R297" i="7"/>
  <c r="O297" i="7"/>
  <c r="Z296" i="7"/>
  <c r="V296" i="7"/>
  <c r="R296" i="7"/>
  <c r="O296" i="7"/>
  <c r="Z295" i="7"/>
  <c r="V295" i="7"/>
  <c r="R295" i="7"/>
  <c r="O295" i="7"/>
  <c r="Z294" i="7"/>
  <c r="V294" i="7"/>
  <c r="R294" i="7"/>
  <c r="O294" i="7"/>
  <c r="Z293" i="7"/>
  <c r="V293" i="7"/>
  <c r="R293" i="7"/>
  <c r="O293" i="7"/>
  <c r="Z292" i="7"/>
  <c r="V292" i="7"/>
  <c r="R292" i="7"/>
  <c r="O292" i="7"/>
  <c r="Z291" i="7"/>
  <c r="V291" i="7"/>
  <c r="R291" i="7"/>
  <c r="O291" i="7"/>
  <c r="Z290" i="7"/>
  <c r="V290" i="7"/>
  <c r="R290" i="7"/>
  <c r="O290" i="7"/>
  <c r="Z289" i="7"/>
  <c r="V289" i="7"/>
  <c r="R289" i="7"/>
  <c r="O289" i="7"/>
  <c r="Z288" i="7"/>
  <c r="V288" i="7"/>
  <c r="R288" i="7"/>
  <c r="O288" i="7"/>
  <c r="Z287" i="7"/>
  <c r="V287" i="7"/>
  <c r="R287" i="7"/>
  <c r="O287" i="7"/>
  <c r="Z286" i="7"/>
  <c r="V286" i="7"/>
  <c r="R286" i="7"/>
  <c r="O286" i="7"/>
  <c r="Z285" i="7"/>
  <c r="V285" i="7"/>
  <c r="R285" i="7"/>
  <c r="O285" i="7"/>
  <c r="Z284" i="7"/>
  <c r="V284" i="7"/>
  <c r="R284" i="7"/>
  <c r="O284" i="7"/>
  <c r="Z283" i="7"/>
  <c r="V283" i="7"/>
  <c r="R283" i="7"/>
  <c r="O283" i="7"/>
  <c r="Z282" i="7"/>
  <c r="V282" i="7"/>
  <c r="R282" i="7"/>
  <c r="O282" i="7"/>
  <c r="Z281" i="7"/>
  <c r="V281" i="7"/>
  <c r="R281" i="7"/>
  <c r="O281" i="7"/>
  <c r="Z280" i="7"/>
  <c r="V280" i="7"/>
  <c r="R280" i="7"/>
  <c r="O280" i="7"/>
  <c r="Z279" i="7"/>
  <c r="V279" i="7"/>
  <c r="R279" i="7"/>
  <c r="O279" i="7"/>
  <c r="Z278" i="7"/>
  <c r="V278" i="7"/>
  <c r="R278" i="7"/>
  <c r="O278" i="7"/>
  <c r="Z277" i="7"/>
  <c r="V277" i="7"/>
  <c r="R277" i="7"/>
  <c r="O277" i="7"/>
  <c r="Z276" i="7"/>
  <c r="V276" i="7"/>
  <c r="R276" i="7"/>
  <c r="O276" i="7"/>
  <c r="Z275" i="7"/>
  <c r="V275" i="7"/>
  <c r="R275" i="7"/>
  <c r="O275" i="7"/>
  <c r="Z274" i="7"/>
  <c r="V274" i="7"/>
  <c r="R274" i="7"/>
  <c r="O274" i="7"/>
  <c r="Z273" i="7"/>
  <c r="V273" i="7"/>
  <c r="R273" i="7"/>
  <c r="O273" i="7"/>
  <c r="Z272" i="7"/>
  <c r="V272" i="7"/>
  <c r="R272" i="7"/>
  <c r="O272" i="7"/>
  <c r="Z271" i="7"/>
  <c r="V271" i="7"/>
  <c r="R271" i="7"/>
  <c r="O271" i="7"/>
  <c r="Z270" i="7"/>
  <c r="V270" i="7"/>
  <c r="R270" i="7"/>
  <c r="O270" i="7"/>
  <c r="Z269" i="7"/>
  <c r="V269" i="7"/>
  <c r="R269" i="7"/>
  <c r="O269" i="7"/>
  <c r="Z268" i="7"/>
  <c r="V268" i="7"/>
  <c r="R268" i="7"/>
  <c r="O268" i="7"/>
  <c r="Z267" i="7"/>
  <c r="V267" i="7"/>
  <c r="R267" i="7"/>
  <c r="O267" i="7"/>
  <c r="Z266" i="7"/>
  <c r="V266" i="7"/>
  <c r="R266" i="7"/>
  <c r="O266" i="7"/>
  <c r="Z265" i="7"/>
  <c r="V265" i="7"/>
  <c r="R265" i="7"/>
  <c r="O265" i="7"/>
  <c r="Z264" i="7"/>
  <c r="V264" i="7"/>
  <c r="R264" i="7"/>
  <c r="O264" i="7"/>
  <c r="Z263" i="7"/>
  <c r="V263" i="7"/>
  <c r="R263" i="7"/>
  <c r="O263" i="7"/>
  <c r="Z262" i="7"/>
  <c r="V262" i="7"/>
  <c r="R262" i="7"/>
  <c r="O262" i="7"/>
  <c r="Z261" i="7"/>
  <c r="V261" i="7"/>
  <c r="R261" i="7"/>
  <c r="O261" i="7"/>
  <c r="Z260" i="7"/>
  <c r="V260" i="7"/>
  <c r="R260" i="7"/>
  <c r="O260" i="7"/>
  <c r="Z259" i="7"/>
  <c r="V259" i="7"/>
  <c r="R259" i="7"/>
  <c r="O259" i="7"/>
  <c r="Z258" i="7"/>
  <c r="V258" i="7"/>
  <c r="R258" i="7"/>
  <c r="O258" i="7"/>
  <c r="Z257" i="7"/>
  <c r="V257" i="7"/>
  <c r="R257" i="7"/>
  <c r="O257" i="7"/>
  <c r="Z256" i="7"/>
  <c r="V256" i="7"/>
  <c r="R256" i="7"/>
  <c r="O256" i="7"/>
  <c r="Z255" i="7"/>
  <c r="V255" i="7"/>
  <c r="R255" i="7"/>
  <c r="O255" i="7"/>
  <c r="Z254" i="7"/>
  <c r="V254" i="7"/>
  <c r="R254" i="7"/>
  <c r="O254" i="7"/>
  <c r="Z253" i="7"/>
  <c r="V253" i="7"/>
  <c r="R253" i="7"/>
  <c r="O253" i="7"/>
  <c r="Z252" i="7"/>
  <c r="V252" i="7"/>
  <c r="R252" i="7"/>
  <c r="O252" i="7"/>
  <c r="Z251" i="7"/>
  <c r="V251" i="7"/>
  <c r="R251" i="7"/>
  <c r="O251" i="7"/>
  <c r="Z250" i="7"/>
  <c r="V250" i="7"/>
  <c r="R250" i="7"/>
  <c r="O250" i="7"/>
  <c r="Z249" i="7"/>
  <c r="V249" i="7"/>
  <c r="R249" i="7"/>
  <c r="O249" i="7"/>
  <c r="Z248" i="7"/>
  <c r="V248" i="7"/>
  <c r="R248" i="7"/>
  <c r="O248" i="7"/>
  <c r="Z247" i="7"/>
  <c r="V247" i="7"/>
  <c r="R247" i="7"/>
  <c r="O247" i="7"/>
  <c r="Z246" i="7"/>
  <c r="V246" i="7"/>
  <c r="R246" i="7"/>
  <c r="O246" i="7"/>
  <c r="Z245" i="7"/>
  <c r="V245" i="7"/>
  <c r="R245" i="7"/>
  <c r="O245" i="7"/>
  <c r="Z244" i="7"/>
  <c r="V244" i="7"/>
  <c r="R244" i="7"/>
  <c r="O244" i="7"/>
  <c r="Z243" i="7"/>
  <c r="V243" i="7"/>
  <c r="R243" i="7"/>
  <c r="O243" i="7"/>
  <c r="Z242" i="7"/>
  <c r="V242" i="7"/>
  <c r="R242" i="7"/>
  <c r="O242" i="7"/>
  <c r="Z241" i="7"/>
  <c r="V241" i="7"/>
  <c r="R241" i="7"/>
  <c r="O241" i="7"/>
  <c r="Z240" i="7"/>
  <c r="V240" i="7"/>
  <c r="R240" i="7"/>
  <c r="O240" i="7"/>
  <c r="Z239" i="7"/>
  <c r="V239" i="7"/>
  <c r="R239" i="7"/>
  <c r="O239" i="7"/>
  <c r="Z238" i="7"/>
  <c r="V238" i="7"/>
  <c r="R238" i="7"/>
  <c r="O238" i="7"/>
  <c r="Z237" i="7"/>
  <c r="V237" i="7"/>
  <c r="R237" i="7"/>
  <c r="O237" i="7"/>
  <c r="Z236" i="7"/>
  <c r="V236" i="7"/>
  <c r="R236" i="7"/>
  <c r="O236" i="7"/>
  <c r="Z235" i="7"/>
  <c r="V235" i="7"/>
  <c r="R235" i="7"/>
  <c r="O235" i="7"/>
  <c r="Z234" i="7"/>
  <c r="V234" i="7"/>
  <c r="R234" i="7"/>
  <c r="O234" i="7"/>
  <c r="Z233" i="7"/>
  <c r="V233" i="7"/>
  <c r="R233" i="7"/>
  <c r="O233" i="7"/>
  <c r="Z232" i="7"/>
  <c r="V232" i="7"/>
  <c r="R232" i="7"/>
  <c r="O232" i="7"/>
  <c r="Z231" i="7"/>
  <c r="V231" i="7"/>
  <c r="R231" i="7"/>
  <c r="O231" i="7"/>
  <c r="Z230" i="7"/>
  <c r="V230" i="7"/>
  <c r="R230" i="7"/>
  <c r="O230" i="7"/>
  <c r="Z229" i="7"/>
  <c r="V229" i="7"/>
  <c r="R229" i="7"/>
  <c r="O229" i="7"/>
  <c r="Z228" i="7"/>
  <c r="V228" i="7"/>
  <c r="R228" i="7"/>
  <c r="O228" i="7"/>
  <c r="Z227" i="7"/>
  <c r="V227" i="7"/>
  <c r="R227" i="7"/>
  <c r="O227" i="7"/>
  <c r="Z226" i="7"/>
  <c r="V226" i="7"/>
  <c r="R226" i="7"/>
  <c r="O226" i="7"/>
  <c r="Z225" i="7"/>
  <c r="V225" i="7"/>
  <c r="R225" i="7"/>
  <c r="O225" i="7"/>
  <c r="Z224" i="7"/>
  <c r="V224" i="7"/>
  <c r="R224" i="7"/>
  <c r="O224" i="7"/>
  <c r="Z223" i="7"/>
  <c r="V223" i="7"/>
  <c r="R223" i="7"/>
  <c r="O223" i="7"/>
  <c r="Z222" i="7"/>
  <c r="V222" i="7"/>
  <c r="R222" i="7"/>
  <c r="O222" i="7"/>
  <c r="Z221" i="7"/>
  <c r="V221" i="7"/>
  <c r="R221" i="7"/>
  <c r="O221" i="7"/>
  <c r="Z220" i="7"/>
  <c r="V220" i="7"/>
  <c r="R220" i="7"/>
  <c r="O220" i="7"/>
  <c r="Z219" i="7"/>
  <c r="V219" i="7"/>
  <c r="R219" i="7"/>
  <c r="O219" i="7"/>
  <c r="Z218" i="7"/>
  <c r="V218" i="7"/>
  <c r="R218" i="7"/>
  <c r="O218" i="7"/>
  <c r="Z217" i="7"/>
  <c r="V217" i="7"/>
  <c r="R217" i="7"/>
  <c r="O217" i="7"/>
  <c r="Z216" i="7"/>
  <c r="V216" i="7"/>
  <c r="R216" i="7"/>
  <c r="O216" i="7"/>
  <c r="Z215" i="7"/>
  <c r="V215" i="7"/>
  <c r="R215" i="7"/>
  <c r="O215" i="7"/>
  <c r="Z214" i="7"/>
  <c r="V214" i="7"/>
  <c r="R214" i="7"/>
  <c r="O214" i="7"/>
  <c r="Z213" i="7"/>
  <c r="V213" i="7"/>
  <c r="R213" i="7"/>
  <c r="O213" i="7"/>
  <c r="Z212" i="7"/>
  <c r="V212" i="7"/>
  <c r="R212" i="7"/>
  <c r="O212" i="7"/>
  <c r="Z211" i="7"/>
  <c r="V211" i="7"/>
  <c r="R211" i="7"/>
  <c r="O211" i="7"/>
  <c r="Z210" i="7"/>
  <c r="V210" i="7"/>
  <c r="R210" i="7"/>
  <c r="O210" i="7"/>
  <c r="Z209" i="7"/>
  <c r="V209" i="7"/>
  <c r="R209" i="7"/>
  <c r="O209" i="7"/>
  <c r="Z208" i="7"/>
  <c r="V208" i="7"/>
  <c r="R208" i="7"/>
  <c r="O208" i="7"/>
  <c r="Z207" i="7"/>
  <c r="V207" i="7"/>
  <c r="R207" i="7"/>
  <c r="O207" i="7"/>
  <c r="Z206" i="7"/>
  <c r="V206" i="7"/>
  <c r="R206" i="7"/>
  <c r="O206" i="7"/>
  <c r="Z205" i="7"/>
  <c r="V205" i="7"/>
  <c r="R205" i="7"/>
  <c r="O205" i="7"/>
  <c r="Z204" i="7"/>
  <c r="V204" i="7"/>
  <c r="R204" i="7"/>
  <c r="O204" i="7"/>
  <c r="Z203" i="7"/>
  <c r="V203" i="7"/>
  <c r="R203" i="7"/>
  <c r="O203" i="7"/>
  <c r="Z202" i="7"/>
  <c r="V202" i="7"/>
  <c r="R202" i="7"/>
  <c r="O202" i="7"/>
  <c r="Z201" i="7"/>
  <c r="V201" i="7"/>
  <c r="R201" i="7"/>
  <c r="O201" i="7"/>
  <c r="Z200" i="7"/>
  <c r="V200" i="7"/>
  <c r="R200" i="7"/>
  <c r="O200" i="7"/>
  <c r="Z199" i="7"/>
  <c r="V199" i="7"/>
  <c r="R199" i="7"/>
  <c r="O199" i="7"/>
  <c r="Z198" i="7"/>
  <c r="V198" i="7"/>
  <c r="R198" i="7"/>
  <c r="O198" i="7"/>
  <c r="Z197" i="7"/>
  <c r="V197" i="7"/>
  <c r="R197" i="7"/>
  <c r="O197" i="7"/>
  <c r="Z196" i="7"/>
  <c r="V196" i="7"/>
  <c r="R196" i="7"/>
  <c r="O196" i="7"/>
  <c r="Z195" i="7"/>
  <c r="V195" i="7"/>
  <c r="R195" i="7"/>
  <c r="O195" i="7"/>
  <c r="Z194" i="7"/>
  <c r="V194" i="7"/>
  <c r="R194" i="7"/>
  <c r="O194" i="7"/>
  <c r="Z193" i="7"/>
  <c r="V193" i="7"/>
  <c r="R193" i="7"/>
  <c r="O193" i="7"/>
  <c r="Z192" i="7"/>
  <c r="V192" i="7"/>
  <c r="R192" i="7"/>
  <c r="O192" i="7"/>
  <c r="Z191" i="7"/>
  <c r="V191" i="7"/>
  <c r="R191" i="7"/>
  <c r="O191" i="7"/>
  <c r="Z190" i="7"/>
  <c r="V190" i="7"/>
  <c r="R190" i="7"/>
  <c r="O190" i="7"/>
  <c r="Z189" i="7"/>
  <c r="V189" i="7"/>
  <c r="R189" i="7"/>
  <c r="O189" i="7"/>
  <c r="Z188" i="7"/>
  <c r="V188" i="7"/>
  <c r="R188" i="7"/>
  <c r="O188" i="7"/>
  <c r="Z187" i="7"/>
  <c r="V187" i="7"/>
  <c r="R187" i="7"/>
  <c r="O187" i="7"/>
  <c r="Z186" i="7"/>
  <c r="V186" i="7"/>
  <c r="R186" i="7"/>
  <c r="O186" i="7"/>
  <c r="Z185" i="7"/>
  <c r="V185" i="7"/>
  <c r="R185" i="7"/>
  <c r="O185" i="7"/>
  <c r="Z184" i="7"/>
  <c r="V184" i="7"/>
  <c r="R184" i="7"/>
  <c r="O184" i="7"/>
  <c r="Z183" i="7"/>
  <c r="V183" i="7"/>
  <c r="R183" i="7"/>
  <c r="O183" i="7"/>
  <c r="Z182" i="7"/>
  <c r="V182" i="7"/>
  <c r="R182" i="7"/>
  <c r="O182" i="7"/>
  <c r="Z181" i="7"/>
  <c r="V181" i="7"/>
  <c r="R181" i="7"/>
  <c r="O181" i="7"/>
  <c r="Z180" i="7"/>
  <c r="V180" i="7"/>
  <c r="R180" i="7"/>
  <c r="O180" i="7"/>
  <c r="Z179" i="7"/>
  <c r="V179" i="7"/>
  <c r="R179" i="7"/>
  <c r="O179" i="7"/>
  <c r="Z178" i="7"/>
  <c r="V178" i="7"/>
  <c r="R178" i="7"/>
  <c r="O178" i="7"/>
  <c r="Z177" i="7"/>
  <c r="V177" i="7"/>
  <c r="R177" i="7"/>
  <c r="O177" i="7"/>
  <c r="Z176" i="7"/>
  <c r="V176" i="7"/>
  <c r="R176" i="7"/>
  <c r="O176" i="7"/>
  <c r="Z175" i="7"/>
  <c r="V175" i="7"/>
  <c r="R175" i="7"/>
  <c r="O175" i="7"/>
  <c r="Z174" i="7"/>
  <c r="V174" i="7"/>
  <c r="R174" i="7"/>
  <c r="O174" i="7"/>
  <c r="Z173" i="7"/>
  <c r="V173" i="7"/>
  <c r="R173" i="7"/>
  <c r="O173" i="7"/>
  <c r="Z172" i="7"/>
  <c r="V172" i="7"/>
  <c r="R172" i="7"/>
  <c r="O172" i="7"/>
  <c r="Z171" i="7"/>
  <c r="V171" i="7"/>
  <c r="R171" i="7"/>
  <c r="O171" i="7"/>
  <c r="Z170" i="7"/>
  <c r="V170" i="7"/>
  <c r="R170" i="7"/>
  <c r="O170" i="7"/>
  <c r="Z169" i="7"/>
  <c r="V169" i="7"/>
  <c r="R169" i="7"/>
  <c r="O169" i="7"/>
  <c r="Z168" i="7"/>
  <c r="V168" i="7"/>
  <c r="R168" i="7"/>
  <c r="O168" i="7"/>
  <c r="Z167" i="7"/>
  <c r="V167" i="7"/>
  <c r="R167" i="7"/>
  <c r="O167" i="7"/>
  <c r="Z166" i="7"/>
  <c r="V166" i="7"/>
  <c r="R166" i="7"/>
  <c r="O166" i="7"/>
  <c r="Z165" i="7"/>
  <c r="V165" i="7"/>
  <c r="R165" i="7"/>
  <c r="O165" i="7"/>
  <c r="Z164" i="7"/>
  <c r="V164" i="7"/>
  <c r="R164" i="7"/>
  <c r="O164" i="7"/>
  <c r="Z163" i="7"/>
  <c r="V163" i="7"/>
  <c r="R163" i="7"/>
  <c r="O163" i="7"/>
  <c r="Z162" i="7"/>
  <c r="V162" i="7"/>
  <c r="R162" i="7"/>
  <c r="O162" i="7"/>
  <c r="Z161" i="7"/>
  <c r="V161" i="7"/>
  <c r="R161" i="7"/>
  <c r="O161" i="7"/>
  <c r="Z160" i="7"/>
  <c r="V160" i="7"/>
  <c r="R160" i="7"/>
  <c r="O160" i="7"/>
  <c r="Z159" i="7"/>
  <c r="V159" i="7"/>
  <c r="R159" i="7"/>
  <c r="O159" i="7"/>
  <c r="Z158" i="7"/>
  <c r="V158" i="7"/>
  <c r="R158" i="7"/>
  <c r="O158" i="7"/>
  <c r="Z157" i="7"/>
  <c r="V157" i="7"/>
  <c r="R157" i="7"/>
  <c r="O157" i="7"/>
  <c r="Z156" i="7"/>
  <c r="V156" i="7"/>
  <c r="R156" i="7"/>
  <c r="O156" i="7"/>
  <c r="Z155" i="7"/>
  <c r="V155" i="7"/>
  <c r="R155" i="7"/>
  <c r="O155" i="7"/>
  <c r="Z154" i="7"/>
  <c r="V154" i="7"/>
  <c r="R154" i="7"/>
  <c r="O154" i="7"/>
  <c r="Z153" i="7"/>
  <c r="V153" i="7"/>
  <c r="R153" i="7"/>
  <c r="O153" i="7"/>
  <c r="Z152" i="7"/>
  <c r="V152" i="7"/>
  <c r="R152" i="7"/>
  <c r="O152" i="7"/>
  <c r="Z151" i="7"/>
  <c r="V151" i="7"/>
  <c r="R151" i="7"/>
  <c r="O151" i="7"/>
  <c r="Z150" i="7"/>
  <c r="V150" i="7"/>
  <c r="R150" i="7"/>
  <c r="O150" i="7"/>
  <c r="Z149" i="7"/>
  <c r="V149" i="7"/>
  <c r="R149" i="7"/>
  <c r="O149" i="7"/>
  <c r="Z148" i="7"/>
  <c r="V148" i="7"/>
  <c r="R148" i="7"/>
  <c r="O148" i="7"/>
  <c r="Z147" i="7"/>
  <c r="V147" i="7"/>
  <c r="R147" i="7"/>
  <c r="O147" i="7"/>
  <c r="Z146" i="7"/>
  <c r="V146" i="7"/>
  <c r="R146" i="7"/>
  <c r="O146" i="7"/>
  <c r="Z145" i="7"/>
  <c r="V145" i="7"/>
  <c r="R145" i="7"/>
  <c r="O145" i="7"/>
  <c r="Z144" i="7"/>
  <c r="V144" i="7"/>
  <c r="R144" i="7"/>
  <c r="O144" i="7"/>
  <c r="Z143" i="7"/>
  <c r="V143" i="7"/>
  <c r="R143" i="7"/>
  <c r="O143" i="7"/>
  <c r="Z142" i="7"/>
  <c r="V142" i="7"/>
  <c r="R142" i="7"/>
  <c r="O142" i="7"/>
  <c r="Z141" i="7"/>
  <c r="V141" i="7"/>
  <c r="R141" i="7"/>
  <c r="O141" i="7"/>
  <c r="Z140" i="7"/>
  <c r="V140" i="7"/>
  <c r="R140" i="7"/>
  <c r="O140" i="7"/>
  <c r="Z139" i="7"/>
  <c r="V139" i="7"/>
  <c r="R139" i="7"/>
  <c r="O139" i="7"/>
  <c r="Z138" i="7"/>
  <c r="V138" i="7"/>
  <c r="R138" i="7"/>
  <c r="O138" i="7"/>
  <c r="Z137" i="7"/>
  <c r="V137" i="7"/>
  <c r="R137" i="7"/>
  <c r="O137" i="7"/>
  <c r="Z136" i="7"/>
  <c r="V136" i="7"/>
  <c r="R136" i="7"/>
  <c r="O136" i="7"/>
  <c r="Z135" i="7"/>
  <c r="V135" i="7"/>
  <c r="R135" i="7"/>
  <c r="O135" i="7"/>
  <c r="Z134" i="7"/>
  <c r="V134" i="7"/>
  <c r="R134" i="7"/>
  <c r="O134" i="7"/>
  <c r="Z133" i="7"/>
  <c r="V133" i="7"/>
  <c r="R133" i="7"/>
  <c r="O133" i="7"/>
  <c r="Z132" i="7"/>
  <c r="V132" i="7"/>
  <c r="R132" i="7"/>
  <c r="O132" i="7"/>
  <c r="Z131" i="7"/>
  <c r="V131" i="7"/>
  <c r="R131" i="7"/>
  <c r="O131" i="7"/>
  <c r="Z130" i="7"/>
  <c r="V130" i="7"/>
  <c r="R130" i="7"/>
  <c r="O130" i="7"/>
  <c r="Z129" i="7"/>
  <c r="V129" i="7"/>
  <c r="R129" i="7"/>
  <c r="O129" i="7"/>
  <c r="Z128" i="7"/>
  <c r="V128" i="7"/>
  <c r="R128" i="7"/>
  <c r="O128" i="7"/>
  <c r="Z127" i="7"/>
  <c r="V127" i="7"/>
  <c r="R127" i="7"/>
  <c r="O127" i="7"/>
  <c r="Z126" i="7"/>
  <c r="V126" i="7"/>
  <c r="R126" i="7"/>
  <c r="O126" i="7"/>
  <c r="Z125" i="7"/>
  <c r="V125" i="7"/>
  <c r="R125" i="7"/>
  <c r="O125" i="7"/>
  <c r="Z124" i="7"/>
  <c r="V124" i="7"/>
  <c r="R124" i="7"/>
  <c r="O124" i="7"/>
  <c r="Z123" i="7"/>
  <c r="V123" i="7"/>
  <c r="R123" i="7"/>
  <c r="O123" i="7"/>
  <c r="Z122" i="7"/>
  <c r="V122" i="7"/>
  <c r="R122" i="7"/>
  <c r="O122" i="7"/>
  <c r="Z121" i="7"/>
  <c r="V121" i="7"/>
  <c r="R121" i="7"/>
  <c r="O121" i="7"/>
  <c r="Z120" i="7"/>
  <c r="V120" i="7"/>
  <c r="R120" i="7"/>
  <c r="O120" i="7"/>
  <c r="Z119" i="7"/>
  <c r="V119" i="7"/>
  <c r="R119" i="7"/>
  <c r="O119" i="7"/>
  <c r="Z118" i="7"/>
  <c r="V118" i="7"/>
  <c r="R118" i="7"/>
  <c r="O118" i="7"/>
  <c r="Z117" i="7"/>
  <c r="V117" i="7"/>
  <c r="R117" i="7"/>
  <c r="O117" i="7"/>
  <c r="Z116" i="7"/>
  <c r="V116" i="7"/>
  <c r="R116" i="7"/>
  <c r="O116" i="7"/>
  <c r="Z115" i="7"/>
  <c r="V115" i="7"/>
  <c r="R115" i="7"/>
  <c r="O115" i="7"/>
  <c r="Z114" i="7"/>
  <c r="V114" i="7"/>
  <c r="R114" i="7"/>
  <c r="O114" i="7"/>
  <c r="Z113" i="7"/>
  <c r="V113" i="7"/>
  <c r="R113" i="7"/>
  <c r="O113" i="7"/>
  <c r="Z112" i="7"/>
  <c r="V112" i="7"/>
  <c r="R112" i="7"/>
  <c r="O112" i="7"/>
  <c r="Z111" i="7"/>
  <c r="V111" i="7"/>
  <c r="R111" i="7"/>
  <c r="O111" i="7"/>
  <c r="Z110" i="7"/>
  <c r="V110" i="7"/>
  <c r="R110" i="7"/>
  <c r="O110" i="7"/>
  <c r="Z109" i="7"/>
  <c r="V109" i="7"/>
  <c r="R109" i="7"/>
  <c r="O109" i="7"/>
  <c r="Z108" i="7"/>
  <c r="V108" i="7"/>
  <c r="R108" i="7"/>
  <c r="O108" i="7"/>
  <c r="Z107" i="7"/>
  <c r="V107" i="7"/>
  <c r="R107" i="7"/>
  <c r="O107" i="7"/>
  <c r="Z106" i="7"/>
  <c r="V106" i="7"/>
  <c r="R106" i="7"/>
  <c r="O106" i="7"/>
  <c r="Z105" i="7"/>
  <c r="V105" i="7"/>
  <c r="R105" i="7"/>
  <c r="O105" i="7"/>
  <c r="Z104" i="7"/>
  <c r="V104" i="7"/>
  <c r="R104" i="7"/>
  <c r="O104" i="7"/>
  <c r="Z103" i="7"/>
  <c r="V103" i="7"/>
  <c r="R103" i="7"/>
  <c r="O103" i="7"/>
  <c r="Z102" i="7"/>
  <c r="V102" i="7"/>
  <c r="R102" i="7"/>
  <c r="O102" i="7"/>
  <c r="Z101" i="7"/>
  <c r="V101" i="7"/>
  <c r="R101" i="7"/>
  <c r="O101" i="7"/>
  <c r="Z100" i="7"/>
  <c r="V100" i="7"/>
  <c r="R100" i="7"/>
  <c r="O100" i="7"/>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231" i="4" l="1"/>
  <c r="S78" i="4"/>
  <c r="S306" i="4"/>
  <c r="S203" i="4"/>
  <c r="S292" i="4"/>
  <c r="S149" i="4"/>
  <c r="S48" i="4"/>
  <c r="S145" i="4"/>
  <c r="S114" i="4"/>
  <c r="S53" i="4"/>
  <c r="S144" i="4"/>
  <c r="S139" i="4"/>
  <c r="S221" i="4"/>
  <c r="S138" i="4"/>
  <c r="S27" i="4"/>
  <c r="S324" i="4"/>
  <c r="S119" i="4"/>
  <c r="S286" i="4"/>
  <c r="S207" i="4"/>
  <c r="S205" i="4"/>
  <c r="S352" i="4"/>
  <c r="S102" i="4"/>
  <c r="S258" i="4"/>
  <c r="S251" i="4"/>
  <c r="S193" i="4"/>
  <c r="S230" i="4"/>
  <c r="S164" i="4"/>
  <c r="S316" i="4"/>
  <c r="S301" i="4"/>
  <c r="S36" i="4"/>
  <c r="S319" i="4"/>
  <c r="S46" i="4"/>
  <c r="S325" i="4"/>
  <c r="S181" i="4"/>
  <c r="S347" i="4"/>
  <c r="S13" i="4"/>
  <c r="S104" i="4"/>
  <c r="S70" i="4"/>
  <c r="S132" i="4"/>
  <c r="S69" i="4"/>
  <c r="S225" i="4"/>
  <c r="S143" i="4"/>
  <c r="S196" i="4"/>
  <c r="S278" i="4"/>
  <c r="S128" i="4"/>
  <c r="S127" i="4"/>
  <c r="S148" i="4"/>
  <c r="S269" i="4"/>
  <c r="S200" i="4"/>
  <c r="S264" i="4"/>
  <c r="S187" i="4"/>
  <c r="S95" i="4"/>
  <c r="S38" i="4"/>
  <c r="S35" i="4"/>
  <c r="S88" i="4"/>
  <c r="S121" i="4"/>
  <c r="S276" i="4"/>
  <c r="S136" i="4"/>
  <c r="S54" i="4"/>
  <c r="S315" i="4"/>
  <c r="S337" i="4"/>
  <c r="S141" i="4"/>
  <c r="S80" i="4"/>
  <c r="S350" i="4"/>
  <c r="S107" i="4"/>
  <c r="S134" i="4"/>
  <c r="S226" i="4"/>
  <c r="S99" i="4"/>
  <c r="S327" i="4"/>
  <c r="S281" i="4"/>
  <c r="S3" i="4"/>
  <c r="S211" i="4"/>
  <c r="S183" i="4"/>
  <c r="S224" i="4"/>
  <c r="S64" i="4"/>
  <c r="S243" i="4"/>
  <c r="S317" i="4"/>
  <c r="S84" i="4"/>
  <c r="S217" i="4"/>
  <c r="S238" i="4"/>
  <c r="S282" i="4"/>
  <c r="S151" i="4"/>
  <c r="S161" i="4"/>
  <c r="S156" i="4"/>
  <c r="S219" i="4"/>
  <c r="S248" i="4"/>
  <c r="S142" i="4"/>
  <c r="S223" i="4"/>
  <c r="S163" i="4"/>
  <c r="S349" i="4"/>
  <c r="S45" i="4"/>
  <c r="S6" i="4"/>
  <c r="S56" i="4"/>
  <c r="S268" i="4"/>
  <c r="S113" i="4"/>
  <c r="S338" i="4"/>
  <c r="S204" i="4"/>
  <c r="S14" i="4"/>
  <c r="S250" i="4"/>
  <c r="S44" i="4"/>
  <c r="S32" i="4"/>
  <c r="S15" i="4"/>
  <c r="S189" i="4"/>
  <c r="S31" i="4"/>
  <c r="S62" i="4"/>
  <c r="S212" i="4"/>
  <c r="S63" i="4"/>
  <c r="S214" i="4"/>
  <c r="S215" i="4"/>
  <c r="S111" i="4"/>
  <c r="S174" i="4"/>
  <c r="S180" i="4"/>
  <c r="S346" i="4"/>
  <c r="S29" i="4"/>
  <c r="S166" i="4"/>
  <c r="S103" i="4"/>
  <c r="S33" i="4"/>
  <c r="S293" i="4"/>
  <c r="S120" i="4"/>
  <c r="S108" i="4"/>
  <c r="S49" i="4"/>
  <c r="S171" i="4"/>
  <c r="S159" i="4"/>
  <c r="S283" i="4"/>
  <c r="S188" i="4"/>
  <c r="S105" i="4"/>
  <c r="S257" i="4"/>
  <c r="S191" i="4"/>
  <c r="S208" i="4"/>
  <c r="S28" i="4"/>
  <c r="S284" i="4"/>
  <c r="S298" i="4"/>
  <c r="S305" i="4"/>
  <c r="S90" i="4"/>
  <c r="S233" i="4"/>
  <c r="S263" i="4"/>
  <c r="S30" i="4"/>
  <c r="S273" i="4"/>
  <c r="S170" i="4"/>
  <c r="S351" i="4"/>
  <c r="S206" i="4"/>
  <c r="S178" i="4"/>
  <c r="S52" i="4"/>
  <c r="S254" i="4"/>
  <c r="S87" i="4"/>
  <c r="S270" i="4"/>
  <c r="S37" i="4"/>
  <c r="S199" i="4"/>
  <c r="S177" i="4"/>
  <c r="S252" i="4"/>
  <c r="S100" i="4"/>
  <c r="S106" i="4"/>
  <c r="S253" i="4"/>
  <c r="S2" i="4"/>
  <c r="S60" i="4"/>
  <c r="S335" i="4"/>
  <c r="S85" i="4"/>
  <c r="S123" i="4"/>
  <c r="S112" i="4"/>
  <c r="S124" i="4"/>
  <c r="S232" i="4"/>
  <c r="S152" i="4"/>
  <c r="S297" i="4"/>
  <c r="S259" i="4"/>
  <c r="S302" i="4"/>
  <c r="S234" i="4"/>
  <c r="S167" i="4"/>
  <c r="S51" i="4"/>
  <c r="S339" i="4"/>
  <c r="S61" i="4"/>
  <c r="S43" i="4"/>
  <c r="S25" i="4"/>
  <c r="S122" i="4"/>
  <c r="S133" i="4"/>
  <c r="S168" i="4"/>
  <c r="S21" i="4"/>
  <c r="S135" i="4"/>
  <c r="S198" i="4"/>
  <c r="S11" i="4"/>
  <c r="S285" i="4"/>
  <c r="S237" i="4"/>
  <c r="S341" i="4"/>
  <c r="S23" i="4"/>
  <c r="S74" i="4"/>
  <c r="S176" i="4"/>
  <c r="S34" i="4"/>
  <c r="S12" i="4"/>
  <c r="S117" i="4"/>
  <c r="S175" i="4"/>
  <c r="S65" i="4"/>
  <c r="S24" i="4"/>
  <c r="S101" i="4"/>
  <c r="S146" i="4"/>
  <c r="S313" i="4"/>
  <c r="S109" i="4"/>
  <c r="S266" i="4"/>
  <c r="S190" i="4"/>
  <c r="S342" i="4"/>
  <c r="S160" i="4"/>
  <c r="S218" i="4"/>
  <c r="S249" i="4"/>
  <c r="S115" i="4"/>
  <c r="S303" i="4"/>
  <c r="S98" i="4"/>
  <c r="S42" i="4"/>
  <c r="S162" i="4"/>
  <c r="S220" i="4"/>
  <c r="S236" i="4"/>
  <c r="S75" i="4"/>
  <c r="S294" i="4"/>
  <c r="S94" i="4"/>
  <c r="S227" i="4"/>
  <c r="S59" i="4"/>
  <c r="S8" i="4"/>
  <c r="S241" i="4"/>
  <c r="S173" i="4"/>
  <c r="S179" i="4"/>
  <c r="S110" i="4"/>
  <c r="S247" i="4"/>
  <c r="S58" i="4"/>
  <c r="S16" i="4"/>
  <c r="S130" i="4"/>
  <c r="S321" i="4"/>
  <c r="S279" i="4"/>
  <c r="S299" i="4"/>
  <c r="S9" i="4"/>
  <c r="S222" i="4"/>
  <c r="S10" i="4"/>
  <c r="S153" i="4"/>
  <c r="S262" i="4"/>
  <c r="S116" i="4"/>
  <c r="S235" i="4"/>
  <c r="S192" i="4"/>
  <c r="S228" i="4"/>
  <c r="S7" i="4"/>
  <c r="S280" i="4"/>
  <c r="S81" i="4"/>
  <c r="S310" i="4"/>
  <c r="S344" i="4"/>
  <c r="S140" i="4"/>
  <c r="S158" i="4"/>
  <c r="S92" i="4"/>
  <c r="S4" i="4"/>
  <c r="S184" i="4"/>
  <c r="S320" i="4"/>
  <c r="S89" i="4"/>
  <c r="S289" i="4"/>
  <c r="S39" i="4"/>
  <c r="S20" i="4"/>
  <c r="S314" i="4"/>
  <c r="S131" i="4"/>
  <c r="S197" i="4"/>
  <c r="S242" i="4"/>
  <c r="S331" i="4"/>
  <c r="S137" i="4"/>
  <c r="S267" i="4"/>
  <c r="S329" i="4"/>
  <c r="S295" i="4"/>
  <c r="S332" i="4"/>
  <c r="S255" i="4"/>
  <c r="S340" i="4"/>
  <c r="S165" i="4"/>
  <c r="S277" i="4"/>
  <c r="S345" i="4"/>
  <c r="S240" i="4"/>
  <c r="S288" i="4"/>
  <c r="S185" i="4"/>
  <c r="S172" i="4"/>
  <c r="S157" i="4"/>
  <c r="S77" i="4"/>
  <c r="S330" i="4"/>
  <c r="S96" i="4"/>
  <c r="S129" i="4"/>
  <c r="S155" i="4"/>
  <c r="S154" i="4"/>
  <c r="S201" i="4"/>
  <c r="S41" i="4"/>
  <c r="S328" i="4"/>
  <c r="S326" i="4"/>
  <c r="S91" i="4"/>
  <c r="S26" i="4"/>
  <c r="S47" i="4"/>
  <c r="S19" i="4"/>
  <c r="S150" i="4"/>
  <c r="S256" i="4"/>
  <c r="S118" i="4"/>
  <c r="S296" i="4"/>
  <c r="S290" i="4"/>
  <c r="S239" i="4"/>
  <c r="S213" i="4"/>
  <c r="S246" i="4"/>
  <c r="S244" i="4"/>
  <c r="S169" i="4"/>
  <c r="S336" i="4"/>
  <c r="S323" i="4"/>
  <c r="S309" i="4"/>
  <c r="S67" i="4"/>
  <c r="S216" i="4"/>
  <c r="S210" i="4"/>
  <c r="S76" i="4"/>
  <c r="S126" i="4"/>
  <c r="S312" i="4"/>
  <c r="S66" i="4"/>
  <c r="S194" i="4"/>
  <c r="S18" i="4"/>
  <c r="S83" i="4"/>
  <c r="S304" i="4"/>
  <c r="S71" i="4"/>
  <c r="S73" i="4"/>
  <c r="S260" i="4"/>
  <c r="S82" i="4"/>
  <c r="S318" i="4"/>
  <c r="S265" i="4"/>
  <c r="S72" i="4"/>
  <c r="S97" i="4"/>
  <c r="S86" i="4"/>
  <c r="S55" i="4"/>
  <c r="S17" i="4"/>
  <c r="S245" i="4"/>
  <c r="S22" i="4"/>
  <c r="S209" i="4"/>
  <c r="S271" i="4"/>
  <c r="S229" i="4"/>
  <c r="S79" i="4"/>
  <c r="S291" i="4"/>
  <c r="S343" i="4"/>
  <c r="S93" i="4"/>
  <c r="S272" i="4"/>
  <c r="S50" i="4"/>
  <c r="S334" i="4"/>
  <c r="S287" i="4"/>
  <c r="S57" i="4"/>
  <c r="S68" i="4"/>
  <c r="S182" i="4"/>
  <c r="S274" i="4"/>
  <c r="S147" i="4"/>
  <c r="S40" i="4"/>
  <c r="S5" i="4"/>
  <c r="S275" i="4"/>
  <c r="S333" i="4"/>
  <c r="S307" i="4"/>
  <c r="S300" i="4"/>
  <c r="S311" i="4"/>
  <c r="S261" i="4"/>
  <c r="S125" i="4"/>
  <c r="S202" i="4"/>
  <c r="S186" i="4"/>
  <c r="S308" i="4"/>
  <c r="S348" i="4"/>
  <c r="S195" i="4"/>
  <c r="S322" i="4"/>
  <c r="P231" i="4"/>
  <c r="P78" i="4"/>
  <c r="P306" i="4"/>
  <c r="P203" i="4"/>
  <c r="P292" i="4"/>
  <c r="P149" i="4"/>
  <c r="P48" i="4"/>
  <c r="P145" i="4"/>
  <c r="P114" i="4"/>
  <c r="P53" i="4"/>
  <c r="P144" i="4"/>
  <c r="P139" i="4"/>
  <c r="P221" i="4"/>
  <c r="P138" i="4"/>
  <c r="P27" i="4"/>
  <c r="P324" i="4"/>
  <c r="P119" i="4"/>
  <c r="P286" i="4"/>
  <c r="P207" i="4"/>
  <c r="P205" i="4"/>
  <c r="P352" i="4"/>
  <c r="P102" i="4"/>
  <c r="P258" i="4"/>
  <c r="P251" i="4"/>
  <c r="P193" i="4"/>
  <c r="P230" i="4"/>
  <c r="P164" i="4"/>
  <c r="P316" i="4"/>
  <c r="P301" i="4"/>
  <c r="P36" i="4"/>
  <c r="P319" i="4"/>
  <c r="P46" i="4"/>
  <c r="P325" i="4"/>
  <c r="P181" i="4"/>
  <c r="P347" i="4"/>
  <c r="P13" i="4"/>
  <c r="P104" i="4"/>
  <c r="P70" i="4"/>
  <c r="P132" i="4"/>
  <c r="P69" i="4"/>
  <c r="P225" i="4"/>
  <c r="P143" i="4"/>
  <c r="P196" i="4"/>
  <c r="P278" i="4"/>
  <c r="P128" i="4"/>
  <c r="P127" i="4"/>
  <c r="P148" i="4"/>
  <c r="P269" i="4"/>
  <c r="P200" i="4"/>
  <c r="P264" i="4"/>
  <c r="P187" i="4"/>
  <c r="P95" i="4"/>
  <c r="P38" i="4"/>
  <c r="P35" i="4"/>
  <c r="P88" i="4"/>
  <c r="P121" i="4"/>
  <c r="P276" i="4"/>
  <c r="P136" i="4"/>
  <c r="P54" i="4"/>
  <c r="P315" i="4"/>
  <c r="P337" i="4"/>
  <c r="P141" i="4"/>
  <c r="P80" i="4"/>
  <c r="P350" i="4"/>
  <c r="P107" i="4"/>
  <c r="P134" i="4"/>
  <c r="P226" i="4"/>
  <c r="P99" i="4"/>
  <c r="P327" i="4"/>
  <c r="P281" i="4"/>
  <c r="P3" i="4"/>
  <c r="P211" i="4"/>
  <c r="P183" i="4"/>
  <c r="P224" i="4"/>
  <c r="P64" i="4"/>
  <c r="P243" i="4"/>
  <c r="P317" i="4"/>
  <c r="P84" i="4"/>
  <c r="P217" i="4"/>
  <c r="P238" i="4"/>
  <c r="P282" i="4"/>
  <c r="P151" i="4"/>
  <c r="P161" i="4"/>
  <c r="P156" i="4"/>
  <c r="P219" i="4"/>
  <c r="P248" i="4"/>
  <c r="P142" i="4"/>
  <c r="P223" i="4"/>
  <c r="P163" i="4"/>
  <c r="P349" i="4"/>
  <c r="P45" i="4"/>
  <c r="P6" i="4"/>
  <c r="P56" i="4"/>
  <c r="P268" i="4"/>
  <c r="P113" i="4"/>
  <c r="P338" i="4"/>
  <c r="P204" i="4"/>
  <c r="P14" i="4"/>
  <c r="P250" i="4"/>
  <c r="P44" i="4"/>
  <c r="P32" i="4"/>
  <c r="P15" i="4"/>
  <c r="P189" i="4"/>
  <c r="P31" i="4"/>
  <c r="P62" i="4"/>
  <c r="P212" i="4"/>
  <c r="P63" i="4"/>
  <c r="P214" i="4"/>
  <c r="P215" i="4"/>
  <c r="P111" i="4"/>
  <c r="P174" i="4"/>
  <c r="P180" i="4"/>
  <c r="P346" i="4"/>
  <c r="P29" i="4"/>
  <c r="P166" i="4"/>
  <c r="P103" i="4"/>
  <c r="P33" i="4"/>
  <c r="P293" i="4"/>
  <c r="P120" i="4"/>
  <c r="P108" i="4"/>
  <c r="P49" i="4"/>
  <c r="P171" i="4"/>
  <c r="P159" i="4"/>
  <c r="P283" i="4"/>
  <c r="P188" i="4"/>
  <c r="P105" i="4"/>
  <c r="P257" i="4"/>
  <c r="P191" i="4"/>
  <c r="P208" i="4"/>
  <c r="P28" i="4"/>
  <c r="P284" i="4"/>
  <c r="P298" i="4"/>
  <c r="P305" i="4"/>
  <c r="P90" i="4"/>
  <c r="P233" i="4"/>
  <c r="P263" i="4"/>
  <c r="P30" i="4"/>
  <c r="P273" i="4"/>
  <c r="P170" i="4"/>
  <c r="P351" i="4"/>
  <c r="P206" i="4"/>
  <c r="P178" i="4"/>
  <c r="P52" i="4"/>
  <c r="P254" i="4"/>
  <c r="P87" i="4"/>
  <c r="P270" i="4"/>
  <c r="P37" i="4"/>
  <c r="P199" i="4"/>
  <c r="P177" i="4"/>
  <c r="P252" i="4"/>
  <c r="P100" i="4"/>
  <c r="P106" i="4"/>
  <c r="P253" i="4"/>
  <c r="P2" i="4"/>
  <c r="P60" i="4"/>
  <c r="P335" i="4"/>
  <c r="P85" i="4"/>
  <c r="P123" i="4"/>
  <c r="P112" i="4"/>
  <c r="P124" i="4"/>
  <c r="P232" i="4"/>
  <c r="P152" i="4"/>
  <c r="P297" i="4"/>
  <c r="P259" i="4"/>
  <c r="P302" i="4"/>
  <c r="P234" i="4"/>
  <c r="P167" i="4"/>
  <c r="P51" i="4"/>
  <c r="P339" i="4"/>
  <c r="P61" i="4"/>
  <c r="P43" i="4"/>
  <c r="P25" i="4"/>
  <c r="P122" i="4"/>
  <c r="P133" i="4"/>
  <c r="P168" i="4"/>
  <c r="P21" i="4"/>
  <c r="P135" i="4"/>
  <c r="P198" i="4"/>
  <c r="P11" i="4"/>
  <c r="P285" i="4"/>
  <c r="P237" i="4"/>
  <c r="P341" i="4"/>
  <c r="P23" i="4"/>
  <c r="P74" i="4"/>
  <c r="P176" i="4"/>
  <c r="P34" i="4"/>
  <c r="P12" i="4"/>
  <c r="P117" i="4"/>
  <c r="P175" i="4"/>
  <c r="P65" i="4"/>
  <c r="P24" i="4"/>
  <c r="P101" i="4"/>
  <c r="P146" i="4"/>
  <c r="P313" i="4"/>
  <c r="P109" i="4"/>
  <c r="P266" i="4"/>
  <c r="P190" i="4"/>
  <c r="P342" i="4"/>
  <c r="P160" i="4"/>
  <c r="P218" i="4"/>
  <c r="P249" i="4"/>
  <c r="P115" i="4"/>
  <c r="P303" i="4"/>
  <c r="P98" i="4"/>
  <c r="P42" i="4"/>
  <c r="P162" i="4"/>
  <c r="P220" i="4"/>
  <c r="P236" i="4"/>
  <c r="P75" i="4"/>
  <c r="P294" i="4"/>
  <c r="P94" i="4"/>
  <c r="P227" i="4"/>
  <c r="P59" i="4"/>
  <c r="P8" i="4"/>
  <c r="P241" i="4"/>
  <c r="P173" i="4"/>
  <c r="P179" i="4"/>
  <c r="P110" i="4"/>
  <c r="P247" i="4"/>
  <c r="P58" i="4"/>
  <c r="P16" i="4"/>
  <c r="P130" i="4"/>
  <c r="P321" i="4"/>
  <c r="P279" i="4"/>
  <c r="P299" i="4"/>
  <c r="P9" i="4"/>
  <c r="P222" i="4"/>
  <c r="P10" i="4"/>
  <c r="P153" i="4"/>
  <c r="P262" i="4"/>
  <c r="P116" i="4"/>
  <c r="P235" i="4"/>
  <c r="P192" i="4"/>
  <c r="P228" i="4"/>
  <c r="P7" i="4"/>
  <c r="P280" i="4"/>
  <c r="P81" i="4"/>
  <c r="P310" i="4"/>
  <c r="P344" i="4"/>
  <c r="P140" i="4"/>
  <c r="P158" i="4"/>
  <c r="P92" i="4"/>
  <c r="P4" i="4"/>
  <c r="P184" i="4"/>
  <c r="P320" i="4"/>
  <c r="P89" i="4"/>
  <c r="P289" i="4"/>
  <c r="P39" i="4"/>
  <c r="P20" i="4"/>
  <c r="P314" i="4"/>
  <c r="P131" i="4"/>
  <c r="P197" i="4"/>
  <c r="P242" i="4"/>
  <c r="P331" i="4"/>
  <c r="P137" i="4"/>
  <c r="P267" i="4"/>
  <c r="P329" i="4"/>
  <c r="P295" i="4"/>
  <c r="P332" i="4"/>
  <c r="P255" i="4"/>
  <c r="P340" i="4"/>
  <c r="P165" i="4"/>
  <c r="P277" i="4"/>
  <c r="P345" i="4"/>
  <c r="P240" i="4"/>
  <c r="P288" i="4"/>
  <c r="P185" i="4"/>
  <c r="P172" i="4"/>
  <c r="P157" i="4"/>
  <c r="P77" i="4"/>
  <c r="P330" i="4"/>
  <c r="P96" i="4"/>
  <c r="P129" i="4"/>
  <c r="P155" i="4"/>
  <c r="P154" i="4"/>
  <c r="P201" i="4"/>
  <c r="P41" i="4"/>
  <c r="P328" i="4"/>
  <c r="P326" i="4"/>
  <c r="P91" i="4"/>
  <c r="P26" i="4"/>
  <c r="P47" i="4"/>
  <c r="P19" i="4"/>
  <c r="P150" i="4"/>
  <c r="P256" i="4"/>
  <c r="P118" i="4"/>
  <c r="P296" i="4"/>
  <c r="P290" i="4"/>
  <c r="P239" i="4"/>
  <c r="P213" i="4"/>
  <c r="P246" i="4"/>
  <c r="P244" i="4"/>
  <c r="P169" i="4"/>
  <c r="P336" i="4"/>
  <c r="P323" i="4"/>
  <c r="P309" i="4"/>
  <c r="P67" i="4"/>
  <c r="P216" i="4"/>
  <c r="P210" i="4"/>
  <c r="P76" i="4"/>
  <c r="P126" i="4"/>
  <c r="P312" i="4"/>
  <c r="P66" i="4"/>
  <c r="P194" i="4"/>
  <c r="P18" i="4"/>
  <c r="P83" i="4"/>
  <c r="P304" i="4"/>
  <c r="P71" i="4"/>
  <c r="P73" i="4"/>
  <c r="P260" i="4"/>
  <c r="P82" i="4"/>
  <c r="P318" i="4"/>
  <c r="P265" i="4"/>
  <c r="P72" i="4"/>
  <c r="P97" i="4"/>
  <c r="P86" i="4"/>
  <c r="P55" i="4"/>
  <c r="P17" i="4"/>
  <c r="P245" i="4"/>
  <c r="P22" i="4"/>
  <c r="P209" i="4"/>
  <c r="P271" i="4"/>
  <c r="P229" i="4"/>
  <c r="P79" i="4"/>
  <c r="P291" i="4"/>
  <c r="P343" i="4"/>
  <c r="P93" i="4"/>
  <c r="P272" i="4"/>
  <c r="P50" i="4"/>
  <c r="P334" i="4"/>
  <c r="P287" i="4"/>
  <c r="P57" i="4"/>
  <c r="P68" i="4"/>
  <c r="P182" i="4"/>
  <c r="P274" i="4"/>
  <c r="P147" i="4"/>
  <c r="P40" i="4"/>
  <c r="P5" i="4"/>
  <c r="P275" i="4"/>
  <c r="P333" i="4"/>
  <c r="P307" i="4"/>
  <c r="P300" i="4"/>
  <c r="P311" i="4"/>
  <c r="P261" i="4"/>
  <c r="P125" i="4"/>
  <c r="P202" i="4"/>
  <c r="P186" i="4"/>
  <c r="P308" i="4"/>
  <c r="P348" i="4"/>
  <c r="P195" i="4"/>
  <c r="P322" i="4"/>
  <c r="L231" i="4"/>
  <c r="H231" i="4" s="1"/>
  <c r="L78" i="4"/>
  <c r="H78" i="4" s="1"/>
  <c r="L306" i="4"/>
  <c r="L203" i="4"/>
  <c r="L292" i="4"/>
  <c r="L149" i="4"/>
  <c r="H149" i="4" s="1"/>
  <c r="L48" i="4"/>
  <c r="L145" i="4"/>
  <c r="L114" i="4"/>
  <c r="H114" i="4" s="1"/>
  <c r="L53" i="4"/>
  <c r="H53" i="4" s="1"/>
  <c r="L144" i="4"/>
  <c r="L139" i="4"/>
  <c r="L221" i="4"/>
  <c r="L138" i="4"/>
  <c r="H138" i="4" s="1"/>
  <c r="L27" i="4"/>
  <c r="L324" i="4"/>
  <c r="L119" i="4"/>
  <c r="L286" i="4"/>
  <c r="H286" i="4" s="1"/>
  <c r="L207" i="4"/>
  <c r="L205" i="4"/>
  <c r="L352" i="4"/>
  <c r="L102" i="4"/>
  <c r="H102" i="4" s="1"/>
  <c r="L258" i="4"/>
  <c r="L251" i="4"/>
  <c r="L193" i="4"/>
  <c r="L230" i="4"/>
  <c r="H230" i="4" s="1"/>
  <c r="L164" i="4"/>
  <c r="L316" i="4"/>
  <c r="L301" i="4"/>
  <c r="L36" i="4"/>
  <c r="H36" i="4" s="1"/>
  <c r="L319" i="4"/>
  <c r="L46" i="4"/>
  <c r="L325" i="4"/>
  <c r="H325" i="4" s="1"/>
  <c r="L181" i="4"/>
  <c r="H181" i="4" s="1"/>
  <c r="L347" i="4"/>
  <c r="L13" i="4"/>
  <c r="L104" i="4"/>
  <c r="L70" i="4"/>
  <c r="H70" i="4" s="1"/>
  <c r="L132" i="4"/>
  <c r="L69" i="4"/>
  <c r="L225" i="4"/>
  <c r="H225" i="4" s="1"/>
  <c r="L143" i="4"/>
  <c r="H143" i="4" s="1"/>
  <c r="L196" i="4"/>
  <c r="L278" i="4"/>
  <c r="L128" i="4"/>
  <c r="L127" i="4"/>
  <c r="H127" i="4" s="1"/>
  <c r="L148" i="4"/>
  <c r="L269" i="4"/>
  <c r="L200" i="4"/>
  <c r="H200" i="4" s="1"/>
  <c r="L264" i="4"/>
  <c r="H264" i="4" s="1"/>
  <c r="L187" i="4"/>
  <c r="L95" i="4"/>
  <c r="L38" i="4"/>
  <c r="L35" i="4"/>
  <c r="H35" i="4" s="1"/>
  <c r="L88" i="4"/>
  <c r="L121" i="4"/>
  <c r="L276" i="4"/>
  <c r="H276" i="4" s="1"/>
  <c r="L136" i="4"/>
  <c r="H136" i="4" s="1"/>
  <c r="L54" i="4"/>
  <c r="L315" i="4"/>
  <c r="L337" i="4"/>
  <c r="L141" i="4"/>
  <c r="H141" i="4" s="1"/>
  <c r="L80" i="4"/>
  <c r="L350" i="4"/>
  <c r="L107" i="4"/>
  <c r="H107" i="4" s="1"/>
  <c r="L134" i="4"/>
  <c r="H134" i="4" s="1"/>
  <c r="L226" i="4"/>
  <c r="L99" i="4"/>
  <c r="L327" i="4"/>
  <c r="L281" i="4"/>
  <c r="H281" i="4" s="1"/>
  <c r="L3" i="4"/>
  <c r="L211" i="4"/>
  <c r="L183" i="4"/>
  <c r="H183" i="4" s="1"/>
  <c r="L224" i="4"/>
  <c r="H224" i="4" s="1"/>
  <c r="L64" i="4"/>
  <c r="L243" i="4"/>
  <c r="L317" i="4"/>
  <c r="L84" i="4"/>
  <c r="H84" i="4" s="1"/>
  <c r="L217" i="4"/>
  <c r="L238" i="4"/>
  <c r="L282" i="4"/>
  <c r="L151" i="4"/>
  <c r="H151" i="4" s="1"/>
  <c r="L161" i="4"/>
  <c r="L156" i="4"/>
  <c r="L219" i="4"/>
  <c r="L248" i="4"/>
  <c r="H248" i="4" s="1"/>
  <c r="L142" i="4"/>
  <c r="L223" i="4"/>
  <c r="L163" i="4"/>
  <c r="L349" i="4"/>
  <c r="H349" i="4" s="1"/>
  <c r="L45" i="4"/>
  <c r="L6" i="4"/>
  <c r="L56" i="4"/>
  <c r="L268" i="4"/>
  <c r="H268" i="4" s="1"/>
  <c r="L113" i="4"/>
  <c r="L338" i="4"/>
  <c r="L204" i="4"/>
  <c r="H204" i="4" s="1"/>
  <c r="L14" i="4"/>
  <c r="H14" i="4" s="1"/>
  <c r="L250" i="4"/>
  <c r="L44" i="4"/>
  <c r="L32" i="4"/>
  <c r="L15" i="4"/>
  <c r="H15" i="4" s="1"/>
  <c r="L189" i="4"/>
  <c r="L31" i="4"/>
  <c r="L62" i="4"/>
  <c r="H62" i="4" s="1"/>
  <c r="L212" i="4"/>
  <c r="H212" i="4" s="1"/>
  <c r="L63" i="4"/>
  <c r="L214" i="4"/>
  <c r="L215" i="4"/>
  <c r="L111" i="4"/>
  <c r="H111" i="4" s="1"/>
  <c r="L174" i="4"/>
  <c r="L180" i="4"/>
  <c r="L346" i="4"/>
  <c r="H346" i="4" s="1"/>
  <c r="L29" i="4"/>
  <c r="H29" i="4" s="1"/>
  <c r="L166" i="4"/>
  <c r="L103" i="4"/>
  <c r="L33" i="4"/>
  <c r="L293" i="4"/>
  <c r="H293" i="4" s="1"/>
  <c r="L120" i="4"/>
  <c r="L108" i="4"/>
  <c r="L49" i="4"/>
  <c r="H49" i="4" s="1"/>
  <c r="L171" i="4"/>
  <c r="H171" i="4" s="1"/>
  <c r="L159" i="4"/>
  <c r="L283" i="4"/>
  <c r="L188" i="4"/>
  <c r="L105" i="4"/>
  <c r="H105" i="4" s="1"/>
  <c r="L257" i="4"/>
  <c r="L191" i="4"/>
  <c r="L208" i="4"/>
  <c r="H208" i="4" s="1"/>
  <c r="L28" i="4"/>
  <c r="H28" i="4" s="1"/>
  <c r="L284" i="4"/>
  <c r="L298" i="4"/>
  <c r="L305" i="4"/>
  <c r="L90" i="4"/>
  <c r="H90" i="4" s="1"/>
  <c r="L233" i="4"/>
  <c r="L263" i="4"/>
  <c r="L30" i="4"/>
  <c r="H30" i="4" s="1"/>
  <c r="L273" i="4"/>
  <c r="H273" i="4" s="1"/>
  <c r="L170" i="4"/>
  <c r="L351" i="4"/>
  <c r="L206" i="4"/>
  <c r="L178" i="4"/>
  <c r="H178" i="4" s="1"/>
  <c r="L52" i="4"/>
  <c r="L254" i="4"/>
  <c r="L87" i="4"/>
  <c r="L270" i="4"/>
  <c r="H270" i="4" s="1"/>
  <c r="L37" i="4"/>
  <c r="L199" i="4"/>
  <c r="L177" i="4"/>
  <c r="L252" i="4"/>
  <c r="H252" i="4" s="1"/>
  <c r="L100" i="4"/>
  <c r="L106" i="4"/>
  <c r="L253" i="4"/>
  <c r="L2" i="4"/>
  <c r="H2" i="4" s="1"/>
  <c r="L60" i="4"/>
  <c r="L335" i="4"/>
  <c r="L85" i="4"/>
  <c r="L123" i="4"/>
  <c r="H123" i="4" s="1"/>
  <c r="L112" i="4"/>
  <c r="L124" i="4"/>
  <c r="L232" i="4"/>
  <c r="H232" i="4" s="1"/>
  <c r="L152" i="4"/>
  <c r="H152" i="4" s="1"/>
  <c r="L297" i="4"/>
  <c r="L259" i="4"/>
  <c r="L302" i="4"/>
  <c r="L234" i="4"/>
  <c r="H234" i="4" s="1"/>
  <c r="L167" i="4"/>
  <c r="L51" i="4"/>
  <c r="L339" i="4"/>
  <c r="H339" i="4" s="1"/>
  <c r="L61" i="4"/>
  <c r="H61" i="4" s="1"/>
  <c r="L43" i="4"/>
  <c r="L25" i="4"/>
  <c r="L122" i="4"/>
  <c r="L133" i="4"/>
  <c r="H133" i="4" s="1"/>
  <c r="L168" i="4"/>
  <c r="L21" i="4"/>
  <c r="L135" i="4"/>
  <c r="H135" i="4" s="1"/>
  <c r="L198" i="4"/>
  <c r="H198" i="4" s="1"/>
  <c r="L11" i="4"/>
  <c r="L285" i="4"/>
  <c r="L237" i="4"/>
  <c r="L341" i="4"/>
  <c r="H341" i="4" s="1"/>
  <c r="L23" i="4"/>
  <c r="L74" i="4"/>
  <c r="L176" i="4"/>
  <c r="H176" i="4" s="1"/>
  <c r="L34" i="4"/>
  <c r="H34" i="4" s="1"/>
  <c r="L12" i="4"/>
  <c r="L117" i="4"/>
  <c r="L175" i="4"/>
  <c r="L65" i="4"/>
  <c r="H65" i="4" s="1"/>
  <c r="L24" i="4"/>
  <c r="L101" i="4"/>
  <c r="L146" i="4"/>
  <c r="H146" i="4" s="1"/>
  <c r="L313" i="4"/>
  <c r="H313" i="4" s="1"/>
  <c r="L109" i="4"/>
  <c r="L266" i="4"/>
  <c r="L190" i="4"/>
  <c r="L342" i="4"/>
  <c r="H342" i="4" s="1"/>
  <c r="L160" i="4"/>
  <c r="L218" i="4"/>
  <c r="L249" i="4"/>
  <c r="H249" i="4" s="1"/>
  <c r="L115" i="4"/>
  <c r="H115" i="4" s="1"/>
  <c r="L303" i="4"/>
  <c r="L98" i="4"/>
  <c r="L42" i="4"/>
  <c r="L162" i="4"/>
  <c r="H162" i="4" s="1"/>
  <c r="L220" i="4"/>
  <c r="L236" i="4"/>
  <c r="L75" i="4"/>
  <c r="L294" i="4"/>
  <c r="H294" i="4" s="1"/>
  <c r="L94" i="4"/>
  <c r="L227" i="4"/>
  <c r="L59" i="4"/>
  <c r="L8" i="4"/>
  <c r="H8" i="4" s="1"/>
  <c r="L241" i="4"/>
  <c r="L173" i="4"/>
  <c r="L179" i="4"/>
  <c r="L110" i="4"/>
  <c r="H110" i="4" s="1"/>
  <c r="L247" i="4"/>
  <c r="L58" i="4"/>
  <c r="L16" i="4"/>
  <c r="L130" i="4"/>
  <c r="H130" i="4" s="1"/>
  <c r="L321" i="4"/>
  <c r="L279" i="4"/>
  <c r="L299" i="4"/>
  <c r="H299" i="4" s="1"/>
  <c r="L9" i="4"/>
  <c r="H9" i="4" s="1"/>
  <c r="L222" i="4"/>
  <c r="L10" i="4"/>
  <c r="L153" i="4"/>
  <c r="L262" i="4"/>
  <c r="H262" i="4" s="1"/>
  <c r="L116" i="4"/>
  <c r="L235" i="4"/>
  <c r="L192" i="4"/>
  <c r="H192" i="4" s="1"/>
  <c r="L228" i="4"/>
  <c r="H228" i="4" s="1"/>
  <c r="L7" i="4"/>
  <c r="L280" i="4"/>
  <c r="L81" i="4"/>
  <c r="L310" i="4"/>
  <c r="H310" i="4" s="1"/>
  <c r="L344" i="4"/>
  <c r="L140" i="4"/>
  <c r="L158" i="4"/>
  <c r="H158" i="4" s="1"/>
  <c r="L92" i="4"/>
  <c r="H92" i="4" s="1"/>
  <c r="L4" i="4"/>
  <c r="L184" i="4"/>
  <c r="L320" i="4"/>
  <c r="L89" i="4"/>
  <c r="H89" i="4" s="1"/>
  <c r="L289" i="4"/>
  <c r="L39" i="4"/>
  <c r="L20" i="4"/>
  <c r="H20" i="4" s="1"/>
  <c r="L314" i="4"/>
  <c r="H314" i="4" s="1"/>
  <c r="L131" i="4"/>
  <c r="L197" i="4"/>
  <c r="L242" i="4"/>
  <c r="L331" i="4"/>
  <c r="H331" i="4" s="1"/>
  <c r="L137" i="4"/>
  <c r="L267" i="4"/>
  <c r="L329" i="4"/>
  <c r="H329" i="4" s="1"/>
  <c r="L295" i="4"/>
  <c r="H295" i="4" s="1"/>
  <c r="L332" i="4"/>
  <c r="L255" i="4"/>
  <c r="L340" i="4"/>
  <c r="L165" i="4"/>
  <c r="H165" i="4" s="1"/>
  <c r="L277" i="4"/>
  <c r="L345" i="4"/>
  <c r="L240" i="4"/>
  <c r="H240" i="4" s="1"/>
  <c r="L288" i="4"/>
  <c r="H288" i="4" s="1"/>
  <c r="L185" i="4"/>
  <c r="L172" i="4"/>
  <c r="L157" i="4"/>
  <c r="L77" i="4"/>
  <c r="H77" i="4" s="1"/>
  <c r="L330" i="4"/>
  <c r="L96" i="4"/>
  <c r="L129" i="4"/>
  <c r="L155" i="4"/>
  <c r="H155" i="4" s="1"/>
  <c r="L154" i="4"/>
  <c r="L201" i="4"/>
  <c r="L41" i="4"/>
  <c r="L328" i="4"/>
  <c r="H328" i="4" s="1"/>
  <c r="L326" i="4"/>
  <c r="L91" i="4"/>
  <c r="L26" i="4"/>
  <c r="L47" i="4"/>
  <c r="H47" i="4" s="1"/>
  <c r="L19" i="4"/>
  <c r="L150" i="4"/>
  <c r="L256" i="4"/>
  <c r="L118" i="4"/>
  <c r="H118" i="4" s="1"/>
  <c r="L296" i="4"/>
  <c r="L290" i="4"/>
  <c r="L239" i="4"/>
  <c r="H239" i="4" s="1"/>
  <c r="L213" i="4"/>
  <c r="H213" i="4" s="1"/>
  <c r="L246" i="4"/>
  <c r="L244" i="4"/>
  <c r="L169" i="4"/>
  <c r="L336" i="4"/>
  <c r="H336" i="4" s="1"/>
  <c r="L323" i="4"/>
  <c r="L309" i="4"/>
  <c r="L67" i="4"/>
  <c r="H67" i="4" s="1"/>
  <c r="L216" i="4"/>
  <c r="H216" i="4" s="1"/>
  <c r="L210" i="4"/>
  <c r="L76" i="4"/>
  <c r="L126" i="4"/>
  <c r="L312" i="4"/>
  <c r="H312" i="4" s="1"/>
  <c r="L66" i="4"/>
  <c r="L194" i="4"/>
  <c r="L18" i="4"/>
  <c r="H18" i="4" s="1"/>
  <c r="L83" i="4"/>
  <c r="H83" i="4" s="1"/>
  <c r="L304" i="4"/>
  <c r="L71" i="4"/>
  <c r="L73" i="4"/>
  <c r="L260" i="4"/>
  <c r="H260" i="4" s="1"/>
  <c r="L82" i="4"/>
  <c r="L318" i="4"/>
  <c r="L265" i="4"/>
  <c r="H265" i="4" s="1"/>
  <c r="L72" i="4"/>
  <c r="H72" i="4" s="1"/>
  <c r="L97" i="4"/>
  <c r="L86" i="4"/>
  <c r="L55" i="4"/>
  <c r="L17" i="4"/>
  <c r="H17" i="4" s="1"/>
  <c r="L245" i="4"/>
  <c r="L22" i="4"/>
  <c r="L209" i="4"/>
  <c r="H209" i="4" s="1"/>
  <c r="L271" i="4"/>
  <c r="H271" i="4" s="1"/>
  <c r="L229" i="4"/>
  <c r="L79" i="4"/>
  <c r="L291" i="4"/>
  <c r="L343" i="4"/>
  <c r="H343" i="4" s="1"/>
  <c r="L93" i="4"/>
  <c r="L272" i="4"/>
  <c r="L50" i="4"/>
  <c r="H50" i="4" s="1"/>
  <c r="L334" i="4"/>
  <c r="H334" i="4" s="1"/>
  <c r="L287" i="4"/>
  <c r="L57" i="4"/>
  <c r="L68" i="4"/>
  <c r="L182" i="4"/>
  <c r="H182" i="4" s="1"/>
  <c r="L274" i="4"/>
  <c r="L147" i="4"/>
  <c r="L40" i="4"/>
  <c r="L5" i="4"/>
  <c r="H5" i="4" s="1"/>
  <c r="L275" i="4"/>
  <c r="L333" i="4"/>
  <c r="L307" i="4"/>
  <c r="L300" i="4"/>
  <c r="H300" i="4" s="1"/>
  <c r="L311" i="4"/>
  <c r="L261" i="4"/>
  <c r="L125" i="4"/>
  <c r="L202" i="4"/>
  <c r="H202" i="4" s="1"/>
  <c r="L186" i="4"/>
  <c r="L308" i="4"/>
  <c r="L348" i="4"/>
  <c r="L195" i="4"/>
  <c r="H195" i="4" s="1"/>
  <c r="L322" i="4"/>
  <c r="K231" i="4"/>
  <c r="K78" i="4"/>
  <c r="G78" i="4" s="1"/>
  <c r="K306" i="4"/>
  <c r="G306" i="4" s="1"/>
  <c r="K203" i="4"/>
  <c r="K292" i="4"/>
  <c r="K149" i="4"/>
  <c r="K48" i="4"/>
  <c r="K145" i="4"/>
  <c r="K114" i="4"/>
  <c r="K53" i="4"/>
  <c r="G53" i="4" s="1"/>
  <c r="K144" i="4"/>
  <c r="G144" i="4" s="1"/>
  <c r="K139" i="4"/>
  <c r="K221" i="4"/>
  <c r="K138" i="4"/>
  <c r="K27" i="4"/>
  <c r="K324" i="4"/>
  <c r="K119" i="4"/>
  <c r="K286" i="4"/>
  <c r="G286" i="4" s="1"/>
  <c r="K207" i="4"/>
  <c r="G207" i="4" s="1"/>
  <c r="K205" i="4"/>
  <c r="K352" i="4"/>
  <c r="K102" i="4"/>
  <c r="K258" i="4"/>
  <c r="K251" i="4"/>
  <c r="K193" i="4"/>
  <c r="K230" i="4"/>
  <c r="G230" i="4" s="1"/>
  <c r="K164" i="4"/>
  <c r="G164" i="4" s="1"/>
  <c r="K316" i="4"/>
  <c r="K301" i="4"/>
  <c r="K36" i="4"/>
  <c r="K319" i="4"/>
  <c r="K46" i="4"/>
  <c r="K325" i="4"/>
  <c r="K181" i="4"/>
  <c r="G181" i="4" s="1"/>
  <c r="K347" i="4"/>
  <c r="G347" i="4" s="1"/>
  <c r="K13" i="4"/>
  <c r="K104" i="4"/>
  <c r="K70" i="4"/>
  <c r="K132" i="4"/>
  <c r="K69" i="4"/>
  <c r="K225" i="4"/>
  <c r="K143" i="4"/>
  <c r="G143" i="4" s="1"/>
  <c r="K196" i="4"/>
  <c r="G196" i="4" s="1"/>
  <c r="K278" i="4"/>
  <c r="K128" i="4"/>
  <c r="K127" i="4"/>
  <c r="K148" i="4"/>
  <c r="K269" i="4"/>
  <c r="K200" i="4"/>
  <c r="K264" i="4"/>
  <c r="G264" i="4" s="1"/>
  <c r="K187" i="4"/>
  <c r="G187" i="4" s="1"/>
  <c r="K95" i="4"/>
  <c r="K38" i="4"/>
  <c r="K35" i="4"/>
  <c r="K88" i="4"/>
  <c r="K121" i="4"/>
  <c r="K276" i="4"/>
  <c r="K136" i="4"/>
  <c r="G136" i="4" s="1"/>
  <c r="K54" i="4"/>
  <c r="G54" i="4" s="1"/>
  <c r="K315" i="4"/>
  <c r="K337" i="4"/>
  <c r="K141" i="4"/>
  <c r="K80" i="4"/>
  <c r="K350" i="4"/>
  <c r="K107" i="4"/>
  <c r="K134" i="4"/>
  <c r="G134" i="4" s="1"/>
  <c r="K226" i="4"/>
  <c r="G226" i="4" s="1"/>
  <c r="K99" i="4"/>
  <c r="K327" i="4"/>
  <c r="K281" i="4"/>
  <c r="K3" i="4"/>
  <c r="K211" i="4"/>
  <c r="K183" i="4"/>
  <c r="K224" i="4"/>
  <c r="G224" i="4" s="1"/>
  <c r="K64" i="4"/>
  <c r="G64" i="4" s="1"/>
  <c r="K243" i="4"/>
  <c r="K317" i="4"/>
  <c r="K84" i="4"/>
  <c r="K217" i="4"/>
  <c r="K238" i="4"/>
  <c r="K282" i="4"/>
  <c r="K151" i="4"/>
  <c r="G151" i="4" s="1"/>
  <c r="K161" i="4"/>
  <c r="G161" i="4" s="1"/>
  <c r="K156" i="4"/>
  <c r="K219" i="4"/>
  <c r="K248" i="4"/>
  <c r="K142" i="4"/>
  <c r="K223" i="4"/>
  <c r="K163" i="4"/>
  <c r="K349" i="4"/>
  <c r="G349" i="4" s="1"/>
  <c r="K45" i="4"/>
  <c r="G45" i="4" s="1"/>
  <c r="K6" i="4"/>
  <c r="K56" i="4"/>
  <c r="K268" i="4"/>
  <c r="K113" i="4"/>
  <c r="K338" i="4"/>
  <c r="K204" i="4"/>
  <c r="K14" i="4"/>
  <c r="G14" i="4" s="1"/>
  <c r="K250" i="4"/>
  <c r="G250" i="4" s="1"/>
  <c r="K44" i="4"/>
  <c r="K32" i="4"/>
  <c r="K15" i="4"/>
  <c r="K189" i="4"/>
  <c r="K31" i="4"/>
  <c r="K62" i="4"/>
  <c r="K212" i="4"/>
  <c r="G212" i="4" s="1"/>
  <c r="K63" i="4"/>
  <c r="G63" i="4" s="1"/>
  <c r="K214" i="4"/>
  <c r="K215" i="4"/>
  <c r="K111" i="4"/>
  <c r="K174" i="4"/>
  <c r="K180" i="4"/>
  <c r="K346" i="4"/>
  <c r="K29" i="4"/>
  <c r="G29" i="4" s="1"/>
  <c r="K166" i="4"/>
  <c r="G166" i="4" s="1"/>
  <c r="K103" i="4"/>
  <c r="K33" i="4"/>
  <c r="K293" i="4"/>
  <c r="K120" i="4"/>
  <c r="K108" i="4"/>
  <c r="K49" i="4"/>
  <c r="K171" i="4"/>
  <c r="G171" i="4" s="1"/>
  <c r="K159" i="4"/>
  <c r="G159" i="4" s="1"/>
  <c r="K283" i="4"/>
  <c r="K188" i="4"/>
  <c r="K105" i="4"/>
  <c r="K257" i="4"/>
  <c r="K191" i="4"/>
  <c r="K208" i="4"/>
  <c r="K28" i="4"/>
  <c r="G28" i="4" s="1"/>
  <c r="K284" i="4"/>
  <c r="G284" i="4" s="1"/>
  <c r="K298" i="4"/>
  <c r="K305" i="4"/>
  <c r="K90" i="4"/>
  <c r="K233" i="4"/>
  <c r="K263" i="4"/>
  <c r="K30" i="4"/>
  <c r="K273" i="4"/>
  <c r="G273" i="4" s="1"/>
  <c r="K170" i="4"/>
  <c r="G170" i="4" s="1"/>
  <c r="K351" i="4"/>
  <c r="K206" i="4"/>
  <c r="K178" i="4"/>
  <c r="K52" i="4"/>
  <c r="K254" i="4"/>
  <c r="K87" i="4"/>
  <c r="K270" i="4"/>
  <c r="G270" i="4" s="1"/>
  <c r="K37" i="4"/>
  <c r="G37" i="4" s="1"/>
  <c r="K199" i="4"/>
  <c r="K177" i="4"/>
  <c r="K252" i="4"/>
  <c r="K100" i="4"/>
  <c r="K106" i="4"/>
  <c r="K253" i="4"/>
  <c r="K2" i="4"/>
  <c r="G2" i="4" s="1"/>
  <c r="K60" i="4"/>
  <c r="G60" i="4" s="1"/>
  <c r="K335" i="4"/>
  <c r="K85" i="4"/>
  <c r="K123" i="4"/>
  <c r="K112" i="4"/>
  <c r="K124" i="4"/>
  <c r="K232" i="4"/>
  <c r="K152" i="4"/>
  <c r="G152" i="4" s="1"/>
  <c r="K297" i="4"/>
  <c r="G297" i="4" s="1"/>
  <c r="K259" i="4"/>
  <c r="K302" i="4"/>
  <c r="K234" i="4"/>
  <c r="K167" i="4"/>
  <c r="K51" i="4"/>
  <c r="K339" i="4"/>
  <c r="K61" i="4"/>
  <c r="G61" i="4" s="1"/>
  <c r="K43" i="4"/>
  <c r="G43" i="4" s="1"/>
  <c r="K25" i="4"/>
  <c r="K122" i="4"/>
  <c r="K133" i="4"/>
  <c r="K168" i="4"/>
  <c r="K21" i="4"/>
  <c r="K135" i="4"/>
  <c r="K198" i="4"/>
  <c r="G198" i="4" s="1"/>
  <c r="K11" i="4"/>
  <c r="G11" i="4" s="1"/>
  <c r="K285" i="4"/>
  <c r="K237" i="4"/>
  <c r="K341" i="4"/>
  <c r="K23" i="4"/>
  <c r="K74" i="4"/>
  <c r="K176" i="4"/>
  <c r="K34" i="4"/>
  <c r="G34" i="4" s="1"/>
  <c r="K12" i="4"/>
  <c r="G12" i="4" s="1"/>
  <c r="K117" i="4"/>
  <c r="K175" i="4"/>
  <c r="K65" i="4"/>
  <c r="K24" i="4"/>
  <c r="K101" i="4"/>
  <c r="K146" i="4"/>
  <c r="K313" i="4"/>
  <c r="G313" i="4" s="1"/>
  <c r="K109" i="4"/>
  <c r="G109" i="4" s="1"/>
  <c r="K266" i="4"/>
  <c r="K190" i="4"/>
  <c r="K342" i="4"/>
  <c r="K160" i="4"/>
  <c r="K218" i="4"/>
  <c r="K249" i="4"/>
  <c r="K115" i="4"/>
  <c r="G115" i="4" s="1"/>
  <c r="K303" i="4"/>
  <c r="G303" i="4" s="1"/>
  <c r="K98" i="4"/>
  <c r="K42" i="4"/>
  <c r="K162" i="4"/>
  <c r="K220" i="4"/>
  <c r="K236" i="4"/>
  <c r="K75" i="4"/>
  <c r="K294" i="4"/>
  <c r="G294" i="4" s="1"/>
  <c r="K94" i="4"/>
  <c r="G94" i="4" s="1"/>
  <c r="K227" i="4"/>
  <c r="K59" i="4"/>
  <c r="K8" i="4"/>
  <c r="K241" i="4"/>
  <c r="K173" i="4"/>
  <c r="K179" i="4"/>
  <c r="K110" i="4"/>
  <c r="G110" i="4" s="1"/>
  <c r="K247" i="4"/>
  <c r="G247" i="4" s="1"/>
  <c r="K58" i="4"/>
  <c r="K16" i="4"/>
  <c r="K130" i="4"/>
  <c r="K321" i="4"/>
  <c r="K279" i="4"/>
  <c r="K299" i="4"/>
  <c r="K9" i="4"/>
  <c r="G9" i="4" s="1"/>
  <c r="K222" i="4"/>
  <c r="G222" i="4" s="1"/>
  <c r="K10" i="4"/>
  <c r="K153" i="4"/>
  <c r="K262" i="4"/>
  <c r="K116" i="4"/>
  <c r="K235" i="4"/>
  <c r="K192" i="4"/>
  <c r="K228" i="4"/>
  <c r="G228" i="4" s="1"/>
  <c r="K7" i="4"/>
  <c r="G7" i="4" s="1"/>
  <c r="K280" i="4"/>
  <c r="K81" i="4"/>
  <c r="K310" i="4"/>
  <c r="K344" i="4"/>
  <c r="K140" i="4"/>
  <c r="K158" i="4"/>
  <c r="K92" i="4"/>
  <c r="G92" i="4" s="1"/>
  <c r="K4" i="4"/>
  <c r="G4" i="4" s="1"/>
  <c r="K184" i="4"/>
  <c r="K320" i="4"/>
  <c r="K89" i="4"/>
  <c r="K289" i="4"/>
  <c r="K39" i="4"/>
  <c r="K20" i="4"/>
  <c r="K314" i="4"/>
  <c r="G314" i="4" s="1"/>
  <c r="K131" i="4"/>
  <c r="G131" i="4" s="1"/>
  <c r="K197" i="4"/>
  <c r="K242" i="4"/>
  <c r="K331" i="4"/>
  <c r="K137" i="4"/>
  <c r="K267" i="4"/>
  <c r="K329" i="4"/>
  <c r="K295" i="4"/>
  <c r="G295" i="4" s="1"/>
  <c r="K332" i="4"/>
  <c r="G332" i="4" s="1"/>
  <c r="K255" i="4"/>
  <c r="K340" i="4"/>
  <c r="K165" i="4"/>
  <c r="K277" i="4"/>
  <c r="K345" i="4"/>
  <c r="K240" i="4"/>
  <c r="K288" i="4"/>
  <c r="G288" i="4" s="1"/>
  <c r="K185" i="4"/>
  <c r="G185" i="4" s="1"/>
  <c r="K172" i="4"/>
  <c r="K157" i="4"/>
  <c r="K77" i="4"/>
  <c r="K330" i="4"/>
  <c r="K96" i="4"/>
  <c r="K129" i="4"/>
  <c r="K155" i="4"/>
  <c r="G155" i="4" s="1"/>
  <c r="K154" i="4"/>
  <c r="G154" i="4" s="1"/>
  <c r="K201" i="4"/>
  <c r="K41" i="4"/>
  <c r="K328" i="4"/>
  <c r="K326" i="4"/>
  <c r="K91" i="4"/>
  <c r="K26" i="4"/>
  <c r="K47" i="4"/>
  <c r="G47" i="4" s="1"/>
  <c r="K19" i="4"/>
  <c r="G19" i="4" s="1"/>
  <c r="K150" i="4"/>
  <c r="K256" i="4"/>
  <c r="K118" i="4"/>
  <c r="K296" i="4"/>
  <c r="K290" i="4"/>
  <c r="K239" i="4"/>
  <c r="K213" i="4"/>
  <c r="G213" i="4" s="1"/>
  <c r="K246" i="4"/>
  <c r="G246" i="4" s="1"/>
  <c r="K244" i="4"/>
  <c r="K169" i="4"/>
  <c r="K336" i="4"/>
  <c r="K323" i="4"/>
  <c r="K309" i="4"/>
  <c r="K67" i="4"/>
  <c r="K216" i="4"/>
  <c r="G216" i="4" s="1"/>
  <c r="K210" i="4"/>
  <c r="G210" i="4" s="1"/>
  <c r="K76" i="4"/>
  <c r="K126" i="4"/>
  <c r="K312" i="4"/>
  <c r="K66" i="4"/>
  <c r="K194" i="4"/>
  <c r="K18" i="4"/>
  <c r="K83" i="4"/>
  <c r="G83" i="4" s="1"/>
  <c r="K304" i="4"/>
  <c r="G304" i="4" s="1"/>
  <c r="K71" i="4"/>
  <c r="K73" i="4"/>
  <c r="K260" i="4"/>
  <c r="K82" i="4"/>
  <c r="K318" i="4"/>
  <c r="K265" i="4"/>
  <c r="K72" i="4"/>
  <c r="G72" i="4" s="1"/>
  <c r="K97" i="4"/>
  <c r="G97" i="4" s="1"/>
  <c r="K86" i="4"/>
  <c r="K55" i="4"/>
  <c r="K17" i="4"/>
  <c r="K245" i="4"/>
  <c r="K22" i="4"/>
  <c r="K209" i="4"/>
  <c r="K271" i="4"/>
  <c r="G271" i="4" s="1"/>
  <c r="K229" i="4"/>
  <c r="G229" i="4" s="1"/>
  <c r="K79" i="4"/>
  <c r="K291" i="4"/>
  <c r="K343" i="4"/>
  <c r="K93" i="4"/>
  <c r="K272" i="4"/>
  <c r="K50" i="4"/>
  <c r="K334" i="4"/>
  <c r="G334" i="4" s="1"/>
  <c r="K287" i="4"/>
  <c r="G287" i="4" s="1"/>
  <c r="K57" i="4"/>
  <c r="K68" i="4"/>
  <c r="K182" i="4"/>
  <c r="K274" i="4"/>
  <c r="K147" i="4"/>
  <c r="K40" i="4"/>
  <c r="K5" i="4"/>
  <c r="G5" i="4" s="1"/>
  <c r="K275" i="4"/>
  <c r="G275" i="4" s="1"/>
  <c r="K333" i="4"/>
  <c r="K307" i="4"/>
  <c r="K300" i="4"/>
  <c r="K311" i="4"/>
  <c r="K261" i="4"/>
  <c r="K125" i="4"/>
  <c r="K202" i="4"/>
  <c r="G202" i="4" s="1"/>
  <c r="K186" i="4"/>
  <c r="G186" i="4" s="1"/>
  <c r="K308" i="4"/>
  <c r="K348" i="4"/>
  <c r="K195" i="4"/>
  <c r="K322" i="4"/>
  <c r="W231" i="4"/>
  <c r="W78" i="4"/>
  <c r="W306" i="4"/>
  <c r="W203" i="4"/>
  <c r="W292" i="4"/>
  <c r="W149" i="4"/>
  <c r="W48" i="4"/>
  <c r="W145" i="4"/>
  <c r="W114" i="4"/>
  <c r="W53" i="4"/>
  <c r="W144" i="4"/>
  <c r="W139" i="4"/>
  <c r="W221" i="4"/>
  <c r="W138" i="4"/>
  <c r="W27" i="4"/>
  <c r="W324" i="4"/>
  <c r="W119" i="4"/>
  <c r="W286" i="4"/>
  <c r="W207" i="4"/>
  <c r="W205" i="4"/>
  <c r="W352" i="4"/>
  <c r="W102" i="4"/>
  <c r="W258" i="4"/>
  <c r="W251" i="4"/>
  <c r="W193" i="4"/>
  <c r="W230" i="4"/>
  <c r="W164" i="4"/>
  <c r="W316" i="4"/>
  <c r="W301" i="4"/>
  <c r="W36" i="4"/>
  <c r="W319" i="4"/>
  <c r="W46" i="4"/>
  <c r="W325" i="4"/>
  <c r="W181" i="4"/>
  <c r="W347" i="4"/>
  <c r="W13" i="4"/>
  <c r="W104" i="4"/>
  <c r="W70" i="4"/>
  <c r="W132" i="4"/>
  <c r="W69" i="4"/>
  <c r="W225" i="4"/>
  <c r="W143" i="4"/>
  <c r="W196" i="4"/>
  <c r="W278" i="4"/>
  <c r="W128" i="4"/>
  <c r="W127" i="4"/>
  <c r="W148" i="4"/>
  <c r="W269" i="4"/>
  <c r="W200" i="4"/>
  <c r="W264" i="4"/>
  <c r="W187" i="4"/>
  <c r="W95" i="4"/>
  <c r="W38" i="4"/>
  <c r="W35" i="4"/>
  <c r="W88" i="4"/>
  <c r="W121" i="4"/>
  <c r="W276" i="4"/>
  <c r="W136" i="4"/>
  <c r="W54" i="4"/>
  <c r="W315" i="4"/>
  <c r="W337" i="4"/>
  <c r="W141" i="4"/>
  <c r="W80" i="4"/>
  <c r="W350" i="4"/>
  <c r="W107" i="4"/>
  <c r="W134" i="4"/>
  <c r="W226" i="4"/>
  <c r="W99" i="4"/>
  <c r="W327" i="4"/>
  <c r="W281" i="4"/>
  <c r="W3" i="4"/>
  <c r="W211" i="4"/>
  <c r="W183" i="4"/>
  <c r="W224" i="4"/>
  <c r="W64" i="4"/>
  <c r="W243" i="4"/>
  <c r="W317" i="4"/>
  <c r="W84" i="4"/>
  <c r="W217" i="4"/>
  <c r="W238" i="4"/>
  <c r="W282" i="4"/>
  <c r="W151" i="4"/>
  <c r="W161" i="4"/>
  <c r="W156" i="4"/>
  <c r="W219" i="4"/>
  <c r="W248" i="4"/>
  <c r="W142" i="4"/>
  <c r="W223" i="4"/>
  <c r="W163" i="4"/>
  <c r="W349" i="4"/>
  <c r="W45" i="4"/>
  <c r="W6" i="4"/>
  <c r="W56" i="4"/>
  <c r="W268" i="4"/>
  <c r="W113" i="4"/>
  <c r="W338" i="4"/>
  <c r="W204" i="4"/>
  <c r="W14" i="4"/>
  <c r="W250" i="4"/>
  <c r="W44" i="4"/>
  <c r="W32" i="4"/>
  <c r="W15" i="4"/>
  <c r="W189" i="4"/>
  <c r="W31" i="4"/>
  <c r="W62" i="4"/>
  <c r="W212" i="4"/>
  <c r="W63" i="4"/>
  <c r="W214" i="4"/>
  <c r="W215" i="4"/>
  <c r="W111" i="4"/>
  <c r="W174" i="4"/>
  <c r="W180" i="4"/>
  <c r="W346" i="4"/>
  <c r="W29" i="4"/>
  <c r="W166" i="4"/>
  <c r="W103" i="4"/>
  <c r="W33" i="4"/>
  <c r="W293" i="4"/>
  <c r="W120" i="4"/>
  <c r="W108" i="4"/>
  <c r="W49" i="4"/>
  <c r="W171" i="4"/>
  <c r="W159" i="4"/>
  <c r="W283" i="4"/>
  <c r="W188" i="4"/>
  <c r="W105" i="4"/>
  <c r="W257" i="4"/>
  <c r="W191" i="4"/>
  <c r="W208" i="4"/>
  <c r="W28" i="4"/>
  <c r="W284" i="4"/>
  <c r="W298" i="4"/>
  <c r="W305" i="4"/>
  <c r="W90" i="4"/>
  <c r="W233" i="4"/>
  <c r="W263" i="4"/>
  <c r="W30" i="4"/>
  <c r="W273" i="4"/>
  <c r="W170" i="4"/>
  <c r="W351" i="4"/>
  <c r="W206" i="4"/>
  <c r="W178" i="4"/>
  <c r="W52" i="4"/>
  <c r="W254" i="4"/>
  <c r="W87" i="4"/>
  <c r="W270" i="4"/>
  <c r="W37" i="4"/>
  <c r="W199" i="4"/>
  <c r="W177" i="4"/>
  <c r="W252" i="4"/>
  <c r="W100" i="4"/>
  <c r="W106" i="4"/>
  <c r="W253" i="4"/>
  <c r="W2" i="4"/>
  <c r="W60" i="4"/>
  <c r="W335" i="4"/>
  <c r="W85" i="4"/>
  <c r="W123" i="4"/>
  <c r="W112" i="4"/>
  <c r="W124" i="4"/>
  <c r="W232" i="4"/>
  <c r="W152" i="4"/>
  <c r="W297" i="4"/>
  <c r="W259" i="4"/>
  <c r="W302" i="4"/>
  <c r="W234" i="4"/>
  <c r="W167" i="4"/>
  <c r="W51" i="4"/>
  <c r="W339" i="4"/>
  <c r="W61" i="4"/>
  <c r="W43" i="4"/>
  <c r="W25" i="4"/>
  <c r="W122" i="4"/>
  <c r="W133" i="4"/>
  <c r="W168" i="4"/>
  <c r="W21" i="4"/>
  <c r="W135" i="4"/>
  <c r="W198" i="4"/>
  <c r="W11" i="4"/>
  <c r="W285" i="4"/>
  <c r="W237" i="4"/>
  <c r="W341" i="4"/>
  <c r="W23" i="4"/>
  <c r="W74" i="4"/>
  <c r="W176" i="4"/>
  <c r="W34" i="4"/>
  <c r="W12" i="4"/>
  <c r="W117" i="4"/>
  <c r="W175" i="4"/>
  <c r="W65" i="4"/>
  <c r="W24" i="4"/>
  <c r="W101" i="4"/>
  <c r="W146" i="4"/>
  <c r="W313" i="4"/>
  <c r="W109" i="4"/>
  <c r="W266" i="4"/>
  <c r="W190" i="4"/>
  <c r="W342" i="4"/>
  <c r="W160" i="4"/>
  <c r="W218" i="4"/>
  <c r="W249" i="4"/>
  <c r="W115" i="4"/>
  <c r="W303" i="4"/>
  <c r="W98" i="4"/>
  <c r="W42" i="4"/>
  <c r="W162" i="4"/>
  <c r="W220" i="4"/>
  <c r="W236" i="4"/>
  <c r="W75" i="4"/>
  <c r="W294" i="4"/>
  <c r="W94" i="4"/>
  <c r="W227" i="4"/>
  <c r="W59" i="4"/>
  <c r="W8" i="4"/>
  <c r="W241" i="4"/>
  <c r="W173" i="4"/>
  <c r="W179" i="4"/>
  <c r="W110" i="4"/>
  <c r="W247" i="4"/>
  <c r="W58" i="4"/>
  <c r="W16" i="4"/>
  <c r="W130" i="4"/>
  <c r="W321" i="4"/>
  <c r="W279" i="4"/>
  <c r="W299" i="4"/>
  <c r="W9" i="4"/>
  <c r="W222" i="4"/>
  <c r="W10" i="4"/>
  <c r="W153" i="4"/>
  <c r="W262" i="4"/>
  <c r="W116" i="4"/>
  <c r="W235" i="4"/>
  <c r="W192" i="4"/>
  <c r="W228" i="4"/>
  <c r="W7" i="4"/>
  <c r="W280" i="4"/>
  <c r="W81" i="4"/>
  <c r="W310" i="4"/>
  <c r="W344" i="4"/>
  <c r="W140" i="4"/>
  <c r="W158" i="4"/>
  <c r="W92" i="4"/>
  <c r="W4" i="4"/>
  <c r="W184" i="4"/>
  <c r="W320" i="4"/>
  <c r="W89" i="4"/>
  <c r="W289" i="4"/>
  <c r="W39" i="4"/>
  <c r="W20" i="4"/>
  <c r="W314" i="4"/>
  <c r="W131" i="4"/>
  <c r="W197" i="4"/>
  <c r="W242" i="4"/>
  <c r="W331" i="4"/>
  <c r="W137" i="4"/>
  <c r="W267" i="4"/>
  <c r="W329" i="4"/>
  <c r="W295" i="4"/>
  <c r="W332" i="4"/>
  <c r="W255" i="4"/>
  <c r="W340" i="4"/>
  <c r="W165" i="4"/>
  <c r="W277" i="4"/>
  <c r="W345" i="4"/>
  <c r="W240" i="4"/>
  <c r="W288" i="4"/>
  <c r="W185" i="4"/>
  <c r="W172" i="4"/>
  <c r="W157" i="4"/>
  <c r="W77" i="4"/>
  <c r="W330" i="4"/>
  <c r="W96" i="4"/>
  <c r="W129" i="4"/>
  <c r="W155" i="4"/>
  <c r="W154" i="4"/>
  <c r="W201" i="4"/>
  <c r="W41" i="4"/>
  <c r="W328" i="4"/>
  <c r="W326" i="4"/>
  <c r="W91" i="4"/>
  <c r="W26" i="4"/>
  <c r="W47" i="4"/>
  <c r="W19" i="4"/>
  <c r="W150" i="4"/>
  <c r="W256" i="4"/>
  <c r="W118" i="4"/>
  <c r="W296" i="4"/>
  <c r="W290" i="4"/>
  <c r="W239" i="4"/>
  <c r="W213" i="4"/>
  <c r="W246" i="4"/>
  <c r="W244" i="4"/>
  <c r="W169" i="4"/>
  <c r="W336" i="4"/>
  <c r="W323" i="4"/>
  <c r="W309" i="4"/>
  <c r="W67" i="4"/>
  <c r="W216" i="4"/>
  <c r="W210" i="4"/>
  <c r="W76" i="4"/>
  <c r="W126" i="4"/>
  <c r="W312" i="4"/>
  <c r="W66" i="4"/>
  <c r="W194" i="4"/>
  <c r="W18" i="4"/>
  <c r="W83" i="4"/>
  <c r="W304" i="4"/>
  <c r="W71" i="4"/>
  <c r="W73" i="4"/>
  <c r="W260" i="4"/>
  <c r="W82" i="4"/>
  <c r="W318" i="4"/>
  <c r="W265" i="4"/>
  <c r="W72" i="4"/>
  <c r="W97" i="4"/>
  <c r="W86" i="4"/>
  <c r="W55" i="4"/>
  <c r="W17" i="4"/>
  <c r="W245" i="4"/>
  <c r="W22" i="4"/>
  <c r="W209" i="4"/>
  <c r="W271" i="4"/>
  <c r="W229" i="4"/>
  <c r="W79" i="4"/>
  <c r="W291" i="4"/>
  <c r="W343" i="4"/>
  <c r="W93" i="4"/>
  <c r="W272" i="4"/>
  <c r="W50" i="4"/>
  <c r="W334" i="4"/>
  <c r="W287" i="4"/>
  <c r="W57" i="4"/>
  <c r="W68" i="4"/>
  <c r="W182" i="4"/>
  <c r="W274" i="4"/>
  <c r="W147" i="4"/>
  <c r="W40" i="4"/>
  <c r="W5" i="4"/>
  <c r="W275" i="4"/>
  <c r="W333" i="4"/>
  <c r="W307" i="4"/>
  <c r="W300" i="4"/>
  <c r="W311" i="4"/>
  <c r="W261" i="4"/>
  <c r="W125" i="4"/>
  <c r="W202" i="4"/>
  <c r="W186" i="4"/>
  <c r="W308" i="4"/>
  <c r="W348" i="4"/>
  <c r="W195" i="4"/>
  <c r="W322" i="4"/>
  <c r="I231" i="4"/>
  <c r="I78" i="4"/>
  <c r="I306" i="4"/>
  <c r="I203" i="4"/>
  <c r="I292" i="4"/>
  <c r="I149" i="4"/>
  <c r="I48" i="4"/>
  <c r="I145" i="4"/>
  <c r="I114" i="4"/>
  <c r="I53" i="4"/>
  <c r="I144" i="4"/>
  <c r="I139" i="4"/>
  <c r="I221" i="4"/>
  <c r="I138" i="4"/>
  <c r="I27" i="4"/>
  <c r="I324" i="4"/>
  <c r="I119" i="4"/>
  <c r="I286" i="4"/>
  <c r="I207" i="4"/>
  <c r="I205" i="4"/>
  <c r="I352" i="4"/>
  <c r="I102" i="4"/>
  <c r="I258" i="4"/>
  <c r="I251" i="4"/>
  <c r="I193" i="4"/>
  <c r="I230" i="4"/>
  <c r="I164" i="4"/>
  <c r="I316" i="4"/>
  <c r="I301" i="4"/>
  <c r="I36" i="4"/>
  <c r="I319" i="4"/>
  <c r="I46" i="4"/>
  <c r="I325" i="4"/>
  <c r="I181" i="4"/>
  <c r="I347" i="4"/>
  <c r="I13" i="4"/>
  <c r="I104" i="4"/>
  <c r="I70" i="4"/>
  <c r="I132" i="4"/>
  <c r="I69" i="4"/>
  <c r="I225" i="4"/>
  <c r="I143" i="4"/>
  <c r="I196" i="4"/>
  <c r="I278" i="4"/>
  <c r="I128" i="4"/>
  <c r="I127" i="4"/>
  <c r="I148" i="4"/>
  <c r="I269" i="4"/>
  <c r="I200" i="4"/>
  <c r="I264" i="4"/>
  <c r="I187" i="4"/>
  <c r="I95" i="4"/>
  <c r="I38" i="4"/>
  <c r="I35" i="4"/>
  <c r="I88" i="4"/>
  <c r="I121" i="4"/>
  <c r="I276" i="4"/>
  <c r="I136" i="4"/>
  <c r="I54" i="4"/>
  <c r="I315" i="4"/>
  <c r="I337" i="4"/>
  <c r="I141" i="4"/>
  <c r="I80" i="4"/>
  <c r="I350" i="4"/>
  <c r="I107" i="4"/>
  <c r="I134" i="4"/>
  <c r="I226" i="4"/>
  <c r="I99" i="4"/>
  <c r="I327" i="4"/>
  <c r="I281" i="4"/>
  <c r="I3" i="4"/>
  <c r="I211" i="4"/>
  <c r="I183" i="4"/>
  <c r="I224" i="4"/>
  <c r="I64" i="4"/>
  <c r="I243" i="4"/>
  <c r="I317" i="4"/>
  <c r="I84" i="4"/>
  <c r="I217" i="4"/>
  <c r="I238" i="4"/>
  <c r="I282" i="4"/>
  <c r="I151" i="4"/>
  <c r="I161" i="4"/>
  <c r="I156" i="4"/>
  <c r="I219" i="4"/>
  <c r="I248" i="4"/>
  <c r="I142" i="4"/>
  <c r="I223" i="4"/>
  <c r="I163" i="4"/>
  <c r="I349" i="4"/>
  <c r="I45" i="4"/>
  <c r="I6" i="4"/>
  <c r="I56" i="4"/>
  <c r="I268" i="4"/>
  <c r="I113" i="4"/>
  <c r="I338" i="4"/>
  <c r="I204" i="4"/>
  <c r="I14" i="4"/>
  <c r="I250" i="4"/>
  <c r="I44" i="4"/>
  <c r="I32" i="4"/>
  <c r="I15" i="4"/>
  <c r="I189" i="4"/>
  <c r="I31" i="4"/>
  <c r="I62" i="4"/>
  <c r="I212" i="4"/>
  <c r="I63" i="4"/>
  <c r="I214" i="4"/>
  <c r="I215" i="4"/>
  <c r="I111" i="4"/>
  <c r="I174" i="4"/>
  <c r="I180" i="4"/>
  <c r="I346" i="4"/>
  <c r="I29" i="4"/>
  <c r="I166" i="4"/>
  <c r="I103" i="4"/>
  <c r="I33" i="4"/>
  <c r="I293" i="4"/>
  <c r="I120" i="4"/>
  <c r="I108" i="4"/>
  <c r="I49" i="4"/>
  <c r="I171" i="4"/>
  <c r="I159" i="4"/>
  <c r="I283" i="4"/>
  <c r="I188" i="4"/>
  <c r="I105" i="4"/>
  <c r="I257" i="4"/>
  <c r="I191" i="4"/>
  <c r="I208" i="4"/>
  <c r="I28" i="4"/>
  <c r="I284" i="4"/>
  <c r="I298" i="4"/>
  <c r="I305" i="4"/>
  <c r="I90" i="4"/>
  <c r="I233" i="4"/>
  <c r="I263" i="4"/>
  <c r="I30" i="4"/>
  <c r="I273" i="4"/>
  <c r="I170" i="4"/>
  <c r="I351" i="4"/>
  <c r="I206" i="4"/>
  <c r="I178" i="4"/>
  <c r="I52" i="4"/>
  <c r="I254" i="4"/>
  <c r="I87" i="4"/>
  <c r="I270" i="4"/>
  <c r="I37" i="4"/>
  <c r="I199" i="4"/>
  <c r="I177" i="4"/>
  <c r="I252" i="4"/>
  <c r="I100" i="4"/>
  <c r="I106" i="4"/>
  <c r="I253" i="4"/>
  <c r="I2" i="4"/>
  <c r="I60" i="4"/>
  <c r="I335" i="4"/>
  <c r="I85" i="4"/>
  <c r="I123" i="4"/>
  <c r="I112" i="4"/>
  <c r="I124" i="4"/>
  <c r="I232" i="4"/>
  <c r="I152" i="4"/>
  <c r="I297" i="4"/>
  <c r="I259" i="4"/>
  <c r="I302" i="4"/>
  <c r="I234" i="4"/>
  <c r="I167" i="4"/>
  <c r="I51" i="4"/>
  <c r="I339" i="4"/>
  <c r="I61" i="4"/>
  <c r="I43" i="4"/>
  <c r="I25" i="4"/>
  <c r="I122" i="4"/>
  <c r="I133" i="4"/>
  <c r="I168" i="4"/>
  <c r="I21" i="4"/>
  <c r="I135" i="4"/>
  <c r="I198" i="4"/>
  <c r="I11" i="4"/>
  <c r="I285" i="4"/>
  <c r="I237" i="4"/>
  <c r="I341" i="4"/>
  <c r="I23" i="4"/>
  <c r="I74" i="4"/>
  <c r="I176" i="4"/>
  <c r="I34" i="4"/>
  <c r="I12" i="4"/>
  <c r="I117" i="4"/>
  <c r="I175" i="4"/>
  <c r="I65" i="4"/>
  <c r="I24" i="4"/>
  <c r="I101" i="4"/>
  <c r="I146" i="4"/>
  <c r="I313" i="4"/>
  <c r="I109" i="4"/>
  <c r="I266" i="4"/>
  <c r="I190" i="4"/>
  <c r="I342" i="4"/>
  <c r="I160" i="4"/>
  <c r="I218" i="4"/>
  <c r="I249" i="4"/>
  <c r="I115" i="4"/>
  <c r="I303" i="4"/>
  <c r="I98" i="4"/>
  <c r="I42" i="4"/>
  <c r="I162" i="4"/>
  <c r="I220" i="4"/>
  <c r="I236" i="4"/>
  <c r="I75" i="4"/>
  <c r="I294" i="4"/>
  <c r="I94" i="4"/>
  <c r="I227" i="4"/>
  <c r="I59" i="4"/>
  <c r="I8" i="4"/>
  <c r="I241" i="4"/>
  <c r="I173" i="4"/>
  <c r="I179" i="4"/>
  <c r="I110" i="4"/>
  <c r="I247" i="4"/>
  <c r="I58" i="4"/>
  <c r="I16" i="4"/>
  <c r="I130" i="4"/>
  <c r="I321" i="4"/>
  <c r="I279" i="4"/>
  <c r="I299" i="4"/>
  <c r="I9" i="4"/>
  <c r="I222" i="4"/>
  <c r="I10" i="4"/>
  <c r="I153" i="4"/>
  <c r="I262" i="4"/>
  <c r="I116" i="4"/>
  <c r="I235" i="4"/>
  <c r="I192" i="4"/>
  <c r="I228" i="4"/>
  <c r="I7" i="4"/>
  <c r="I280" i="4"/>
  <c r="I81" i="4"/>
  <c r="I310" i="4"/>
  <c r="I344" i="4"/>
  <c r="I140" i="4"/>
  <c r="I158" i="4"/>
  <c r="I92" i="4"/>
  <c r="I4" i="4"/>
  <c r="I184" i="4"/>
  <c r="I320" i="4"/>
  <c r="I89" i="4"/>
  <c r="I289" i="4"/>
  <c r="I39" i="4"/>
  <c r="I20" i="4"/>
  <c r="I314" i="4"/>
  <c r="I131" i="4"/>
  <c r="I197" i="4"/>
  <c r="I242" i="4"/>
  <c r="I331" i="4"/>
  <c r="I137" i="4"/>
  <c r="I267" i="4"/>
  <c r="I329" i="4"/>
  <c r="I295" i="4"/>
  <c r="I332" i="4"/>
  <c r="I255" i="4"/>
  <c r="I340" i="4"/>
  <c r="I165" i="4"/>
  <c r="I277" i="4"/>
  <c r="I345" i="4"/>
  <c r="I240" i="4"/>
  <c r="I288" i="4"/>
  <c r="I185" i="4"/>
  <c r="I172" i="4"/>
  <c r="I157" i="4"/>
  <c r="I77" i="4"/>
  <c r="I330" i="4"/>
  <c r="I96" i="4"/>
  <c r="I129" i="4"/>
  <c r="I155" i="4"/>
  <c r="I154" i="4"/>
  <c r="I201" i="4"/>
  <c r="I41" i="4"/>
  <c r="I328" i="4"/>
  <c r="I326" i="4"/>
  <c r="I91" i="4"/>
  <c r="I26" i="4"/>
  <c r="I47" i="4"/>
  <c r="I19" i="4"/>
  <c r="I150" i="4"/>
  <c r="I256" i="4"/>
  <c r="I118" i="4"/>
  <c r="I296" i="4"/>
  <c r="I290" i="4"/>
  <c r="I239" i="4"/>
  <c r="I213" i="4"/>
  <c r="I246" i="4"/>
  <c r="I244" i="4"/>
  <c r="I169" i="4"/>
  <c r="I336" i="4"/>
  <c r="I323" i="4"/>
  <c r="I309" i="4"/>
  <c r="I67" i="4"/>
  <c r="I216" i="4"/>
  <c r="I210" i="4"/>
  <c r="I76" i="4"/>
  <c r="I126" i="4"/>
  <c r="I312" i="4"/>
  <c r="I66" i="4"/>
  <c r="I194" i="4"/>
  <c r="I18" i="4"/>
  <c r="I83" i="4"/>
  <c r="I304" i="4"/>
  <c r="I71" i="4"/>
  <c r="I73" i="4"/>
  <c r="I260" i="4"/>
  <c r="I82" i="4"/>
  <c r="I318" i="4"/>
  <c r="I265" i="4"/>
  <c r="I72" i="4"/>
  <c r="I97" i="4"/>
  <c r="I86" i="4"/>
  <c r="I55" i="4"/>
  <c r="I17" i="4"/>
  <c r="I245" i="4"/>
  <c r="I22" i="4"/>
  <c r="I209" i="4"/>
  <c r="I271" i="4"/>
  <c r="I229" i="4"/>
  <c r="I79" i="4"/>
  <c r="I291" i="4"/>
  <c r="I343" i="4"/>
  <c r="I93" i="4"/>
  <c r="I272" i="4"/>
  <c r="I50" i="4"/>
  <c r="I334" i="4"/>
  <c r="I287" i="4"/>
  <c r="I57" i="4"/>
  <c r="I68" i="4"/>
  <c r="I182" i="4"/>
  <c r="I274" i="4"/>
  <c r="I147" i="4"/>
  <c r="I40" i="4"/>
  <c r="I5" i="4"/>
  <c r="I275" i="4"/>
  <c r="I333" i="4"/>
  <c r="I307" i="4"/>
  <c r="I300" i="4"/>
  <c r="I311" i="4"/>
  <c r="I261" i="4"/>
  <c r="I125" i="4"/>
  <c r="I202" i="4"/>
  <c r="I186" i="4"/>
  <c r="I308" i="4"/>
  <c r="I348" i="4"/>
  <c r="I195" i="4"/>
  <c r="I322" i="4"/>
  <c r="J231" i="4"/>
  <c r="F231" i="4" s="1"/>
  <c r="J78" i="4"/>
  <c r="F78" i="4" s="1"/>
  <c r="J306" i="4"/>
  <c r="F306" i="4" s="1"/>
  <c r="J203" i="4"/>
  <c r="F203" i="4" s="1"/>
  <c r="J292" i="4"/>
  <c r="F292" i="4" s="1"/>
  <c r="J149" i="4"/>
  <c r="F149" i="4" s="1"/>
  <c r="J48" i="4"/>
  <c r="F48" i="4" s="1"/>
  <c r="J145" i="4"/>
  <c r="F145" i="4" s="1"/>
  <c r="J114" i="4"/>
  <c r="F114" i="4" s="1"/>
  <c r="J53" i="4"/>
  <c r="F53" i="4" s="1"/>
  <c r="J144" i="4"/>
  <c r="F144" i="4" s="1"/>
  <c r="J139" i="4"/>
  <c r="F139" i="4" s="1"/>
  <c r="J221" i="4"/>
  <c r="F221" i="4" s="1"/>
  <c r="J138" i="4"/>
  <c r="F138" i="4" s="1"/>
  <c r="J27" i="4"/>
  <c r="F27" i="4" s="1"/>
  <c r="J324" i="4"/>
  <c r="F324" i="4" s="1"/>
  <c r="J119" i="4"/>
  <c r="F119" i="4" s="1"/>
  <c r="J286" i="4"/>
  <c r="F286" i="4" s="1"/>
  <c r="J207" i="4"/>
  <c r="F207" i="4" s="1"/>
  <c r="J205" i="4"/>
  <c r="F205" i="4" s="1"/>
  <c r="J352" i="4"/>
  <c r="F352" i="4" s="1"/>
  <c r="J102" i="4"/>
  <c r="F102" i="4" s="1"/>
  <c r="J258" i="4"/>
  <c r="F258" i="4" s="1"/>
  <c r="J251" i="4"/>
  <c r="F251" i="4" s="1"/>
  <c r="J193" i="4"/>
  <c r="F193" i="4" s="1"/>
  <c r="J230" i="4"/>
  <c r="F230" i="4" s="1"/>
  <c r="J164" i="4"/>
  <c r="F164" i="4" s="1"/>
  <c r="J316" i="4"/>
  <c r="F316" i="4" s="1"/>
  <c r="J301" i="4"/>
  <c r="F301" i="4" s="1"/>
  <c r="J36" i="4"/>
  <c r="F36" i="4" s="1"/>
  <c r="J319" i="4"/>
  <c r="F319" i="4" s="1"/>
  <c r="J46" i="4"/>
  <c r="F46" i="4" s="1"/>
  <c r="J325" i="4"/>
  <c r="F325" i="4" s="1"/>
  <c r="J181" i="4"/>
  <c r="F181" i="4" s="1"/>
  <c r="J347" i="4"/>
  <c r="F347" i="4" s="1"/>
  <c r="J13" i="4"/>
  <c r="F13" i="4" s="1"/>
  <c r="J104" i="4"/>
  <c r="F104" i="4" s="1"/>
  <c r="J70" i="4"/>
  <c r="F70" i="4" s="1"/>
  <c r="J132" i="4"/>
  <c r="F132" i="4" s="1"/>
  <c r="J69" i="4"/>
  <c r="F69" i="4" s="1"/>
  <c r="J225" i="4"/>
  <c r="F225" i="4" s="1"/>
  <c r="J143" i="4"/>
  <c r="F143" i="4" s="1"/>
  <c r="J196" i="4"/>
  <c r="F196" i="4" s="1"/>
  <c r="J278" i="4"/>
  <c r="F278" i="4" s="1"/>
  <c r="J128" i="4"/>
  <c r="F128" i="4" s="1"/>
  <c r="J127" i="4"/>
  <c r="F127" i="4" s="1"/>
  <c r="J148" i="4"/>
  <c r="F148" i="4" s="1"/>
  <c r="J269" i="4"/>
  <c r="F269" i="4" s="1"/>
  <c r="J200" i="4"/>
  <c r="F200" i="4" s="1"/>
  <c r="J264" i="4"/>
  <c r="F264" i="4" s="1"/>
  <c r="J187" i="4"/>
  <c r="F187" i="4" s="1"/>
  <c r="J95" i="4"/>
  <c r="F95" i="4" s="1"/>
  <c r="J38" i="4"/>
  <c r="F38" i="4" s="1"/>
  <c r="J35" i="4"/>
  <c r="F35" i="4" s="1"/>
  <c r="J88" i="4"/>
  <c r="F88" i="4" s="1"/>
  <c r="J121" i="4"/>
  <c r="F121" i="4" s="1"/>
  <c r="J276" i="4"/>
  <c r="F276" i="4" s="1"/>
  <c r="J136" i="4"/>
  <c r="F136" i="4" s="1"/>
  <c r="J54" i="4"/>
  <c r="F54" i="4" s="1"/>
  <c r="J315" i="4"/>
  <c r="F315" i="4" s="1"/>
  <c r="J337" i="4"/>
  <c r="F337" i="4" s="1"/>
  <c r="J141" i="4"/>
  <c r="F141" i="4" s="1"/>
  <c r="J80" i="4"/>
  <c r="F80" i="4" s="1"/>
  <c r="J350" i="4"/>
  <c r="F350" i="4" s="1"/>
  <c r="J107" i="4"/>
  <c r="F107" i="4" s="1"/>
  <c r="J134" i="4"/>
  <c r="F134" i="4" s="1"/>
  <c r="J226" i="4"/>
  <c r="F226" i="4" s="1"/>
  <c r="J99" i="4"/>
  <c r="F99" i="4" s="1"/>
  <c r="J327" i="4"/>
  <c r="F327" i="4" s="1"/>
  <c r="J281" i="4"/>
  <c r="F281" i="4" s="1"/>
  <c r="J3" i="4"/>
  <c r="F3" i="4" s="1"/>
  <c r="J211" i="4"/>
  <c r="F211" i="4" s="1"/>
  <c r="J183" i="4"/>
  <c r="F183" i="4" s="1"/>
  <c r="J224" i="4"/>
  <c r="F224" i="4" s="1"/>
  <c r="J64" i="4"/>
  <c r="F64" i="4" s="1"/>
  <c r="J243" i="4"/>
  <c r="F243" i="4" s="1"/>
  <c r="J317" i="4"/>
  <c r="F317" i="4" s="1"/>
  <c r="J84" i="4"/>
  <c r="F84" i="4" s="1"/>
  <c r="J217" i="4"/>
  <c r="F217" i="4" s="1"/>
  <c r="J238" i="4"/>
  <c r="F238" i="4" s="1"/>
  <c r="J282" i="4"/>
  <c r="F282" i="4" s="1"/>
  <c r="J151" i="4"/>
  <c r="F151" i="4" s="1"/>
  <c r="J161" i="4"/>
  <c r="F161" i="4" s="1"/>
  <c r="J156" i="4"/>
  <c r="F156" i="4" s="1"/>
  <c r="J219" i="4"/>
  <c r="F219" i="4" s="1"/>
  <c r="J248" i="4"/>
  <c r="F248" i="4" s="1"/>
  <c r="J142" i="4"/>
  <c r="F142" i="4" s="1"/>
  <c r="J223" i="4"/>
  <c r="F223" i="4" s="1"/>
  <c r="J163" i="4"/>
  <c r="F163" i="4" s="1"/>
  <c r="J349" i="4"/>
  <c r="F349" i="4" s="1"/>
  <c r="J45" i="4"/>
  <c r="F45" i="4" s="1"/>
  <c r="J6" i="4"/>
  <c r="F6" i="4" s="1"/>
  <c r="J56" i="4"/>
  <c r="F56" i="4" s="1"/>
  <c r="J268" i="4"/>
  <c r="F268" i="4" s="1"/>
  <c r="J113" i="4"/>
  <c r="F113" i="4" s="1"/>
  <c r="J338" i="4"/>
  <c r="F338" i="4" s="1"/>
  <c r="J204" i="4"/>
  <c r="F204" i="4" s="1"/>
  <c r="J14" i="4"/>
  <c r="F14" i="4" s="1"/>
  <c r="J250" i="4"/>
  <c r="F250" i="4" s="1"/>
  <c r="J44" i="4"/>
  <c r="F44" i="4" s="1"/>
  <c r="J32" i="4"/>
  <c r="F32" i="4" s="1"/>
  <c r="J15" i="4"/>
  <c r="F15" i="4" s="1"/>
  <c r="J189" i="4"/>
  <c r="F189" i="4" s="1"/>
  <c r="J31" i="4"/>
  <c r="F31" i="4" s="1"/>
  <c r="J62" i="4"/>
  <c r="F62" i="4" s="1"/>
  <c r="J212" i="4"/>
  <c r="F212" i="4" s="1"/>
  <c r="J63" i="4"/>
  <c r="F63" i="4" s="1"/>
  <c r="J214" i="4"/>
  <c r="F214" i="4" s="1"/>
  <c r="J215" i="4"/>
  <c r="F215" i="4" s="1"/>
  <c r="J111" i="4"/>
  <c r="F111" i="4" s="1"/>
  <c r="J174" i="4"/>
  <c r="F174" i="4" s="1"/>
  <c r="J180" i="4"/>
  <c r="F180" i="4" s="1"/>
  <c r="J346" i="4"/>
  <c r="F346" i="4" s="1"/>
  <c r="J29" i="4"/>
  <c r="F29" i="4" s="1"/>
  <c r="J166" i="4"/>
  <c r="F166" i="4" s="1"/>
  <c r="J103" i="4"/>
  <c r="F103" i="4" s="1"/>
  <c r="J33" i="4"/>
  <c r="F33" i="4" s="1"/>
  <c r="J293" i="4"/>
  <c r="F293" i="4" s="1"/>
  <c r="J120" i="4"/>
  <c r="F120" i="4" s="1"/>
  <c r="J108" i="4"/>
  <c r="F108" i="4" s="1"/>
  <c r="J49" i="4"/>
  <c r="F49" i="4" s="1"/>
  <c r="J171" i="4"/>
  <c r="F171" i="4" s="1"/>
  <c r="J159" i="4"/>
  <c r="F159" i="4" s="1"/>
  <c r="J283" i="4"/>
  <c r="F283" i="4" s="1"/>
  <c r="J188" i="4"/>
  <c r="F188" i="4" s="1"/>
  <c r="J105" i="4"/>
  <c r="F105" i="4" s="1"/>
  <c r="J257" i="4"/>
  <c r="F257" i="4" s="1"/>
  <c r="J191" i="4"/>
  <c r="F191" i="4" s="1"/>
  <c r="J208" i="4"/>
  <c r="F208" i="4" s="1"/>
  <c r="J28" i="4"/>
  <c r="F28" i="4" s="1"/>
  <c r="J284" i="4"/>
  <c r="F284" i="4" s="1"/>
  <c r="J298" i="4"/>
  <c r="F298" i="4" s="1"/>
  <c r="J305" i="4"/>
  <c r="F305" i="4" s="1"/>
  <c r="J90" i="4"/>
  <c r="F90" i="4" s="1"/>
  <c r="J233" i="4"/>
  <c r="F233" i="4" s="1"/>
  <c r="J263" i="4"/>
  <c r="F263" i="4" s="1"/>
  <c r="J30" i="4"/>
  <c r="F30" i="4" s="1"/>
  <c r="J273" i="4"/>
  <c r="F273" i="4" s="1"/>
  <c r="J170" i="4"/>
  <c r="F170" i="4" s="1"/>
  <c r="J351" i="4"/>
  <c r="F351" i="4" s="1"/>
  <c r="J206" i="4"/>
  <c r="F206" i="4" s="1"/>
  <c r="J178" i="4"/>
  <c r="F178" i="4" s="1"/>
  <c r="J52" i="4"/>
  <c r="F52" i="4" s="1"/>
  <c r="J254" i="4"/>
  <c r="F254" i="4" s="1"/>
  <c r="J87" i="4"/>
  <c r="F87" i="4" s="1"/>
  <c r="J270" i="4"/>
  <c r="F270" i="4" s="1"/>
  <c r="J37" i="4"/>
  <c r="F37" i="4" s="1"/>
  <c r="J199" i="4"/>
  <c r="F199" i="4" s="1"/>
  <c r="J177" i="4"/>
  <c r="F177" i="4" s="1"/>
  <c r="J252" i="4"/>
  <c r="F252" i="4" s="1"/>
  <c r="J100" i="4"/>
  <c r="F100" i="4" s="1"/>
  <c r="J106" i="4"/>
  <c r="F106" i="4" s="1"/>
  <c r="J253" i="4"/>
  <c r="F253" i="4" s="1"/>
  <c r="J2" i="4"/>
  <c r="J60" i="4"/>
  <c r="F60" i="4" s="1"/>
  <c r="J335" i="4"/>
  <c r="F335" i="4" s="1"/>
  <c r="J85" i="4"/>
  <c r="F85" i="4" s="1"/>
  <c r="J123" i="4"/>
  <c r="F123" i="4" s="1"/>
  <c r="J112" i="4"/>
  <c r="F112" i="4" s="1"/>
  <c r="J124" i="4"/>
  <c r="F124" i="4" s="1"/>
  <c r="J232" i="4"/>
  <c r="F232" i="4" s="1"/>
  <c r="J152" i="4"/>
  <c r="F152" i="4" s="1"/>
  <c r="J297" i="4"/>
  <c r="F297" i="4" s="1"/>
  <c r="J259" i="4"/>
  <c r="F259" i="4" s="1"/>
  <c r="J302" i="4"/>
  <c r="F302" i="4" s="1"/>
  <c r="J234" i="4"/>
  <c r="F234" i="4" s="1"/>
  <c r="J167" i="4"/>
  <c r="F167" i="4" s="1"/>
  <c r="J51" i="4"/>
  <c r="F51" i="4" s="1"/>
  <c r="J339" i="4"/>
  <c r="F339" i="4" s="1"/>
  <c r="J61" i="4"/>
  <c r="F61" i="4" s="1"/>
  <c r="J43" i="4"/>
  <c r="F43" i="4" s="1"/>
  <c r="J25" i="4"/>
  <c r="F25" i="4" s="1"/>
  <c r="J122" i="4"/>
  <c r="F122" i="4" s="1"/>
  <c r="J133" i="4"/>
  <c r="F133" i="4" s="1"/>
  <c r="J168" i="4"/>
  <c r="F168" i="4" s="1"/>
  <c r="J21" i="4"/>
  <c r="F21" i="4" s="1"/>
  <c r="J135" i="4"/>
  <c r="F135" i="4" s="1"/>
  <c r="J198" i="4"/>
  <c r="F198" i="4" s="1"/>
  <c r="J11" i="4"/>
  <c r="F11" i="4" s="1"/>
  <c r="J285" i="4"/>
  <c r="F285" i="4" s="1"/>
  <c r="J237" i="4"/>
  <c r="F237" i="4" s="1"/>
  <c r="J341" i="4"/>
  <c r="F341" i="4" s="1"/>
  <c r="J23" i="4"/>
  <c r="F23" i="4" s="1"/>
  <c r="J74" i="4"/>
  <c r="F74" i="4" s="1"/>
  <c r="J176" i="4"/>
  <c r="F176" i="4" s="1"/>
  <c r="J34" i="4"/>
  <c r="F34" i="4" s="1"/>
  <c r="J12" i="4"/>
  <c r="F12" i="4" s="1"/>
  <c r="J117" i="4"/>
  <c r="F117" i="4" s="1"/>
  <c r="J175" i="4"/>
  <c r="F175" i="4" s="1"/>
  <c r="J65" i="4"/>
  <c r="F65" i="4" s="1"/>
  <c r="J24" i="4"/>
  <c r="F24" i="4" s="1"/>
  <c r="J101" i="4"/>
  <c r="F101" i="4" s="1"/>
  <c r="J146" i="4"/>
  <c r="F146" i="4" s="1"/>
  <c r="J313" i="4"/>
  <c r="F313" i="4" s="1"/>
  <c r="J109" i="4"/>
  <c r="F109" i="4" s="1"/>
  <c r="J266" i="4"/>
  <c r="F266" i="4" s="1"/>
  <c r="J190" i="4"/>
  <c r="F190" i="4" s="1"/>
  <c r="J342" i="4"/>
  <c r="F342" i="4" s="1"/>
  <c r="J160" i="4"/>
  <c r="F160" i="4" s="1"/>
  <c r="J218" i="4"/>
  <c r="F218" i="4" s="1"/>
  <c r="J249" i="4"/>
  <c r="F249" i="4" s="1"/>
  <c r="J115" i="4"/>
  <c r="F115" i="4" s="1"/>
  <c r="J303" i="4"/>
  <c r="F303" i="4" s="1"/>
  <c r="J98" i="4"/>
  <c r="F98" i="4" s="1"/>
  <c r="J42" i="4"/>
  <c r="F42" i="4" s="1"/>
  <c r="J162" i="4"/>
  <c r="F162" i="4" s="1"/>
  <c r="J220" i="4"/>
  <c r="F220" i="4" s="1"/>
  <c r="J236" i="4"/>
  <c r="F236" i="4" s="1"/>
  <c r="J75" i="4"/>
  <c r="F75" i="4" s="1"/>
  <c r="J294" i="4"/>
  <c r="F294" i="4" s="1"/>
  <c r="J94" i="4"/>
  <c r="F94" i="4" s="1"/>
  <c r="J227" i="4"/>
  <c r="F227" i="4" s="1"/>
  <c r="J59" i="4"/>
  <c r="F59" i="4" s="1"/>
  <c r="J8" i="4"/>
  <c r="F8" i="4" s="1"/>
  <c r="J241" i="4"/>
  <c r="F241" i="4" s="1"/>
  <c r="J173" i="4"/>
  <c r="F173" i="4" s="1"/>
  <c r="J179" i="4"/>
  <c r="F179" i="4" s="1"/>
  <c r="J110" i="4"/>
  <c r="F110" i="4" s="1"/>
  <c r="J247" i="4"/>
  <c r="F247" i="4" s="1"/>
  <c r="J58" i="4"/>
  <c r="F58" i="4" s="1"/>
  <c r="J16" i="4"/>
  <c r="F16" i="4" s="1"/>
  <c r="J130" i="4"/>
  <c r="F130" i="4" s="1"/>
  <c r="J321" i="4"/>
  <c r="F321" i="4" s="1"/>
  <c r="J279" i="4"/>
  <c r="F279" i="4" s="1"/>
  <c r="J299" i="4"/>
  <c r="F299" i="4" s="1"/>
  <c r="J9" i="4"/>
  <c r="F9" i="4" s="1"/>
  <c r="J222" i="4"/>
  <c r="F222" i="4" s="1"/>
  <c r="J10" i="4"/>
  <c r="F10" i="4" s="1"/>
  <c r="J153" i="4"/>
  <c r="F153" i="4" s="1"/>
  <c r="J262" i="4"/>
  <c r="F262" i="4" s="1"/>
  <c r="J116" i="4"/>
  <c r="F116" i="4" s="1"/>
  <c r="J235" i="4"/>
  <c r="F235" i="4" s="1"/>
  <c r="J192" i="4"/>
  <c r="F192" i="4" s="1"/>
  <c r="J228" i="4"/>
  <c r="F228" i="4" s="1"/>
  <c r="J7" i="4"/>
  <c r="F7" i="4" s="1"/>
  <c r="J280" i="4"/>
  <c r="F280" i="4" s="1"/>
  <c r="J81" i="4"/>
  <c r="F81" i="4" s="1"/>
  <c r="J310" i="4"/>
  <c r="F310" i="4" s="1"/>
  <c r="J344" i="4"/>
  <c r="F344" i="4" s="1"/>
  <c r="J140" i="4"/>
  <c r="F140" i="4" s="1"/>
  <c r="J158" i="4"/>
  <c r="F158" i="4" s="1"/>
  <c r="J92" i="4"/>
  <c r="F92" i="4" s="1"/>
  <c r="J4" i="4"/>
  <c r="F4" i="4" s="1"/>
  <c r="J184" i="4"/>
  <c r="F184" i="4" s="1"/>
  <c r="J320" i="4"/>
  <c r="F320" i="4" s="1"/>
  <c r="J89" i="4"/>
  <c r="F89" i="4" s="1"/>
  <c r="J289" i="4"/>
  <c r="F289" i="4" s="1"/>
  <c r="J39" i="4"/>
  <c r="F39" i="4" s="1"/>
  <c r="J20" i="4"/>
  <c r="F20" i="4" s="1"/>
  <c r="J314" i="4"/>
  <c r="F314" i="4" s="1"/>
  <c r="J131" i="4"/>
  <c r="F131" i="4" s="1"/>
  <c r="J197" i="4"/>
  <c r="F197" i="4" s="1"/>
  <c r="J242" i="4"/>
  <c r="F242" i="4" s="1"/>
  <c r="J331" i="4"/>
  <c r="F331" i="4" s="1"/>
  <c r="J137" i="4"/>
  <c r="F137" i="4" s="1"/>
  <c r="J267" i="4"/>
  <c r="F267" i="4" s="1"/>
  <c r="J329" i="4"/>
  <c r="F329" i="4" s="1"/>
  <c r="J295" i="4"/>
  <c r="F295" i="4" s="1"/>
  <c r="J332" i="4"/>
  <c r="F332" i="4" s="1"/>
  <c r="J255" i="4"/>
  <c r="F255" i="4" s="1"/>
  <c r="J340" i="4"/>
  <c r="F340" i="4" s="1"/>
  <c r="J165" i="4"/>
  <c r="F165" i="4" s="1"/>
  <c r="J277" i="4"/>
  <c r="F277" i="4" s="1"/>
  <c r="J345" i="4"/>
  <c r="F345" i="4" s="1"/>
  <c r="J240" i="4"/>
  <c r="F240" i="4" s="1"/>
  <c r="J288" i="4"/>
  <c r="F288" i="4" s="1"/>
  <c r="J185" i="4"/>
  <c r="F185" i="4" s="1"/>
  <c r="J172" i="4"/>
  <c r="F172" i="4" s="1"/>
  <c r="J157" i="4"/>
  <c r="F157" i="4" s="1"/>
  <c r="J77" i="4"/>
  <c r="F77" i="4" s="1"/>
  <c r="J330" i="4"/>
  <c r="F330" i="4" s="1"/>
  <c r="J96" i="4"/>
  <c r="F96" i="4" s="1"/>
  <c r="J129" i="4"/>
  <c r="F129" i="4" s="1"/>
  <c r="J155" i="4"/>
  <c r="F155" i="4" s="1"/>
  <c r="J154" i="4"/>
  <c r="F154" i="4" s="1"/>
  <c r="J201" i="4"/>
  <c r="F201" i="4" s="1"/>
  <c r="J41" i="4"/>
  <c r="F41" i="4" s="1"/>
  <c r="J328" i="4"/>
  <c r="F328" i="4" s="1"/>
  <c r="J326" i="4"/>
  <c r="F326" i="4" s="1"/>
  <c r="J91" i="4"/>
  <c r="F91" i="4" s="1"/>
  <c r="J26" i="4"/>
  <c r="F26" i="4" s="1"/>
  <c r="J47" i="4"/>
  <c r="F47" i="4" s="1"/>
  <c r="J19" i="4"/>
  <c r="F19" i="4" s="1"/>
  <c r="J150" i="4"/>
  <c r="F150" i="4" s="1"/>
  <c r="J256" i="4"/>
  <c r="F256" i="4" s="1"/>
  <c r="J118" i="4"/>
  <c r="F118" i="4" s="1"/>
  <c r="J296" i="4"/>
  <c r="F296" i="4" s="1"/>
  <c r="J290" i="4"/>
  <c r="F290" i="4" s="1"/>
  <c r="J239" i="4"/>
  <c r="F239" i="4" s="1"/>
  <c r="J213" i="4"/>
  <c r="F213" i="4" s="1"/>
  <c r="J246" i="4"/>
  <c r="F246" i="4" s="1"/>
  <c r="J244" i="4"/>
  <c r="F244" i="4" s="1"/>
  <c r="J169" i="4"/>
  <c r="F169" i="4" s="1"/>
  <c r="J336" i="4"/>
  <c r="F336" i="4" s="1"/>
  <c r="J323" i="4"/>
  <c r="F323" i="4" s="1"/>
  <c r="J309" i="4"/>
  <c r="F309" i="4" s="1"/>
  <c r="J67" i="4"/>
  <c r="F67" i="4" s="1"/>
  <c r="J216" i="4"/>
  <c r="F216" i="4" s="1"/>
  <c r="J210" i="4"/>
  <c r="F210" i="4" s="1"/>
  <c r="J76" i="4"/>
  <c r="F76" i="4" s="1"/>
  <c r="J126" i="4"/>
  <c r="F126" i="4" s="1"/>
  <c r="J312" i="4"/>
  <c r="F312" i="4" s="1"/>
  <c r="J66" i="4"/>
  <c r="F66" i="4" s="1"/>
  <c r="J194" i="4"/>
  <c r="F194" i="4" s="1"/>
  <c r="J18" i="4"/>
  <c r="F18" i="4" s="1"/>
  <c r="J83" i="4"/>
  <c r="F83" i="4" s="1"/>
  <c r="J304" i="4"/>
  <c r="F304" i="4" s="1"/>
  <c r="J71" i="4"/>
  <c r="F71" i="4" s="1"/>
  <c r="J73" i="4"/>
  <c r="F73" i="4" s="1"/>
  <c r="J260" i="4"/>
  <c r="F260" i="4" s="1"/>
  <c r="J82" i="4"/>
  <c r="F82" i="4" s="1"/>
  <c r="J318" i="4"/>
  <c r="F318" i="4" s="1"/>
  <c r="J265" i="4"/>
  <c r="F265" i="4" s="1"/>
  <c r="J72" i="4"/>
  <c r="F72" i="4" s="1"/>
  <c r="J97" i="4"/>
  <c r="F97" i="4" s="1"/>
  <c r="J86" i="4"/>
  <c r="F86" i="4" s="1"/>
  <c r="J55" i="4"/>
  <c r="F55" i="4" s="1"/>
  <c r="J17" i="4"/>
  <c r="F17" i="4" s="1"/>
  <c r="J245" i="4"/>
  <c r="F245" i="4" s="1"/>
  <c r="J22" i="4"/>
  <c r="F22" i="4" s="1"/>
  <c r="J209" i="4"/>
  <c r="F209" i="4" s="1"/>
  <c r="J271" i="4"/>
  <c r="F271" i="4" s="1"/>
  <c r="J229" i="4"/>
  <c r="F229" i="4" s="1"/>
  <c r="J79" i="4"/>
  <c r="F79" i="4" s="1"/>
  <c r="J291" i="4"/>
  <c r="F291" i="4" s="1"/>
  <c r="J343" i="4"/>
  <c r="F343" i="4" s="1"/>
  <c r="J93" i="4"/>
  <c r="F93" i="4" s="1"/>
  <c r="J272" i="4"/>
  <c r="F272" i="4" s="1"/>
  <c r="J50" i="4"/>
  <c r="F50" i="4" s="1"/>
  <c r="J334" i="4"/>
  <c r="F334" i="4" s="1"/>
  <c r="J287" i="4"/>
  <c r="F287" i="4" s="1"/>
  <c r="J57" i="4"/>
  <c r="F57" i="4" s="1"/>
  <c r="J68" i="4"/>
  <c r="F68" i="4" s="1"/>
  <c r="J182" i="4"/>
  <c r="F182" i="4" s="1"/>
  <c r="J274" i="4"/>
  <c r="F274" i="4" s="1"/>
  <c r="J147" i="4"/>
  <c r="F147" i="4" s="1"/>
  <c r="J40" i="4"/>
  <c r="F40" i="4" s="1"/>
  <c r="J5" i="4"/>
  <c r="F5" i="4" s="1"/>
  <c r="J275" i="4"/>
  <c r="F275" i="4" s="1"/>
  <c r="J333" i="4"/>
  <c r="F333" i="4" s="1"/>
  <c r="J307" i="4"/>
  <c r="F307" i="4" s="1"/>
  <c r="J300" i="4"/>
  <c r="F300" i="4" s="1"/>
  <c r="J311" i="4"/>
  <c r="F311" i="4" s="1"/>
  <c r="J261" i="4"/>
  <c r="F261" i="4" s="1"/>
  <c r="J125" i="4"/>
  <c r="F125" i="4" s="1"/>
  <c r="J202" i="4"/>
  <c r="F202" i="4" s="1"/>
  <c r="J186" i="4"/>
  <c r="F186" i="4" s="1"/>
  <c r="J308" i="4"/>
  <c r="F308" i="4" s="1"/>
  <c r="J348" i="4"/>
  <c r="F348" i="4" s="1"/>
  <c r="J195" i="4"/>
  <c r="F195" i="4" s="1"/>
  <c r="J322" i="4"/>
  <c r="F322" i="4" s="1"/>
  <c r="H306" i="4"/>
  <c r="H203" i="4"/>
  <c r="H292" i="4"/>
  <c r="H48" i="4"/>
  <c r="H145" i="4"/>
  <c r="H144" i="4"/>
  <c r="H139" i="4"/>
  <c r="H221" i="4"/>
  <c r="H27" i="4"/>
  <c r="H324" i="4"/>
  <c r="H119" i="4"/>
  <c r="H207" i="4"/>
  <c r="H205" i="4"/>
  <c r="H352" i="4"/>
  <c r="H258" i="4"/>
  <c r="H251" i="4"/>
  <c r="H193" i="4"/>
  <c r="H164" i="4"/>
  <c r="H316" i="4"/>
  <c r="H301" i="4"/>
  <c r="H319" i="4"/>
  <c r="H46" i="4"/>
  <c r="H347" i="4"/>
  <c r="H13" i="4"/>
  <c r="H104" i="4"/>
  <c r="H132" i="4"/>
  <c r="H69" i="4"/>
  <c r="H196" i="4"/>
  <c r="H278" i="4"/>
  <c r="H128" i="4"/>
  <c r="H148" i="4"/>
  <c r="H269" i="4"/>
  <c r="H187" i="4"/>
  <c r="H95" i="4"/>
  <c r="H38" i="4"/>
  <c r="H88" i="4"/>
  <c r="H121" i="4"/>
  <c r="H54" i="4"/>
  <c r="H315" i="4"/>
  <c r="H337" i="4"/>
  <c r="H80" i="4"/>
  <c r="H350" i="4"/>
  <c r="H226" i="4"/>
  <c r="H99" i="4"/>
  <c r="H327" i="4"/>
  <c r="H3" i="4"/>
  <c r="H211" i="4"/>
  <c r="H64" i="4"/>
  <c r="H243" i="4"/>
  <c r="H317" i="4"/>
  <c r="H217" i="4"/>
  <c r="H238" i="4"/>
  <c r="H282" i="4"/>
  <c r="H161" i="4"/>
  <c r="H156" i="4"/>
  <c r="H219" i="4"/>
  <c r="H142" i="4"/>
  <c r="H223" i="4"/>
  <c r="H163" i="4"/>
  <c r="H45" i="4"/>
  <c r="H6" i="4"/>
  <c r="H56" i="4"/>
  <c r="H113" i="4"/>
  <c r="H338" i="4"/>
  <c r="H250" i="4"/>
  <c r="H44" i="4"/>
  <c r="H32" i="4"/>
  <c r="H189" i="4"/>
  <c r="H31" i="4"/>
  <c r="H63" i="4"/>
  <c r="H214" i="4"/>
  <c r="H215" i="4"/>
  <c r="H174" i="4"/>
  <c r="H180" i="4"/>
  <c r="H166" i="4"/>
  <c r="H103" i="4"/>
  <c r="H33" i="4"/>
  <c r="H120" i="4"/>
  <c r="H108" i="4"/>
  <c r="H159" i="4"/>
  <c r="H283" i="4"/>
  <c r="H188" i="4"/>
  <c r="H257" i="4"/>
  <c r="H191" i="4"/>
  <c r="H284" i="4"/>
  <c r="H298" i="4"/>
  <c r="H305" i="4"/>
  <c r="H233" i="4"/>
  <c r="H263" i="4"/>
  <c r="H170" i="4"/>
  <c r="H351" i="4"/>
  <c r="H206" i="4"/>
  <c r="H52" i="4"/>
  <c r="H254" i="4"/>
  <c r="H87" i="4"/>
  <c r="H37" i="4"/>
  <c r="H199" i="4"/>
  <c r="H177" i="4"/>
  <c r="H100" i="4"/>
  <c r="H106" i="4"/>
  <c r="H253" i="4"/>
  <c r="H60" i="4"/>
  <c r="H335" i="4"/>
  <c r="H85" i="4"/>
  <c r="H112" i="4"/>
  <c r="H124" i="4"/>
  <c r="H297" i="4"/>
  <c r="H259" i="4"/>
  <c r="H302" i="4"/>
  <c r="H167" i="4"/>
  <c r="H51" i="4"/>
  <c r="H43" i="4"/>
  <c r="H25" i="4"/>
  <c r="H122" i="4"/>
  <c r="H168" i="4"/>
  <c r="H21" i="4"/>
  <c r="H11" i="4"/>
  <c r="H285" i="4"/>
  <c r="H237" i="4"/>
  <c r="H23" i="4"/>
  <c r="H74" i="4"/>
  <c r="H12" i="4"/>
  <c r="H117" i="4"/>
  <c r="H175" i="4"/>
  <c r="H24" i="4"/>
  <c r="H101" i="4"/>
  <c r="H109" i="4"/>
  <c r="H266" i="4"/>
  <c r="H190" i="4"/>
  <c r="H160" i="4"/>
  <c r="H218" i="4"/>
  <c r="H303" i="4"/>
  <c r="H98" i="4"/>
  <c r="H42" i="4"/>
  <c r="H220" i="4"/>
  <c r="H236" i="4"/>
  <c r="H75" i="4"/>
  <c r="H94" i="4"/>
  <c r="H227" i="4"/>
  <c r="H59" i="4"/>
  <c r="H241" i="4"/>
  <c r="H173" i="4"/>
  <c r="H179" i="4"/>
  <c r="H247" i="4"/>
  <c r="H58" i="4"/>
  <c r="H16" i="4"/>
  <c r="H321" i="4"/>
  <c r="H279" i="4"/>
  <c r="H222" i="4"/>
  <c r="H10" i="4"/>
  <c r="H153" i="4"/>
  <c r="H116" i="4"/>
  <c r="H235" i="4"/>
  <c r="H7" i="4"/>
  <c r="H280" i="4"/>
  <c r="H81" i="4"/>
  <c r="H344" i="4"/>
  <c r="H140" i="4"/>
  <c r="H4" i="4"/>
  <c r="H184" i="4"/>
  <c r="H320" i="4"/>
  <c r="H289" i="4"/>
  <c r="H39" i="4"/>
  <c r="H131" i="4"/>
  <c r="H197" i="4"/>
  <c r="H242" i="4"/>
  <c r="H137" i="4"/>
  <c r="H267" i="4"/>
  <c r="H332" i="4"/>
  <c r="H255" i="4"/>
  <c r="H340" i="4"/>
  <c r="H277" i="4"/>
  <c r="H345" i="4"/>
  <c r="H185" i="4"/>
  <c r="H172" i="4"/>
  <c r="H157" i="4"/>
  <c r="H330" i="4"/>
  <c r="H96" i="4"/>
  <c r="H129" i="4"/>
  <c r="H154" i="4"/>
  <c r="H201" i="4"/>
  <c r="H41" i="4"/>
  <c r="H326" i="4"/>
  <c r="H91" i="4"/>
  <c r="H26" i="4"/>
  <c r="H19" i="4"/>
  <c r="H150" i="4"/>
  <c r="H256" i="4"/>
  <c r="H296" i="4"/>
  <c r="H290" i="4"/>
  <c r="H246" i="4"/>
  <c r="H244" i="4"/>
  <c r="H169" i="4"/>
  <c r="H323" i="4"/>
  <c r="H309" i="4"/>
  <c r="H210" i="4"/>
  <c r="H76" i="4"/>
  <c r="H126" i="4"/>
  <c r="H66" i="4"/>
  <c r="H194" i="4"/>
  <c r="H304" i="4"/>
  <c r="H71" i="4"/>
  <c r="H73" i="4"/>
  <c r="H82" i="4"/>
  <c r="H318" i="4"/>
  <c r="H97" i="4"/>
  <c r="H86" i="4"/>
  <c r="H55" i="4"/>
  <c r="H245" i="4"/>
  <c r="H22" i="4"/>
  <c r="H229" i="4"/>
  <c r="H79" i="4"/>
  <c r="H291" i="4"/>
  <c r="H93" i="4"/>
  <c r="H272" i="4"/>
  <c r="H287" i="4"/>
  <c r="H57" i="4"/>
  <c r="H68" i="4"/>
  <c r="H274" i="4"/>
  <c r="H147" i="4"/>
  <c r="H40" i="4"/>
  <c r="H275" i="4"/>
  <c r="H333" i="4"/>
  <c r="H307" i="4"/>
  <c r="H311" i="4"/>
  <c r="H261" i="4"/>
  <c r="H125" i="4"/>
  <c r="H186" i="4"/>
  <c r="H308" i="4"/>
  <c r="H348" i="4"/>
  <c r="H322" i="4"/>
  <c r="G231" i="4"/>
  <c r="G203" i="4"/>
  <c r="G292" i="4"/>
  <c r="G149" i="4"/>
  <c r="G48" i="4"/>
  <c r="G145" i="4"/>
  <c r="G114" i="4"/>
  <c r="G139" i="4"/>
  <c r="G221" i="4"/>
  <c r="G138" i="4"/>
  <c r="G27" i="4"/>
  <c r="G324" i="4"/>
  <c r="G119" i="4"/>
  <c r="G205" i="4"/>
  <c r="G352" i="4"/>
  <c r="G102" i="4"/>
  <c r="G258" i="4"/>
  <c r="G251" i="4"/>
  <c r="G193" i="4"/>
  <c r="G316" i="4"/>
  <c r="G301" i="4"/>
  <c r="G36" i="4"/>
  <c r="G319" i="4"/>
  <c r="G46" i="4"/>
  <c r="G325" i="4"/>
  <c r="G13" i="4"/>
  <c r="G104" i="4"/>
  <c r="G70" i="4"/>
  <c r="G132" i="4"/>
  <c r="G69" i="4"/>
  <c r="G225" i="4"/>
  <c r="G278" i="4"/>
  <c r="G128" i="4"/>
  <c r="G127" i="4"/>
  <c r="G148" i="4"/>
  <c r="G269" i="4"/>
  <c r="G200" i="4"/>
  <c r="G95" i="4"/>
  <c r="G38" i="4"/>
  <c r="G35" i="4"/>
  <c r="G88" i="4"/>
  <c r="G121" i="4"/>
  <c r="G276" i="4"/>
  <c r="G315" i="4"/>
  <c r="G337" i="4"/>
  <c r="G141" i="4"/>
  <c r="G80" i="4"/>
  <c r="G350" i="4"/>
  <c r="G107" i="4"/>
  <c r="G99" i="4"/>
  <c r="G327" i="4"/>
  <c r="G281" i="4"/>
  <c r="G3" i="4"/>
  <c r="G211" i="4"/>
  <c r="G183" i="4"/>
  <c r="G243" i="4"/>
  <c r="G317" i="4"/>
  <c r="G84" i="4"/>
  <c r="G217" i="4"/>
  <c r="G238" i="4"/>
  <c r="G282" i="4"/>
  <c r="G156" i="4"/>
  <c r="G219" i="4"/>
  <c r="G248" i="4"/>
  <c r="G142" i="4"/>
  <c r="G223" i="4"/>
  <c r="G163" i="4"/>
  <c r="G6" i="4"/>
  <c r="G56" i="4"/>
  <c r="G268" i="4"/>
  <c r="G113" i="4"/>
  <c r="G338" i="4"/>
  <c r="G204" i="4"/>
  <c r="G44" i="4"/>
  <c r="G32" i="4"/>
  <c r="G15" i="4"/>
  <c r="G189" i="4"/>
  <c r="G31" i="4"/>
  <c r="G62" i="4"/>
  <c r="G214" i="4"/>
  <c r="G215" i="4"/>
  <c r="G111" i="4"/>
  <c r="G174" i="4"/>
  <c r="G180" i="4"/>
  <c r="G346" i="4"/>
  <c r="G103" i="4"/>
  <c r="G33" i="4"/>
  <c r="G293" i="4"/>
  <c r="G120" i="4"/>
  <c r="G108" i="4"/>
  <c r="G49" i="4"/>
  <c r="G283" i="4"/>
  <c r="G188" i="4"/>
  <c r="G105" i="4"/>
  <c r="G257" i="4"/>
  <c r="G191" i="4"/>
  <c r="G208" i="4"/>
  <c r="G298" i="4"/>
  <c r="G305" i="4"/>
  <c r="G90" i="4"/>
  <c r="G233" i="4"/>
  <c r="G263" i="4"/>
  <c r="G30" i="4"/>
  <c r="G351" i="4"/>
  <c r="G206" i="4"/>
  <c r="G178" i="4"/>
  <c r="G52" i="4"/>
  <c r="G254" i="4"/>
  <c r="G87" i="4"/>
  <c r="G199" i="4"/>
  <c r="G177" i="4"/>
  <c r="G252" i="4"/>
  <c r="G100" i="4"/>
  <c r="G106" i="4"/>
  <c r="G253" i="4"/>
  <c r="G335" i="4"/>
  <c r="G85" i="4"/>
  <c r="G123" i="4"/>
  <c r="G112" i="4"/>
  <c r="G124" i="4"/>
  <c r="G232" i="4"/>
  <c r="G259" i="4"/>
  <c r="G302" i="4"/>
  <c r="G234" i="4"/>
  <c r="G167" i="4"/>
  <c r="G51" i="4"/>
  <c r="G339" i="4"/>
  <c r="G25" i="4"/>
  <c r="G122" i="4"/>
  <c r="G133" i="4"/>
  <c r="G168" i="4"/>
  <c r="G21" i="4"/>
  <c r="G135" i="4"/>
  <c r="G285" i="4"/>
  <c r="G237" i="4"/>
  <c r="G341" i="4"/>
  <c r="G23" i="4"/>
  <c r="G74" i="4"/>
  <c r="G176" i="4"/>
  <c r="G117" i="4"/>
  <c r="G175" i="4"/>
  <c r="G65" i="4"/>
  <c r="G24" i="4"/>
  <c r="G101" i="4"/>
  <c r="G146" i="4"/>
  <c r="G266" i="4"/>
  <c r="G190" i="4"/>
  <c r="G342" i="4"/>
  <c r="G160" i="4"/>
  <c r="G218" i="4"/>
  <c r="G249" i="4"/>
  <c r="G98" i="4"/>
  <c r="G42" i="4"/>
  <c r="G162" i="4"/>
  <c r="G220" i="4"/>
  <c r="G236" i="4"/>
  <c r="G75" i="4"/>
  <c r="G227" i="4"/>
  <c r="G59" i="4"/>
  <c r="G8" i="4"/>
  <c r="G241" i="4"/>
  <c r="G173" i="4"/>
  <c r="G179" i="4"/>
  <c r="G58" i="4"/>
  <c r="G16" i="4"/>
  <c r="G130" i="4"/>
  <c r="G321" i="4"/>
  <c r="G279" i="4"/>
  <c r="G299" i="4"/>
  <c r="G10" i="4"/>
  <c r="G153" i="4"/>
  <c r="G262" i="4"/>
  <c r="G116" i="4"/>
  <c r="G235" i="4"/>
  <c r="G192" i="4"/>
  <c r="G280" i="4"/>
  <c r="G81" i="4"/>
  <c r="G310" i="4"/>
  <c r="G344" i="4"/>
  <c r="G140" i="4"/>
  <c r="G158" i="4"/>
  <c r="G184" i="4"/>
  <c r="G320" i="4"/>
  <c r="G89" i="4"/>
  <c r="G289" i="4"/>
  <c r="G39" i="4"/>
  <c r="G20" i="4"/>
  <c r="G197" i="4"/>
  <c r="G242" i="4"/>
  <c r="G331" i="4"/>
  <c r="G137" i="4"/>
  <c r="G267" i="4"/>
  <c r="G329" i="4"/>
  <c r="G255" i="4"/>
  <c r="G340" i="4"/>
  <c r="G165" i="4"/>
  <c r="G277" i="4"/>
  <c r="G345" i="4"/>
  <c r="G240" i="4"/>
  <c r="G172" i="4"/>
  <c r="G157" i="4"/>
  <c r="G77" i="4"/>
  <c r="G330" i="4"/>
  <c r="G96" i="4"/>
  <c r="G129" i="4"/>
  <c r="G201" i="4"/>
  <c r="G41" i="4"/>
  <c r="G328" i="4"/>
  <c r="G326" i="4"/>
  <c r="G91" i="4"/>
  <c r="G26" i="4"/>
  <c r="G150" i="4"/>
  <c r="G256" i="4"/>
  <c r="G118" i="4"/>
  <c r="G296" i="4"/>
  <c r="G290" i="4"/>
  <c r="G239" i="4"/>
  <c r="G244" i="4"/>
  <c r="G169" i="4"/>
  <c r="G336" i="4"/>
  <c r="G323" i="4"/>
  <c r="G309" i="4"/>
  <c r="G67" i="4"/>
  <c r="G76" i="4"/>
  <c r="G126" i="4"/>
  <c r="G312" i="4"/>
  <c r="G66" i="4"/>
  <c r="G194" i="4"/>
  <c r="G18" i="4"/>
  <c r="G71" i="4"/>
  <c r="G73" i="4"/>
  <c r="G260" i="4"/>
  <c r="G82" i="4"/>
  <c r="G318" i="4"/>
  <c r="G265" i="4"/>
  <c r="G86" i="4"/>
  <c r="G55" i="4"/>
  <c r="G17" i="4"/>
  <c r="G245" i="4"/>
  <c r="G22" i="4"/>
  <c r="G209" i="4"/>
  <c r="G79" i="4"/>
  <c r="G291" i="4"/>
  <c r="G343" i="4"/>
  <c r="G93" i="4"/>
  <c r="G272" i="4"/>
  <c r="G50" i="4"/>
  <c r="G57" i="4"/>
  <c r="G68" i="4"/>
  <c r="G182" i="4"/>
  <c r="G274" i="4"/>
  <c r="G147" i="4"/>
  <c r="G40" i="4"/>
  <c r="G333" i="4"/>
  <c r="G307" i="4"/>
  <c r="G300" i="4"/>
  <c r="G311" i="4"/>
  <c r="G261" i="4"/>
  <c r="G125" i="4"/>
  <c r="G308" i="4"/>
  <c r="G348" i="4"/>
  <c r="G195" i="4"/>
  <c r="G322" i="4"/>
  <c r="C6" i="6" l="1"/>
  <c r="C4" i="6"/>
  <c r="C5" i="6"/>
  <c r="U9" i="6"/>
  <c r="W9" i="6" s="1"/>
  <c r="F2" i="4"/>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<sst xmlns="http://schemas.openxmlformats.org/spreadsheetml/2006/main" count="5262" uniqueCount="767">
  <si>
    <t>GATEWAY CARE CENTER</t>
  </si>
  <si>
    <t>MEADOW LAKES</t>
  </si>
  <si>
    <t>MANOR, THE</t>
  </si>
  <si>
    <t>MERWICK CARE &amp; REHABILITATION CENTER</t>
  </si>
  <si>
    <t>CARE ONE AT SOMERSET VALLEY</t>
  </si>
  <si>
    <t>SPRING GROVE REHABILITATION AND HEALTHCARE CENTER</t>
  </si>
  <si>
    <t>LAUREL MANOR HEALTHCARE AND REHABILITATION CENTER</t>
  </si>
  <si>
    <t>RUNNELLS CENTER FOR REHABILITATION &amp; HEALTHCARE</t>
  </si>
  <si>
    <t>ELMORA HILLS HEALTH &amp; REHABILITATION CENTER</t>
  </si>
  <si>
    <t>BARCLAYS REHABILITATION AND HEALTHCARE CENTER</t>
  </si>
  <si>
    <t>EAGLEVIEW HEALTH AND REHABILITATION</t>
  </si>
  <si>
    <t>COMPLETE CARE AT MADISON, LLC</t>
  </si>
  <si>
    <t>BERGEN NEW BRIDGE MEDICAL CENTER</t>
  </si>
  <si>
    <t>DWELLING PLACE AT ST CLARES</t>
  </si>
  <si>
    <t>DAUGHTERS OF MIRIAM CENTER</t>
  </si>
  <si>
    <t>DAUGHTERS OF ISRAEL PLEASANT VALLEY HOME</t>
  </si>
  <si>
    <t>ARBOR GLEN CENTER</t>
  </si>
  <si>
    <t>TEANECK NURSING CENTER</t>
  </si>
  <si>
    <t>COMPLETE CARE AT SUMMIT RIDGE</t>
  </si>
  <si>
    <t>ROOSEVELT CARE CENTER</t>
  </si>
  <si>
    <t>LINCOLN PARK RENAISSANCE REHAB &amp; NURSING</t>
  </si>
  <si>
    <t>LIMECREST SUBACUTE AND REHABILITATION CENTER</t>
  </si>
  <si>
    <t>WYNWOOD REHABILITATION AND HEALTHCARE CENTER</t>
  </si>
  <si>
    <t>COMPLETE CARE AT BURLINGTON WOODS, LLC</t>
  </si>
  <si>
    <t>PINE ACRES CONVALESCENT CENTER</t>
  </si>
  <si>
    <t>OUR LADY'S CENTER FOR REHABILITATION &amp; HC</t>
  </si>
  <si>
    <t>JERSEY SHORE POST ACUTE REHABILITATION AND NURSING</t>
  </si>
  <si>
    <t>MERRY HEART NURSING HOME</t>
  </si>
  <si>
    <t>GOLDEN REHABILITATION AND NURSING CENTER</t>
  </si>
  <si>
    <t>ST MARY'S CENTER FOR REHABILITATION &amp; HEALTHCARE</t>
  </si>
  <si>
    <t>SOUTH JERSEY EXTENDED CARE</t>
  </si>
  <si>
    <t>ASHBROOK CARE &amp; REHABILITATION CENTER</t>
  </si>
  <si>
    <t>STRATFORD MANOR REHABILITATION AND CARE CENTER</t>
  </si>
  <si>
    <t>AVISTA HEALTHCARE</t>
  </si>
  <si>
    <t>TOWER LODGE CARE CENTER</t>
  </si>
  <si>
    <t>HEATH VILLAGE</t>
  </si>
  <si>
    <t>WILLOWBROOKE COURT SKILLED CARE AT EVERGREENS</t>
  </si>
  <si>
    <t>ALARIS HEALTH AT JERSEY CITY</t>
  </si>
  <si>
    <t>COMPLETE CARE AT CHESTNUT HILL</t>
  </si>
  <si>
    <t>CARE ONE AT KING JAMES</t>
  </si>
  <si>
    <t>CRANFORD REHAB &amp; NURSING CENTER</t>
  </si>
  <si>
    <t>CARE ONE AT HOLMDEL</t>
  </si>
  <si>
    <t>MERCERVILLE CENTER</t>
  </si>
  <si>
    <t>DOCTORS SUBACUTE HEALTHCARE, LLC</t>
  </si>
  <si>
    <t>JFK HARTWYCK AT CEDAR BROOK</t>
  </si>
  <si>
    <t>REGENCY GARDENS NURSING CENTER</t>
  </si>
  <si>
    <t>CORNELL HALL CARE &amp; REHABILITATION CENTER</t>
  </si>
  <si>
    <t>CORAL HARBOR REHABILITATION AND HEALTHCARE CENTER</t>
  </si>
  <si>
    <t>ELIZABETH NURSING AND REHAB</t>
  </si>
  <si>
    <t>PRINCETON CARE CENTER</t>
  </si>
  <si>
    <t>LAKEVIEW REHABILITATION AND CARE CENTER</t>
  </si>
  <si>
    <t>PREFERRED CARE AT HAMILTON</t>
  </si>
  <si>
    <t>HUDSONVIEW HEALTH CARE CENTER</t>
  </si>
  <si>
    <t>CLOVER MEADOWS HEALTHCARE AND REHABILITATION CENTE</t>
  </si>
  <si>
    <t>ATLANTIC COAST REHAB &amp; HEALTH</t>
  </si>
  <si>
    <t>ARNOLD WALTER NURSING &amp; REHABILITATION CENTER</t>
  </si>
  <si>
    <t>CHATHAM HILLS SUBACUTE CARE CENTER</t>
  </si>
  <si>
    <t>COMPLETE CARE AT WESTFIELD, LLC</t>
  </si>
  <si>
    <t>PROVIDENCE NURSING AND REHABILITATION CENTER</t>
  </si>
  <si>
    <t>CRYSTAL LAKE HEALTHCARE AND REHABILITATION</t>
  </si>
  <si>
    <t>BISHOP MCCARTHY CENTER FOR REHABILITATION &amp; HC</t>
  </si>
  <si>
    <t>ST LAWRENCE REHAB CENTER</t>
  </si>
  <si>
    <t>VIRTUA HEALTH &amp; REHAB MT HOLLY</t>
  </si>
  <si>
    <t>DELLRIDGE HEALTH &amp; REHABILITATION CENTER</t>
  </si>
  <si>
    <t>CARE ONE AT THE HIGHLANDS</t>
  </si>
  <si>
    <t>WOODCLIFF LAKE HEALTH &amp; REHABILITATION CENTER</t>
  </si>
  <si>
    <t>COMPLETE CARE AT GREEN KNOLL</t>
  </si>
  <si>
    <t>CREST POINTE REHABILITATION AND HEALTHCARE CENTER</t>
  </si>
  <si>
    <t>MERIDIAN NURSING &amp; REHAB AT SHREWSBURY</t>
  </si>
  <si>
    <t>COMPLETE CARE AT BARN HILL LLC</t>
  </si>
  <si>
    <t>TROY HILLS CENTER</t>
  </si>
  <si>
    <t>REHAB AT RIVER'S EDGE</t>
  </si>
  <si>
    <t>ABINGDON CARE &amp; REHABILITATION CENTER</t>
  </si>
  <si>
    <t>LLANFAIR HOUSE CARE &amp; REHABILITATION CENTER</t>
  </si>
  <si>
    <t>HOLLY MANOR CENTER</t>
  </si>
  <si>
    <t>MEDFORD LEAS</t>
  </si>
  <si>
    <t>CARE CONNECTION RAHWAY</t>
  </si>
  <si>
    <t>NEW GROVE MANOR</t>
  </si>
  <si>
    <t>STERLING MANOR</t>
  </si>
  <si>
    <t>CARE ONE AT WELLINGTON</t>
  </si>
  <si>
    <t>MORRISTOWN POST ACUTE REHAB AND NURSING CENTER</t>
  </si>
  <si>
    <t>RIDGEWOOD CENTER</t>
  </si>
  <si>
    <t>ELMWOOD HILLS HEALTHCARE CENTER LLC</t>
  </si>
  <si>
    <t>FRIENDS VILLAGE AT WOODSTOWN</t>
  </si>
  <si>
    <t>FAMILY OF CARING HEALTHCARE AT TENAFLY, LLC</t>
  </si>
  <si>
    <t>MASONIC VILLAGE AT BURLINGTON</t>
  </si>
  <si>
    <t>OAKLAND REHABILITATION AND HEALTHCARE  CENTER</t>
  </si>
  <si>
    <t>DEPTFORD CENTER FOR REHABILITATION AND HEALTHCARE</t>
  </si>
  <si>
    <t>MEDFORD CARE CENTER</t>
  </si>
  <si>
    <t>WINDSOR GARDENS CARE CENTER</t>
  </si>
  <si>
    <t>AUTUMN LAKE HEALTHCARE AT OCEANVIEW</t>
  </si>
  <si>
    <t>ALAMEDA CENTER FOR REHABILITATION AND HEALTHCARE</t>
  </si>
  <si>
    <t>BRIDGEWAY CARE AND REHAB CENTER AT BRIDGEWATER</t>
  </si>
  <si>
    <t>PREMIER CADBURY OF CHERRY HILL</t>
  </si>
  <si>
    <t>COMPLETE CARE AT LINWOOD, LLC</t>
  </si>
  <si>
    <t>VOORHEES CARE &amp; REHABILITATION CENTER, THE</t>
  </si>
  <si>
    <t>LEISURE CHATEAU REHABILITATION</t>
  </si>
  <si>
    <t>ALARIS HEALTH AT KEARNY</t>
  </si>
  <si>
    <t>OCEANA REHABILITATION AND NC</t>
  </si>
  <si>
    <t>AUTUMN LAKE HEALTHCARE AT BERKELEY HEIGHTS</t>
  </si>
  <si>
    <t>ARISTACARE AT MANCHESTER</t>
  </si>
  <si>
    <t>ALARIS HEALTH AT RIVERTON</t>
  </si>
  <si>
    <t>IMPERIAL CARE CENTER</t>
  </si>
  <si>
    <t>ARISTACARE AT DELAIRE</t>
  </si>
  <si>
    <t>CAMBRIDGE REHABILITATION AND HEALTHCARE CENTER</t>
  </si>
  <si>
    <t>LOPATCONG CENTER</t>
  </si>
  <si>
    <t>CANTERBURY AT CEDAR GROVE</t>
  </si>
  <si>
    <t>MAJESTIC CENTER FOR REHAB &amp; SUB-ACUTE CARE</t>
  </si>
  <si>
    <t>MANAHAWKIN CONV CTR</t>
  </si>
  <si>
    <t>COMPLETE CARE AT KRESSON VIEW, LLC</t>
  </si>
  <si>
    <t>HAMMONTON CENTER FOR REHABILITATION AND HEALTHCARE</t>
  </si>
  <si>
    <t>HEALTH CENTER AT GALLOWAY, THE</t>
  </si>
  <si>
    <t>WILLOW SPRINGS REHABILITATION AND HEALTHCARE CTR</t>
  </si>
  <si>
    <t>ARISTACARE AT CEDAR OAKS</t>
  </si>
  <si>
    <t>GREENWOOD HOUSE HOME FOR THE JEWISH AGED</t>
  </si>
  <si>
    <t>COMPLETE CARE AT CEDAR GROVE</t>
  </si>
  <si>
    <t>ARISTACARE AT NORWOOD TERRACE</t>
  </si>
  <si>
    <t>SEACREST VILLAGE</t>
  </si>
  <si>
    <t>COMPLETE CARE AT VOORHEES, LLC</t>
  </si>
  <si>
    <t>COMPLETE CARE AT HAMILTON, LLC</t>
  </si>
  <si>
    <t>BARNEGAT REHABILITATION AND NURSING CENTER</t>
  </si>
  <si>
    <t>HAMILTON CONTINUING CARE</t>
  </si>
  <si>
    <t>FOREST MANOR HCC</t>
  </si>
  <si>
    <t>RIVERFRONT REHABILITATION AND HEALTHCARE CENTER</t>
  </si>
  <si>
    <t>HUNTERDON CARE CENTER</t>
  </si>
  <si>
    <t>COMPLETE CARE AT COURT HOUSE, LLC</t>
  </si>
  <si>
    <t>PHOENIX CENTER FOR REHABILITATION AND PEDIATRICS</t>
  </si>
  <si>
    <t>JEFFERSON HEALTH CARE CENTER</t>
  </si>
  <si>
    <t>LINCOLN SPECIALTY CARE CENTER</t>
  </si>
  <si>
    <t>ARBOR RIDGE REHABILITATION AND HEALTHCARE CENTER</t>
  </si>
  <si>
    <t>RIVERSIDE NURSING AND REHABILITATION CENTER</t>
  </si>
  <si>
    <t>SINAI POST ACUTE NURSING AND REHAB CENTER</t>
  </si>
  <si>
    <t>SOUTHGATE HEALTH CARE CTR</t>
  </si>
  <si>
    <t>CHILDRENS SPECIALIZED HOSPITAL MOUNTAINSIDE</t>
  </si>
  <si>
    <t>MILLVILLE CENTER</t>
  </si>
  <si>
    <t>PREFERRED CARE AT ABSECON</t>
  </si>
  <si>
    <t>ARISTACARE AT CHERRY HILL</t>
  </si>
  <si>
    <t>PROMEDICA SKILLED NURSING &amp; REHAB - WEST DEPTFORD</t>
  </si>
  <si>
    <t>HACKENSACK MERIDIAN HEALTH WEST CALDWELL C</t>
  </si>
  <si>
    <t>WOODLAND BEHAVIORAL AND NURSING CENTER</t>
  </si>
  <si>
    <t>LINCOLN PARK CARE CENTER</t>
  </si>
  <si>
    <t>HARTWYCK AT OAK TREE</t>
  </si>
  <si>
    <t>BAYSHORE HEALTH CARE CENTER</t>
  </si>
  <si>
    <t>PARKER AT SOMERSET, INC</t>
  </si>
  <si>
    <t>CEDAR GROVE RESPIRATORY AND NURSING CENTER</t>
  </si>
  <si>
    <t>PROMEDICA SKILLED NURSING &amp; REHAB - MOUNTAINSIDE</t>
  </si>
  <si>
    <t>ASPEN HILLS HEALTHCARE CENTER</t>
  </si>
  <si>
    <t>LAKELAND HEALTH CARE CENTER</t>
  </si>
  <si>
    <t>HARROGATE</t>
  </si>
  <si>
    <t>PALACE REHABILITATION AND CARE CENTER, THE</t>
  </si>
  <si>
    <t>COMPLETE CARE AT BEY LEA, LLC</t>
  </si>
  <si>
    <t>COMPLETE CARE AT GREEN ACRES</t>
  </si>
  <si>
    <t>PARK CRESCENT HEALTHCARE &amp; REHABILITATION CENTER</t>
  </si>
  <si>
    <t>ABIGAIL HOUSE FOR NURSING &amp; REHABILITATION</t>
  </si>
  <si>
    <t>BROOKHAVEN HEALTH CARE CENTER</t>
  </si>
  <si>
    <t>VILLAGE POINT</t>
  </si>
  <si>
    <t>CARNEYS POINT REHABILITATION AND NURSING CENTER</t>
  </si>
  <si>
    <t>COMPLETE CARE AT WOODLANDS</t>
  </si>
  <si>
    <t>COMPLETE CARE AT LAURELTON, LLC</t>
  </si>
  <si>
    <t>CONCORD HEALTHCARE &amp; REHABILITATION CENTER</t>
  </si>
  <si>
    <t>MILFORD MANOR</t>
  </si>
  <si>
    <t>EMBASSY MANOR AT EDISON NURSING AND REHABILITATION</t>
  </si>
  <si>
    <t>SILVER HEALTHCARE CENTER</t>
  </si>
  <si>
    <t>PINE BROOK CARE CENTER</t>
  </si>
  <si>
    <t>SOUTH MOUNTAIN HC</t>
  </si>
  <si>
    <t>MONMOUTH CARE CENTER</t>
  </si>
  <si>
    <t>HACKENSACK MERIDIAN HEALTH NURSING &amp; REHAB</t>
  </si>
  <si>
    <t>BARTLEY HEALTHCARE NURSING &amp; REHABILITATION</t>
  </si>
  <si>
    <t>VOORHEES PEDIATRIC FACILITY</t>
  </si>
  <si>
    <t>BUCKINGHAM AT NORWOOD, THE</t>
  </si>
  <si>
    <t>ATRIUM POST ACUTE CARE OF WAYNEVIEW</t>
  </si>
  <si>
    <t>APPLEWOOD ESTATES</t>
  </si>
  <si>
    <t>COMPLETE CARE AT WHITING</t>
  </si>
  <si>
    <t>CREST HAVEN NURSING AND REHABILITATION CENTER</t>
  </si>
  <si>
    <t>ALLEGRIA AT THE FOUNTAINS</t>
  </si>
  <si>
    <t>CRESTWOOD MANOR</t>
  </si>
  <si>
    <t>KING MANOR CARE AND REHABILITATION CENTER</t>
  </si>
  <si>
    <t>ALARIS HEALTH AT HAMILTON PARK</t>
  </si>
  <si>
    <t>ROLLING HILLS CARE CENTER</t>
  </si>
  <si>
    <t>MORRIS VIEW HEALTHCARE CENTER</t>
  </si>
  <si>
    <t>WARREN HAVEN REHAB AND NURSING CENTER</t>
  </si>
  <si>
    <t>AMBOY CARE CENTER</t>
  </si>
  <si>
    <t>CARE ONE AT NEW MILFORD</t>
  </si>
  <si>
    <t>HARBORAGE (THE)</t>
  </si>
  <si>
    <t>ARISTACARE AT WHITING</t>
  </si>
  <si>
    <t>ALARIS HEALTH AT HARBOR VIEW</t>
  </si>
  <si>
    <t>COMPLETE CARE AT PHILLIPSBURG, LLC</t>
  </si>
  <si>
    <t>HAMPTON RIDGE HEALTHCARE AND REHABILITATION</t>
  </si>
  <si>
    <t>CARE ONE AT CRESSKILL</t>
  </si>
  <si>
    <t>ANCHOR CARE AND REHABILITATION CENTER</t>
  </si>
  <si>
    <t>COMPLETE CARE AT BRAKELEY PARK, LLC</t>
  </si>
  <si>
    <t>EASTERN PINES CONV CTR</t>
  </si>
  <si>
    <t>ST JOSEPH'S HOME AL &amp; NC, INC</t>
  </si>
  <si>
    <t>COMPLETE CARE AT HOLIDAY CITY</t>
  </si>
  <si>
    <t>PREFERRED CARE AT OLD BRIDGE, LLC</t>
  </si>
  <si>
    <t>INGLEMOOR REHABILITATION AND CARE CENTER OF LIVING</t>
  </si>
  <si>
    <t>WATERS EDGE HEALTHCARE &amp; REHAB</t>
  </si>
  <si>
    <t>FOUNTAIN VIEW CARE CENTER</t>
  </si>
  <si>
    <t>MAPLE GLEN CENTER</t>
  </si>
  <si>
    <t>OAKS AT DENVILLE, THE</t>
  </si>
  <si>
    <t>COMPLETE CARE AT MARCELLA, LLC</t>
  </si>
  <si>
    <t>SOUTHERN OCEAN CENTER</t>
  </si>
  <si>
    <t>COMPLETE CARE AT ARBORS</t>
  </si>
  <si>
    <t>ATRIUM POST ACUTE CARE OF WAYNE</t>
  </si>
  <si>
    <t>GARDENS AT MONROE HEALTHCARE AND REHABILITATION, T</t>
  </si>
  <si>
    <t>MCAULEY HALL HEALTH CARE CENTE</t>
  </si>
  <si>
    <t>MORRIS HALL/ST JOSEPH'S NURSING CENTER</t>
  </si>
  <si>
    <t>CARE ONE AT ORADELL</t>
  </si>
  <si>
    <t>SEASHORE GARDENS LIVING CENTER</t>
  </si>
  <si>
    <t>CLARK NURSING AND REHAB CNTR</t>
  </si>
  <si>
    <t>MERIDIAN NURSING AND REHABILITATION AT BRICK</t>
  </si>
  <si>
    <t>BROADWAY HOUSE FOR CONTINUING</t>
  </si>
  <si>
    <t>ALARIS HEALTH AT CASTLE HILL</t>
  </si>
  <si>
    <t>N J VETERANS MEM HOME PARAMUS</t>
  </si>
  <si>
    <t>HAMILTON PLACE AT THE PINES AT WHITING</t>
  </si>
  <si>
    <t>HEALTH CENTER AT BLOOMINGDALE</t>
  </si>
  <si>
    <t>COMPLETE CARE AT INGLEMOOR, LLC</t>
  </si>
  <si>
    <t>NORTH CAPE CENTER</t>
  </si>
  <si>
    <t>BRIGHTON GARDENS OF EDISON</t>
  </si>
  <si>
    <t>ALARIS HEALTH AT ST MARY'S</t>
  </si>
  <si>
    <t>CRANBURY CENTER</t>
  </si>
  <si>
    <t>SUNNYSIDE MANOR</t>
  </si>
  <si>
    <t>REGENCY GRANDE NURS &amp; REHAB CE</t>
  </si>
  <si>
    <t>SKILLED NURSING AT FELLOWSHIP VILLAGE</t>
  </si>
  <si>
    <t>ALARIS HEALTH AT CEDAR GROVE</t>
  </si>
  <si>
    <t>MEADOWVIEW NURSING AND REHABILITATION CENTER</t>
  </si>
  <si>
    <t>ALARIS HEALTH AT ESSEX</t>
  </si>
  <si>
    <t>EMERSON HEALTH CARE CENTER</t>
  </si>
  <si>
    <t>PREAKNESS HEALTHCARE CENTER</t>
  </si>
  <si>
    <t>COMPLETE CARE AT PARK PLACE, LLC</t>
  </si>
  <si>
    <t>MONTCLAIR CARE CENTER</t>
  </si>
  <si>
    <t>JERSEY SHORE CENTER</t>
  </si>
  <si>
    <t>MERIDIAN NURSING AND REHABILITATION AT OCEAN GROVE</t>
  </si>
  <si>
    <t>ALARIS HEALTH AT BELGROVE</t>
  </si>
  <si>
    <t>REGENCY HERITAGE NURSING AND REHABILITATION CENTER</t>
  </si>
  <si>
    <t>CARE ONE AT VALLEY</t>
  </si>
  <si>
    <t>SPRING HILLS POST ACUTE PRINCETON</t>
  </si>
  <si>
    <t>WHITE HOUSE HLTHCR &amp; REHAB CTR</t>
  </si>
  <si>
    <t>DE LA SALLE HALL</t>
  </si>
  <si>
    <t>FOREST HILL HEALTHCARE CENTER</t>
  </si>
  <si>
    <t>CHRISTIAN HEALTH CARE CENTER</t>
  </si>
  <si>
    <t>ACTORS FUND HOME, THE</t>
  </si>
  <si>
    <t>HOMESTEAD REHABILITATION &amp; HEALTH CARE CENTER</t>
  </si>
  <si>
    <t>SUMMER HILL NURSING HOME</t>
  </si>
  <si>
    <t>CHESHIRE HOME</t>
  </si>
  <si>
    <t>ROSE MOUNTAIN CARE CENTER</t>
  </si>
  <si>
    <t>ATLAS REHABILITATION AND HEALTHCARE AT MAYWOOD</t>
  </si>
  <si>
    <t>ALLAIRE REHAB &amp; NURSING</t>
  </si>
  <si>
    <t>ST JOSEPH'S HOME FOR ELDERLY</t>
  </si>
  <si>
    <t>CRANFORD PARK REHABILITATION &amp; HEALTHCARE CENTER</t>
  </si>
  <si>
    <t>JOB HAINES HOME FOR AGED PEOPL</t>
  </si>
  <si>
    <t>NEW COMMUNITY EXTENDED CARE FACILITY</t>
  </si>
  <si>
    <t>UNITED METHODIST COMMUNITIES AT THE SHORES</t>
  </si>
  <si>
    <t>CUMBERLAND MANOR NURSING AND REHABILITATION CENTER</t>
  </si>
  <si>
    <t>PREFERRED CARE AT WALL</t>
  </si>
  <si>
    <t>UNITED METHODIST COMMUNITIES AT COLLINGSWOOD</t>
  </si>
  <si>
    <t>SHADY LANE GLOUCESTER CO HOME</t>
  </si>
  <si>
    <t>VALLEY VIEW REHABILITATION AND HEALTHCARE CTR</t>
  </si>
  <si>
    <t>PEACE CARE ST ANN'S</t>
  </si>
  <si>
    <t>WARDELL GARDENS AT TINTON FALLS</t>
  </si>
  <si>
    <t>GREEN HILL</t>
  </si>
  <si>
    <t>REFORMED CHURCH HOME</t>
  </si>
  <si>
    <t>WILEY MISSION</t>
  </si>
  <si>
    <t>N J EASTERN STAR HOME</t>
  </si>
  <si>
    <t>ROSE GARDEN NURSING AND REHABILITATION CENTER</t>
  </si>
  <si>
    <t>HOUSE OF THE GOOD SHEPHERD</t>
  </si>
  <si>
    <t>HAMILTON GROVE HEALTHCARE AND REHABILITATION, LLC</t>
  </si>
  <si>
    <t>FOOTHILL ACRES REHABILITATION &amp; NURSING CENTER</t>
  </si>
  <si>
    <t>CARE ONE AT RIDGEWOOD AVENUE</t>
  </si>
  <si>
    <t>UNITED METHODIST COMMUNITIES AT PITMAN</t>
  </si>
  <si>
    <t>CLOVER REST HOME</t>
  </si>
  <si>
    <t>COUNTRY ARCH CARE CENTER</t>
  </si>
  <si>
    <t>FAMILY OF CARING HEALTHCARE AT RIDGEWOOD</t>
  </si>
  <si>
    <t>FAMILY OF CARING HEALTHCARE AT MONTCLAIR</t>
  </si>
  <si>
    <t>LAUREL BAY HEALTH &amp; REHABILITATION CENTER</t>
  </si>
  <si>
    <t>ATRIUM POST ACUTE CARE OF PARK RIDGE</t>
  </si>
  <si>
    <t>UNITED METHODIST COMMUNITIES AT BRISTOL GLEN</t>
  </si>
  <si>
    <t>TRINITAS HOSPITAL</t>
  </si>
  <si>
    <t>CHILDRENS SPECIALIZED HOSPITAL TOMS RIVER</t>
  </si>
  <si>
    <t>ARBOR AT LAUREL CIRCLE, THE</t>
  </si>
  <si>
    <t>BAPTIST HOME OF SOUTH JERSEY</t>
  </si>
  <si>
    <t>ALARIS HEALTH AT WEST ORANGE</t>
  </si>
  <si>
    <t>ELMS OF CRANBURY, THE</t>
  </si>
  <si>
    <t>PEACE CARE ST JOSEPH'S</t>
  </si>
  <si>
    <t>COMPLETE CARE AT SHORROCK</t>
  </si>
  <si>
    <t>SHORE MEADOWS REHAB &amp; NURSING CENTER</t>
  </si>
  <si>
    <t>ROYAL HEALTH GATE NRSG REHAB</t>
  </si>
  <si>
    <t>MYSTIC MEADOWS REHAB &amp; NURSING CENTER</t>
  </si>
  <si>
    <t>LUTHERAN SOCIAL MINISTRIES CRANES MILL</t>
  </si>
  <si>
    <t>NEW VISTA NURSING &amp; REHABILITATION CTR</t>
  </si>
  <si>
    <t>NEW JERSEY VETERANS MEMORIAL HOME MENLO</t>
  </si>
  <si>
    <t>HACKENSACK MERIDIAN HEALTH PROSPECT HEIGHTS CARE C</t>
  </si>
  <si>
    <t>VIRTUA H &amp; R C AT BERLIN</t>
  </si>
  <si>
    <t>TALLWOODS CARE CENTER</t>
  </si>
  <si>
    <t>SPRING HILLS POST ACUTE MATAWAN</t>
  </si>
  <si>
    <t>CARE ONE AT EVESHAM</t>
  </si>
  <si>
    <t>MANHATTANVIEW NURSING HOME</t>
  </si>
  <si>
    <t>LITTLE BROOK NURSING AND CONVALESCENT HOME</t>
  </si>
  <si>
    <t>CARE ONE AT PARSIPPANY</t>
  </si>
  <si>
    <t>CONTINUING CARE AT SEABROOK</t>
  </si>
  <si>
    <t>ST CATHERINE OF SIENA</t>
  </si>
  <si>
    <t>CARE ONE AT EAST BRUNSWICK</t>
  </si>
  <si>
    <t>JEWISH HOME AT ROCKLEIGH</t>
  </si>
  <si>
    <t>ALARIS HEALTH AT THE FOUNTAINS</t>
  </si>
  <si>
    <t>CARE ONE AT WAYNE - SNF</t>
  </si>
  <si>
    <t>SOUTHERN OCEAN MEDICAL CENTER</t>
  </si>
  <si>
    <t>CARE ONE AT LIVINGSTON</t>
  </si>
  <si>
    <t>CARE ONE AT MOORESTOWN</t>
  </si>
  <si>
    <t>PLAZA HEALTHCARE &amp; REHABILITATION CENTER</t>
  </si>
  <si>
    <t>CARE ONE AT WALL</t>
  </si>
  <si>
    <t>STONEBRIDGE AT MONTGOMERY HEALTH CARE CENTER</t>
  </si>
  <si>
    <t>PREFERRED CARE AT MERCER</t>
  </si>
  <si>
    <t>CARE ONE AT MADISON AVENUE</t>
  </si>
  <si>
    <t>COMMUNITY MEDICAL CENTER TCU</t>
  </si>
  <si>
    <t>CEDAR CREST/MOUNTAINVIEW GARDENS</t>
  </si>
  <si>
    <t>BOONTON CARE CENTER</t>
  </si>
  <si>
    <t>ALARIS HEALTH AT THE CHATEAU</t>
  </si>
  <si>
    <t>NEW JERSEY VETERANS MEMORIAL VINELAND</t>
  </si>
  <si>
    <t>ALLENDALE REHABILITATION AND HEALTHCARE CENTER</t>
  </si>
  <si>
    <t>LIONS GATE</t>
  </si>
  <si>
    <t>PROMEDICA SKILLED NURSING &amp; REHAB - VOORHEES WEST</t>
  </si>
  <si>
    <t>MERIDIAN SUBACUTE REHABILITATION</t>
  </si>
  <si>
    <t>CARE ONE AT TEANECK</t>
  </si>
  <si>
    <t>ROYAL SUITES HEALTH CARE &amp; REHABILITATION</t>
  </si>
  <si>
    <t>WEDGWOOD GARDENS CARE CENTER</t>
  </si>
  <si>
    <t>CLARA MAASS MEDICAL CENTER</t>
  </si>
  <si>
    <t>PROMEDICA SKILLED NURSING &amp; REHAB - WASHINGTON TWP</t>
  </si>
  <si>
    <t>BARNERT SUBACUTE REHABILITATION CENTER, LLC</t>
  </si>
  <si>
    <t>VICTORIA MANOR</t>
  </si>
  <si>
    <t>ROOSEVELT CARE CENTER AT OLD BRIDGE</t>
  </si>
  <si>
    <t>BRIDGEWAY CARE AND REHAB CENTER AT HILLSBOROUGH</t>
  </si>
  <si>
    <t>CARE ONE AT HANOVER TOWNSHIP</t>
  </si>
  <si>
    <t>HOBOKEN UNIVERSITY MEDICAL CENTER TCU</t>
  </si>
  <si>
    <t>PROMEDICA SKILLED NURSING &amp; REHAB VOORHEES EAST</t>
  </si>
  <si>
    <t>EGG HARBOR CARE CENTER</t>
  </si>
  <si>
    <t>ATRIUM AT NAVESINK HARBOR, THE</t>
  </si>
  <si>
    <t>ADVANCED SUBACUTE REHABILITATION CENTER AT SEWELL</t>
  </si>
  <si>
    <t>PROMEDICA SKILLED NURSING AND REHAB MOORESTOWN</t>
  </si>
  <si>
    <t>VENETIAN CARE &amp; REHABILITATION CENTER, THE</t>
  </si>
  <si>
    <t>SPRING HILLS POST ACUTE HAMILTON</t>
  </si>
  <si>
    <t>SOMERSET WOODS REHABILITATION &amp; NURSING CENTER</t>
  </si>
  <si>
    <t>SPRING HILLS POST ACUTE WOODBURY</t>
  </si>
  <si>
    <t>POWERBACK REHABILITATION PISCATAWAY</t>
  </si>
  <si>
    <t>CONTINUING CARE AT LANTERN HILL</t>
  </si>
  <si>
    <t>LAUREL BROOK REHABILITATION AND HEALTHCARE CENTER</t>
  </si>
  <si>
    <t>HUDSON HILLS SENIOR LIVING, LLC</t>
  </si>
  <si>
    <t>SPRING HILLS POST ACUTE LIVINGSTON</t>
  </si>
  <si>
    <t>WINCHESTER GARDENS HEALTH CARE CENTER</t>
  </si>
  <si>
    <t>JEWISH HOME FOR REHABILITATION AND NURSING, THE</t>
  </si>
  <si>
    <t>SYCAMORE LIVING AT EAST HANOVER</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</si>
  <si>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</si>
  <si>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</si>
  <si>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</si>
  <si>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</si>
  <si>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</si>
  <si>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</si>
  <si>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</si>
  <si>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</si>
  <si>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</si>
  <si>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</si>
  <si>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</si>
  <si>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</si>
  <si>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</si>
  <si>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</si>
  <si>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</si>
  <si>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</si>
  <si>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</si>
  <si>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</si>
  <si>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</si>
  <si>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</si>
  <si>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</si>
  <si>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</si>
  <si>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</si>
  <si>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</si>
  <si>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</si>
  <si>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</si>
  <si>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</si>
  <si>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</si>
  <si>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</si>
  <si>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</si>
  <si>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</si>
  <si>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</si>
  <si>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</si>
  <si>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</si>
  <si>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</si>
  <si>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</si>
  <si>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</si>
  <si>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</si>
  <si>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</si>
  <si>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</si>
  <si>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</si>
  <si>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</si>
  <si>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</si>
  <si>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</si>
  <si>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</si>
  <si>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</si>
  <si>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</si>
  <si>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</si>
  <si>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</si>
  <si>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</si>
  <si>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</si>
  <si>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Union</t>
  </si>
  <si>
    <t>Middlesex</t>
  </si>
  <si>
    <t>Sussex</t>
  </si>
  <si>
    <t>Warren</t>
  </si>
  <si>
    <t>Camden</t>
  </si>
  <si>
    <t>Mercer</t>
  </si>
  <si>
    <t>Cumberland</t>
  </si>
  <si>
    <t>Morris</t>
  </si>
  <si>
    <t>Somerset</t>
  </si>
  <si>
    <t>Essex</t>
  </si>
  <si>
    <t>Salem</t>
  </si>
  <si>
    <t>Monmouth</t>
  </si>
  <si>
    <t>Bergen</t>
  </si>
  <si>
    <t>Passaic</t>
  </si>
  <si>
    <t>Burlington</t>
  </si>
  <si>
    <t>Atlantic</t>
  </si>
  <si>
    <t>Hudson</t>
  </si>
  <si>
    <t>Ocean</t>
  </si>
  <si>
    <t>Gloucester</t>
  </si>
  <si>
    <t>Cape May</t>
  </si>
  <si>
    <t>Hunterdon</t>
  </si>
  <si>
    <t>OXFORD</t>
  </si>
  <si>
    <t>HAMILTON</t>
  </si>
  <si>
    <t>JACKSON</t>
  </si>
  <si>
    <t>MADISON</t>
  </si>
  <si>
    <t>LINDEN</t>
  </si>
  <si>
    <t>CAMDEN</t>
  </si>
  <si>
    <t>SALEM</t>
  </si>
  <si>
    <t>HOPE</t>
  </si>
  <si>
    <t>OAKLAND</t>
  </si>
  <si>
    <t>ORANGE</t>
  </si>
  <si>
    <t>MONTCLAIR</t>
  </si>
  <si>
    <t>LIVINGSTON</t>
  </si>
  <si>
    <t>MAYWOOD</t>
  </si>
  <si>
    <t>UNION CITY</t>
  </si>
  <si>
    <t>ENGLEWOOD</t>
  </si>
  <si>
    <t>LAKEWOOD</t>
  </si>
  <si>
    <t>BURLINGTON</t>
  </si>
  <si>
    <t>MANCHESTER</t>
  </si>
  <si>
    <t>PLAINFIELD</t>
  </si>
  <si>
    <t>BLOOMFIELD</t>
  </si>
  <si>
    <t>NEW MILFORD</t>
  </si>
  <si>
    <t>WOODBRIDGE</t>
  </si>
  <si>
    <t>STRATFORD</t>
  </si>
  <si>
    <t>EAST WINDSOR</t>
  </si>
  <si>
    <t>DOVER</t>
  </si>
  <si>
    <t>NEWARK</t>
  </si>
  <si>
    <t>TRENTON</t>
  </si>
  <si>
    <t>EDISON</t>
  </si>
  <si>
    <t>LAWRENCEVILLE</t>
  </si>
  <si>
    <t>WHITING</t>
  </si>
  <si>
    <t>NEWTON</t>
  </si>
  <si>
    <t>CALDWELL</t>
  </si>
  <si>
    <t>BELLEVILLE</t>
  </si>
  <si>
    <t>PARK RIDGE</t>
  </si>
  <si>
    <t>BLOOMINGDALE</t>
  </si>
  <si>
    <t>PRINCETON</t>
  </si>
  <si>
    <t>LEBANON</t>
  </si>
  <si>
    <t>COLUMBIA</t>
  </si>
  <si>
    <t>CLIFTON</t>
  </si>
  <si>
    <t>WESTFIELD</t>
  </si>
  <si>
    <t>MORRISTOWN</t>
  </si>
  <si>
    <t>ANDOVER</t>
  </si>
  <si>
    <t>PHILLIPSBURG</t>
  </si>
  <si>
    <t>SOMERSET</t>
  </si>
  <si>
    <t>WILLIAMSTOWN</t>
  </si>
  <si>
    <t>UNION</t>
  </si>
  <si>
    <t>NORWOOD</t>
  </si>
  <si>
    <t>MEDFORD</t>
  </si>
  <si>
    <t>SHREWSBURY</t>
  </si>
  <si>
    <t>BRIDGEWATER</t>
  </si>
  <si>
    <t>BERLIN</t>
  </si>
  <si>
    <t>ALLENDALE</t>
  </si>
  <si>
    <t>WAYNE</t>
  </si>
  <si>
    <t>WOODBURY</t>
  </si>
  <si>
    <t>NORTHFIELD</t>
  </si>
  <si>
    <t>MAPLEWOOD</t>
  </si>
  <si>
    <t>BRIDGETON</t>
  </si>
  <si>
    <t>LUMBERTON</t>
  </si>
  <si>
    <t>HILLSBOROUGH</t>
  </si>
  <si>
    <t>EMERSON</t>
  </si>
  <si>
    <t>PLAINSBORO</t>
  </si>
  <si>
    <t>BOUND BROOK</t>
  </si>
  <si>
    <t>NEW PROVIDENCE</t>
  </si>
  <si>
    <t>BERKELEY HEIGHTS</t>
  </si>
  <si>
    <t>ELIZABETH</t>
  </si>
  <si>
    <t>CHERRY HILL</t>
  </si>
  <si>
    <t>PITTSGROVE</t>
  </si>
  <si>
    <t>MATAWAN</t>
  </si>
  <si>
    <t>PARAMUS</t>
  </si>
  <si>
    <t>WEST ORANGE</t>
  </si>
  <si>
    <t>CEDAR GROVE</t>
  </si>
  <si>
    <t>TEANECK</t>
  </si>
  <si>
    <t>LINCOLN PARK</t>
  </si>
  <si>
    <t>CINNAMINSON</t>
  </si>
  <si>
    <t>PLEASANTVILLE</t>
  </si>
  <si>
    <t>NEPTUNE</t>
  </si>
  <si>
    <t>SUCCASUNNA</t>
  </si>
  <si>
    <t>SCOTCH PLAINS</t>
  </si>
  <si>
    <t>WALL</t>
  </si>
  <si>
    <t>HACKETTSTOWN</t>
  </si>
  <si>
    <t>MOORESTOWN</t>
  </si>
  <si>
    <t>JERSEY CITY</t>
  </si>
  <si>
    <t>PASSAIC</t>
  </si>
  <si>
    <t>ATLANTIC HIGHLANDS</t>
  </si>
  <si>
    <t>CRANFORD</t>
  </si>
  <si>
    <t>HOLMDEL</t>
  </si>
  <si>
    <t>MERCERVILLE</t>
  </si>
  <si>
    <t>PATERSON</t>
  </si>
  <si>
    <t>NEPTUNE CITY</t>
  </si>
  <si>
    <t>HAMILTON SQUARE</t>
  </si>
  <si>
    <t>NORTH BERGEN</t>
  </si>
  <si>
    <t>HAZLET</t>
  </si>
  <si>
    <t>CHATHAM</t>
  </si>
  <si>
    <t>BAYVILLE</t>
  </si>
  <si>
    <t>VINELAND</t>
  </si>
  <si>
    <t>WOODCLIFF LAKE</t>
  </si>
  <si>
    <t>PT PLEASANT</t>
  </si>
  <si>
    <t>PARSIPPANY</t>
  </si>
  <si>
    <t>RARITAN</t>
  </si>
  <si>
    <t>GREEN BROOK</t>
  </si>
  <si>
    <t>MENDHAM</t>
  </si>
  <si>
    <t>RAHWAY</t>
  </si>
  <si>
    <t>EAST ORANGE</t>
  </si>
  <si>
    <t>MAPLE SHADE</t>
  </si>
  <si>
    <t>HACKENSACK</t>
  </si>
  <si>
    <t>FREEHOLD</t>
  </si>
  <si>
    <t>RIDGEWOOD</t>
  </si>
  <si>
    <t>BLACKWOOD</t>
  </si>
  <si>
    <t>WOODSTOWN</t>
  </si>
  <si>
    <t>TENAFLY</t>
  </si>
  <si>
    <t>DEPTFORD</t>
  </si>
  <si>
    <t>EATONTOWN</t>
  </si>
  <si>
    <t>OCEAN VIEW</t>
  </si>
  <si>
    <t>PERTH AMBOY</t>
  </si>
  <si>
    <t>LINWOOD</t>
  </si>
  <si>
    <t>VOORHEES</t>
  </si>
  <si>
    <t>KEARNY</t>
  </si>
  <si>
    <t>CAPE MAY COURT HOUSE</t>
  </si>
  <si>
    <t>MANAHAWKIN</t>
  </si>
  <si>
    <t>HAMMONTON</t>
  </si>
  <si>
    <t>GALLOWAY TOWNSHIP</t>
  </si>
  <si>
    <t>BRICK</t>
  </si>
  <si>
    <t>SOUTH PLAINFIELD</t>
  </si>
  <si>
    <t>LITTLE EGG HARBOR TW</t>
  </si>
  <si>
    <t>BARNEGAT</t>
  </si>
  <si>
    <t>PENNSAUKEN</t>
  </si>
  <si>
    <t>FLEMINGTON</t>
  </si>
  <si>
    <t>HASKELL</t>
  </si>
  <si>
    <t>SEWELL</t>
  </si>
  <si>
    <t>CARNEYS POINT</t>
  </si>
  <si>
    <t>MOUNTAINSIDE</t>
  </si>
  <si>
    <t>MILLVILLE</t>
  </si>
  <si>
    <t>ABSECON</t>
  </si>
  <si>
    <t>WEST DEPTFORD</t>
  </si>
  <si>
    <t>WEST CALDWELL</t>
  </si>
  <si>
    <t>PEMBERTON</t>
  </si>
  <si>
    <t>TOMS RIVER</t>
  </si>
  <si>
    <t>MONROE TOWNSHIP</t>
  </si>
  <si>
    <t>WEST MILFORD</t>
  </si>
  <si>
    <t>ENGLISHTOWN</t>
  </si>
  <si>
    <t>VAUXHALL</t>
  </si>
  <si>
    <t>LONG BRANCH</t>
  </si>
  <si>
    <t>RED BANK</t>
  </si>
  <si>
    <t>ATCO</t>
  </si>
  <si>
    <t>CRESSKILL</t>
  </si>
  <si>
    <t>ATLANTIC CITY</t>
  </si>
  <si>
    <t>OLD BRIDGE</t>
  </si>
  <si>
    <t>FAIRLAWN</t>
  </si>
  <si>
    <t>DENVILLE</t>
  </si>
  <si>
    <t>WATCHUNG</t>
  </si>
  <si>
    <t>ORADELL</t>
  </si>
  <si>
    <t>CLARK</t>
  </si>
  <si>
    <t>CAPE MAY</t>
  </si>
  <si>
    <t>BASKING RIDGE</t>
  </si>
  <si>
    <t>IRVINGTON</t>
  </si>
  <si>
    <t>MONMOUTH JUNCTION</t>
  </si>
  <si>
    <t>OCEAN GROVE</t>
  </si>
  <si>
    <t>WESTWOOD</t>
  </si>
  <si>
    <t>LINCROFT</t>
  </si>
  <si>
    <t>WYCKOFF</t>
  </si>
  <si>
    <t>FLORHAM PARK</t>
  </si>
  <si>
    <t>NEW BRUNSWICK</t>
  </si>
  <si>
    <t>TOTOWA</t>
  </si>
  <si>
    <t>OCEAN CITY</t>
  </si>
  <si>
    <t>ALLENWOOD</t>
  </si>
  <si>
    <t>COLLINGSWOOD</t>
  </si>
  <si>
    <t>CLARKSBORO</t>
  </si>
  <si>
    <t>TINTON FALLS</t>
  </si>
  <si>
    <t>MARLTON</t>
  </si>
  <si>
    <t>PITMAN</t>
  </si>
  <si>
    <t>PITTSTOWN</t>
  </si>
  <si>
    <t>KEANSBURG</t>
  </si>
  <si>
    <t>RIVERTON</t>
  </si>
  <si>
    <t>CRANBURY</t>
  </si>
  <si>
    <t>CALIFON</t>
  </si>
  <si>
    <t>PARSIPPANY TROY HILL</t>
  </si>
  <si>
    <t>EAST BRUNSWICK</t>
  </si>
  <si>
    <t>ROCKLEIGH</t>
  </si>
  <si>
    <t>SECAUCUS</t>
  </si>
  <si>
    <t>SKILLMAN</t>
  </si>
  <si>
    <t>EWING</t>
  </si>
  <si>
    <t>POMPTON PLAINS</t>
  </si>
  <si>
    <t>BOONTON</t>
  </si>
  <si>
    <t>ROCHELLE PARK</t>
  </si>
  <si>
    <t>NORTH CAPE MAY</t>
  </si>
  <si>
    <t>WHIPPANY</t>
  </si>
  <si>
    <t>HOBOKEN</t>
  </si>
  <si>
    <t>EGG HARBOR TOWNSHIP</t>
  </si>
  <si>
    <t>SOUTH AMBOY</t>
  </si>
  <si>
    <t>PISCATAWAY</t>
  </si>
  <si>
    <t>MOUNT LAUREL</t>
  </si>
  <si>
    <t>EAST HANOVER</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</si>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</sst>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352" totalsRowShown="0" headerRowDxfId="131">
  <autoFilter ref="A1:AG352" xr:uid="{F6C3CB19-CE12-4B14-8BE9-BE2DA56924F3}"/>
  <sortState xmlns:xlrd2="http://schemas.microsoft.com/office/spreadsheetml/2017/richdata2" ref="A2:AG352">
    <sortCondition ref="A1:A352"/>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352" totalsRowShown="0" headerRowDxfId="102">
  <autoFilter ref="A1:AN352" xr:uid="{F6C3CB19-CE12-4B14-8BE9-BE2DA56924F3}"/>
  <sortState xmlns:xlrd2="http://schemas.microsoft.com/office/spreadsheetml/2017/richdata2" ref="A2:AN352">
    <sortCondition ref="A1:A352"/>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352" totalsRowShown="0" headerRowDxfId="67">
  <autoFilter ref="A1:AI352"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543"/>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614</v>
      </c>
      <c r="B1" s="2" t="s">
        <v>616</v>
      </c>
      <c r="C1" s="2" t="s">
        <v>617</v>
      </c>
      <c r="D1" s="2" t="s">
        <v>618</v>
      </c>
      <c r="E1" s="2" t="s">
        <v>619</v>
      </c>
      <c r="F1" s="2" t="s">
        <v>620</v>
      </c>
      <c r="G1" s="2" t="s">
        <v>621</v>
      </c>
      <c r="H1" s="2" t="s">
        <v>622</v>
      </c>
      <c r="I1" s="2" t="s">
        <v>623</v>
      </c>
      <c r="J1" s="2" t="s">
        <v>624</v>
      </c>
      <c r="K1" s="2" t="s">
        <v>625</v>
      </c>
      <c r="L1" s="2" t="s">
        <v>626</v>
      </c>
      <c r="M1" s="2" t="s">
        <v>627</v>
      </c>
      <c r="N1" s="2" t="s">
        <v>628</v>
      </c>
      <c r="O1" s="2" t="s">
        <v>629</v>
      </c>
      <c r="P1" s="2" t="s">
        <v>630</v>
      </c>
      <c r="Q1" s="2" t="s">
        <v>631</v>
      </c>
      <c r="R1" s="2" t="s">
        <v>632</v>
      </c>
      <c r="S1" s="2" t="s">
        <v>633</v>
      </c>
      <c r="T1" s="2" t="s">
        <v>634</v>
      </c>
      <c r="U1" s="2" t="s">
        <v>635</v>
      </c>
      <c r="V1" s="2" t="s">
        <v>636</v>
      </c>
      <c r="W1" s="2" t="s">
        <v>637</v>
      </c>
      <c r="X1" s="2" t="s">
        <v>638</v>
      </c>
      <c r="Y1" s="2" t="s">
        <v>639</v>
      </c>
      <c r="Z1" s="2" t="s">
        <v>640</v>
      </c>
      <c r="AA1" s="2" t="s">
        <v>641</v>
      </c>
      <c r="AB1" s="2" t="s">
        <v>642</v>
      </c>
      <c r="AC1" s="2" t="s">
        <v>643</v>
      </c>
      <c r="AD1" s="2" t="s">
        <v>644</v>
      </c>
      <c r="AE1" s="2" t="s">
        <v>645</v>
      </c>
      <c r="AF1" s="2" t="s">
        <v>646</v>
      </c>
      <c r="AG1" s="3" t="s">
        <v>647</v>
      </c>
    </row>
    <row r="2" spans="1:34" x14ac:dyDescent="0.25">
      <c r="A2" t="s">
        <v>380</v>
      </c>
      <c r="B2" t="s">
        <v>153</v>
      </c>
      <c r="C2" t="s">
        <v>427</v>
      </c>
      <c r="D2" t="s">
        <v>405</v>
      </c>
      <c r="E2" s="4">
        <v>163.86956521739131</v>
      </c>
      <c r="F2" s="4">
        <f>Nurse[[#This Row],[Total Nurse Staff Hours]]/Nurse[[#This Row],[MDS Census]]</f>
        <v>2.841926240382064</v>
      </c>
      <c r="G2" s="4">
        <f>Nurse[[#This Row],[Total Direct Care Staff Hours]]/Nurse[[#This Row],[MDS Census]]</f>
        <v>2.6537576280180413</v>
      </c>
      <c r="H2" s="4">
        <f>Nurse[[#This Row],[Total RN Hours (w/ Admin, DON)]]/Nurse[[#This Row],[MDS Census]]</f>
        <v>0.3503449190766782</v>
      </c>
      <c r="I2" s="4">
        <f>Nurse[[#This Row],[RN Hours (excl. Admin, DON)]]/Nurse[[#This Row],[MDS Census]]</f>
        <v>0.25338684001061296</v>
      </c>
      <c r="J2" s="4">
        <f>SUM(Nurse[[#This Row],[RN Hours (excl. Admin, DON)]],Nurse[[#This Row],[RN Admin Hours]],Nurse[[#This Row],[RN DON Hours]],Nurse[[#This Row],[LPN Hours (excl. Admin)]],Nurse[[#This Row],[LPN Admin Hours]],Nurse[[#This Row],[CNA Hours]],Nurse[[#This Row],[NA TR Hours]],Nurse[[#This Row],[Med Aide/Tech Hours]])</f>
        <v>465.7052173913043</v>
      </c>
      <c r="K2" s="4">
        <f>SUM(Nurse[[#This Row],[RN Hours (excl. Admin, DON)]],Nurse[[#This Row],[LPN Hours (excl. Admin)]],Nurse[[#This Row],[CNA Hours]],Nurse[[#This Row],[NA TR Hours]],Nurse[[#This Row],[Med Aide/Tech Hours]])</f>
        <v>434.87010869565211</v>
      </c>
      <c r="L2" s="4">
        <f>SUM(Nurse[[#This Row],[RN Hours (excl. Admin, DON)]],Nurse[[#This Row],[RN Admin Hours]],Nurse[[#This Row],[RN DON Hours]])</f>
        <v>57.410869565217396</v>
      </c>
      <c r="M2" s="4">
        <v>41.522391304347835</v>
      </c>
      <c r="N2" s="4">
        <v>5.4656521739130435</v>
      </c>
      <c r="O2" s="4">
        <v>10.422826086956519</v>
      </c>
      <c r="P2" s="4">
        <f>SUM(Nurse[[#This Row],[LPN Hours (excl. Admin)]],Nurse[[#This Row],[LPN Admin Hours]])</f>
        <v>104.54282608695651</v>
      </c>
      <c r="Q2" s="4">
        <v>89.596195652173904</v>
      </c>
      <c r="R2" s="4">
        <v>14.946630434782604</v>
      </c>
      <c r="S2" s="4">
        <f>SUM(Nurse[[#This Row],[CNA Hours]],Nurse[[#This Row],[NA TR Hours]],Nurse[[#This Row],[Med Aide/Tech Hours]])</f>
        <v>303.7515217391304</v>
      </c>
      <c r="T2" s="4">
        <v>303.7515217391304</v>
      </c>
      <c r="U2" s="4">
        <v>0</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75.810760869565229</v>
      </c>
      <c r="X2" s="4">
        <v>16.599891304347828</v>
      </c>
      <c r="Y2" s="4">
        <v>0</v>
      </c>
      <c r="Z2" s="4">
        <v>0</v>
      </c>
      <c r="AA2" s="4">
        <v>4.5280434782608685</v>
      </c>
      <c r="AB2" s="4">
        <v>0</v>
      </c>
      <c r="AC2" s="4">
        <v>54.682826086956531</v>
      </c>
      <c r="AD2" s="4">
        <v>0</v>
      </c>
      <c r="AE2" s="4">
        <v>0</v>
      </c>
      <c r="AF2" s="1">
        <v>315267</v>
      </c>
      <c r="AG2" s="1">
        <v>2</v>
      </c>
      <c r="AH2"/>
    </row>
    <row r="3" spans="1:34" x14ac:dyDescent="0.25">
      <c r="A3" t="s">
        <v>380</v>
      </c>
      <c r="B3" t="s">
        <v>72</v>
      </c>
      <c r="C3" t="s">
        <v>521</v>
      </c>
      <c r="D3" t="s">
        <v>409</v>
      </c>
      <c r="E3" s="4">
        <v>109.8695652173913</v>
      </c>
      <c r="F3" s="4">
        <f>Nurse[[#This Row],[Total Nurse Staff Hours]]/Nurse[[#This Row],[MDS Census]]</f>
        <v>2.7808270676691729</v>
      </c>
      <c r="G3" s="4">
        <f>Nurse[[#This Row],[Total Direct Care Staff Hours]]/Nurse[[#This Row],[MDS Census]]</f>
        <v>2.6139483577364464</v>
      </c>
      <c r="H3" s="4">
        <f>Nurse[[#This Row],[Total RN Hours (w/ Admin, DON)]]/Nurse[[#This Row],[MDS Census]]</f>
        <v>0.42207459438068856</v>
      </c>
      <c r="I3" s="4">
        <f>Nurse[[#This Row],[RN Hours (excl. Admin, DON)]]/Nurse[[#This Row],[MDS Census]]</f>
        <v>0.25519588444796204</v>
      </c>
      <c r="J3" s="4">
        <f>SUM(Nurse[[#This Row],[RN Hours (excl. Admin, DON)]],Nurse[[#This Row],[RN Admin Hours]],Nurse[[#This Row],[RN DON Hours]],Nurse[[#This Row],[LPN Hours (excl. Admin)]],Nurse[[#This Row],[LPN Admin Hours]],Nurse[[#This Row],[CNA Hours]],Nurse[[#This Row],[NA TR Hours]],Nurse[[#This Row],[Med Aide/Tech Hours]])</f>
        <v>305.5282608695652</v>
      </c>
      <c r="K3" s="4">
        <f>SUM(Nurse[[#This Row],[RN Hours (excl. Admin, DON)]],Nurse[[#This Row],[LPN Hours (excl. Admin)]],Nurse[[#This Row],[CNA Hours]],Nurse[[#This Row],[NA TR Hours]],Nurse[[#This Row],[Med Aide/Tech Hours]])</f>
        <v>287.19336956521738</v>
      </c>
      <c r="L3" s="4">
        <f>SUM(Nurse[[#This Row],[RN Hours (excl. Admin, DON)]],Nurse[[#This Row],[RN Admin Hours]],Nurse[[#This Row],[RN DON Hours]])</f>
        <v>46.373152173913041</v>
      </c>
      <c r="M3" s="4">
        <v>28.038260869565221</v>
      </c>
      <c r="N3" s="4">
        <v>13.813152173913043</v>
      </c>
      <c r="O3" s="4">
        <v>4.5217391304347823</v>
      </c>
      <c r="P3" s="4">
        <f>SUM(Nurse[[#This Row],[LPN Hours (excl. Admin)]],Nurse[[#This Row],[LPN Admin Hours]])</f>
        <v>66.707065217391303</v>
      </c>
      <c r="Q3" s="4">
        <v>66.707065217391303</v>
      </c>
      <c r="R3" s="4">
        <v>0</v>
      </c>
      <c r="S3" s="4">
        <f>SUM(Nurse[[#This Row],[CNA Hours]],Nurse[[#This Row],[NA TR Hours]],Nurse[[#This Row],[Med Aide/Tech Hours]])</f>
        <v>192.44804347826084</v>
      </c>
      <c r="T3" s="4">
        <v>192.44804347826084</v>
      </c>
      <c r="U3" s="4">
        <v>0</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 s="4">
        <v>0</v>
      </c>
      <c r="Y3" s="4">
        <v>0</v>
      </c>
      <c r="Z3" s="4">
        <v>0</v>
      </c>
      <c r="AA3" s="4">
        <v>0</v>
      </c>
      <c r="AB3" s="4">
        <v>0</v>
      </c>
      <c r="AC3" s="4">
        <v>0</v>
      </c>
      <c r="AD3" s="4">
        <v>0</v>
      </c>
      <c r="AE3" s="4">
        <v>0</v>
      </c>
      <c r="AF3" s="1">
        <v>315141</v>
      </c>
      <c r="AG3" s="1">
        <v>2</v>
      </c>
      <c r="AH3"/>
    </row>
    <row r="4" spans="1:34" x14ac:dyDescent="0.25">
      <c r="A4" t="s">
        <v>380</v>
      </c>
      <c r="B4" t="s">
        <v>241</v>
      </c>
      <c r="C4" t="s">
        <v>436</v>
      </c>
      <c r="D4" t="s">
        <v>413</v>
      </c>
      <c r="E4" s="4">
        <v>104.08695652173913</v>
      </c>
      <c r="F4" s="4">
        <f>Nurse[[#This Row],[Total Nurse Staff Hours]]/Nurse[[#This Row],[MDS Census]]</f>
        <v>3.5927318295739346</v>
      </c>
      <c r="G4" s="4">
        <f>Nurse[[#This Row],[Total Direct Care Staff Hours]]/Nurse[[#This Row],[MDS Census]]</f>
        <v>3.383641395154553</v>
      </c>
      <c r="H4" s="4">
        <f>Nurse[[#This Row],[Total RN Hours (w/ Admin, DON)]]/Nurse[[#This Row],[MDS Census]]</f>
        <v>0.55800960735171268</v>
      </c>
      <c r="I4" s="4">
        <f>Nurse[[#This Row],[RN Hours (excl. Admin, DON)]]/Nurse[[#This Row],[MDS Census]]</f>
        <v>0.34891917293233082</v>
      </c>
      <c r="J4" s="4">
        <f>SUM(Nurse[[#This Row],[RN Hours (excl. Admin, DON)]],Nurse[[#This Row],[RN Admin Hours]],Nurse[[#This Row],[RN DON Hours]],Nurse[[#This Row],[LPN Hours (excl. Admin)]],Nurse[[#This Row],[LPN Admin Hours]],Nurse[[#This Row],[CNA Hours]],Nurse[[#This Row],[NA TR Hours]],Nurse[[#This Row],[Med Aide/Tech Hours]])</f>
        <v>373.95652173913038</v>
      </c>
      <c r="K4" s="4">
        <f>SUM(Nurse[[#This Row],[RN Hours (excl. Admin, DON)]],Nurse[[#This Row],[LPN Hours (excl. Admin)]],Nurse[[#This Row],[CNA Hours]],Nurse[[#This Row],[NA TR Hours]],Nurse[[#This Row],[Med Aide/Tech Hours]])</f>
        <v>352.19293478260869</v>
      </c>
      <c r="L4" s="4">
        <f>SUM(Nurse[[#This Row],[RN Hours (excl. Admin, DON)]],Nurse[[#This Row],[RN Admin Hours]],Nurse[[#This Row],[RN DON Hours]])</f>
        <v>58.081521739130437</v>
      </c>
      <c r="M4" s="4">
        <v>36.317934782608695</v>
      </c>
      <c r="N4" s="4">
        <v>17.440217391304348</v>
      </c>
      <c r="O4" s="4">
        <v>4.3233695652173916</v>
      </c>
      <c r="P4" s="4">
        <f>SUM(Nurse[[#This Row],[LPN Hours (excl. Admin)]],Nurse[[#This Row],[LPN Admin Hours]])</f>
        <v>96.511739130434776</v>
      </c>
      <c r="Q4" s="4">
        <v>96.511739130434776</v>
      </c>
      <c r="R4" s="4">
        <v>0</v>
      </c>
      <c r="S4" s="4">
        <f>SUM(Nurse[[#This Row],[CNA Hours]],Nurse[[#This Row],[NA TR Hours]],Nurse[[#This Row],[Med Aide/Tech Hours]])</f>
        <v>219.36326086956521</v>
      </c>
      <c r="T4" s="4">
        <v>219.36326086956521</v>
      </c>
      <c r="U4" s="4">
        <v>0</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1.9889130434782611</v>
      </c>
      <c r="X4" s="4">
        <v>0</v>
      </c>
      <c r="Y4" s="4">
        <v>0</v>
      </c>
      <c r="Z4" s="4">
        <v>0</v>
      </c>
      <c r="AA4" s="4">
        <v>1.0905434782608696</v>
      </c>
      <c r="AB4" s="4">
        <v>0</v>
      </c>
      <c r="AC4" s="4">
        <v>0.89836956521739142</v>
      </c>
      <c r="AD4" s="4">
        <v>0</v>
      </c>
      <c r="AE4" s="4">
        <v>0</v>
      </c>
      <c r="AF4" s="1">
        <v>315377</v>
      </c>
      <c r="AG4" s="1">
        <v>2</v>
      </c>
      <c r="AH4"/>
    </row>
    <row r="5" spans="1:34" x14ac:dyDescent="0.25">
      <c r="A5" t="s">
        <v>380</v>
      </c>
      <c r="B5" t="s">
        <v>336</v>
      </c>
      <c r="C5" t="s">
        <v>550</v>
      </c>
      <c r="D5" t="s">
        <v>419</v>
      </c>
      <c r="E5" s="4">
        <v>106.34782608695652</v>
      </c>
      <c r="F5" s="4">
        <f>Nurse[[#This Row],[Total Nurse Staff Hours]]/Nurse[[#This Row],[MDS Census]]</f>
        <v>4.1510629599345883</v>
      </c>
      <c r="G5" s="4">
        <f>Nurse[[#This Row],[Total Direct Care Staff Hours]]/Nurse[[#This Row],[MDS Census]]</f>
        <v>3.8871289860997549</v>
      </c>
      <c r="H5" s="4">
        <f>Nurse[[#This Row],[Total RN Hours (w/ Admin, DON)]]/Nurse[[#This Row],[MDS Census]]</f>
        <v>0.50766762060506943</v>
      </c>
      <c r="I5" s="4">
        <f>Nurse[[#This Row],[RN Hours (excl. Admin, DON)]]/Nurse[[#This Row],[MDS Census]]</f>
        <v>0.35081766148814381</v>
      </c>
      <c r="J5" s="4">
        <f>SUM(Nurse[[#This Row],[RN Hours (excl. Admin, DON)]],Nurse[[#This Row],[RN Admin Hours]],Nurse[[#This Row],[RN DON Hours]],Nurse[[#This Row],[LPN Hours (excl. Admin)]],Nurse[[#This Row],[LPN Admin Hours]],Nurse[[#This Row],[CNA Hours]],Nurse[[#This Row],[NA TR Hours]],Nurse[[#This Row],[Med Aide/Tech Hours]])</f>
        <v>441.45652173913049</v>
      </c>
      <c r="K5" s="4">
        <f>SUM(Nurse[[#This Row],[RN Hours (excl. Admin, DON)]],Nurse[[#This Row],[LPN Hours (excl. Admin)]],Nurse[[#This Row],[CNA Hours]],Nurse[[#This Row],[NA TR Hours]],Nurse[[#This Row],[Med Aide/Tech Hours]])</f>
        <v>413.38771739130436</v>
      </c>
      <c r="L5" s="4">
        <f>SUM(Nurse[[#This Row],[RN Hours (excl. Admin, DON)]],Nurse[[#This Row],[RN Admin Hours]],Nurse[[#This Row],[RN DON Hours]])</f>
        <v>53.989347826086941</v>
      </c>
      <c r="M5" s="4">
        <v>37.308695652173903</v>
      </c>
      <c r="N5" s="4">
        <v>11.137173913043478</v>
      </c>
      <c r="O5" s="4">
        <v>5.5434782608695654</v>
      </c>
      <c r="P5" s="4">
        <f>SUM(Nurse[[#This Row],[LPN Hours (excl. Admin)]],Nurse[[#This Row],[LPN Admin Hours]])</f>
        <v>161.3409782608696</v>
      </c>
      <c r="Q5" s="4">
        <v>149.95282608695655</v>
      </c>
      <c r="R5" s="4">
        <v>11.388152173913044</v>
      </c>
      <c r="S5" s="4">
        <f>SUM(Nurse[[#This Row],[CNA Hours]],Nurse[[#This Row],[NA TR Hours]],Nurse[[#This Row],[Med Aide/Tech Hours]])</f>
        <v>226.12619565217395</v>
      </c>
      <c r="T5" s="4">
        <v>226.12619565217395</v>
      </c>
      <c r="U5" s="4">
        <v>0</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58.861521739130453</v>
      </c>
      <c r="X5" s="4">
        <v>1.4347826086956521</v>
      </c>
      <c r="Y5" s="4">
        <v>0.78586956521739126</v>
      </c>
      <c r="Z5" s="4">
        <v>0</v>
      </c>
      <c r="AA5" s="4">
        <v>9.9749999999999996</v>
      </c>
      <c r="AB5" s="4">
        <v>0</v>
      </c>
      <c r="AC5" s="4">
        <v>46.665869565217413</v>
      </c>
      <c r="AD5" s="4">
        <v>0</v>
      </c>
      <c r="AE5" s="4">
        <v>0</v>
      </c>
      <c r="AF5" s="1">
        <v>315516</v>
      </c>
      <c r="AG5" s="1">
        <v>2</v>
      </c>
      <c r="AH5"/>
    </row>
    <row r="6" spans="1:34" x14ac:dyDescent="0.25">
      <c r="A6" t="s">
        <v>380</v>
      </c>
      <c r="B6" t="s">
        <v>91</v>
      </c>
      <c r="C6" t="s">
        <v>535</v>
      </c>
      <c r="D6" t="s">
        <v>402</v>
      </c>
      <c r="E6" s="4">
        <v>208.34782608695653</v>
      </c>
      <c r="F6" s="4">
        <f>Nurse[[#This Row],[Total Nurse Staff Hours]]/Nurse[[#This Row],[MDS Census]]</f>
        <v>2.9769339524207012</v>
      </c>
      <c r="G6" s="4">
        <f>Nurse[[#This Row],[Total Direct Care Staff Hours]]/Nurse[[#This Row],[MDS Census]]</f>
        <v>2.7136044449081802</v>
      </c>
      <c r="H6" s="4">
        <f>Nurse[[#This Row],[Total RN Hours (w/ Admin, DON)]]/Nurse[[#This Row],[MDS Census]]</f>
        <v>0.39112270450751241</v>
      </c>
      <c r="I6" s="4">
        <f>Nurse[[#This Row],[RN Hours (excl. Admin, DON)]]/Nurse[[#This Row],[MDS Census]]</f>
        <v>0.15408702003338898</v>
      </c>
      <c r="J6" s="4">
        <f>SUM(Nurse[[#This Row],[RN Hours (excl. Admin, DON)]],Nurse[[#This Row],[RN Admin Hours]],Nurse[[#This Row],[RN DON Hours]],Nurse[[#This Row],[LPN Hours (excl. Admin)]],Nurse[[#This Row],[LPN Admin Hours]],Nurse[[#This Row],[CNA Hours]],Nurse[[#This Row],[NA TR Hours]],Nurse[[#This Row],[Med Aide/Tech Hours]])</f>
        <v>620.23771739130439</v>
      </c>
      <c r="K6" s="4">
        <f>SUM(Nurse[[#This Row],[RN Hours (excl. Admin, DON)]],Nurse[[#This Row],[LPN Hours (excl. Admin)]],Nurse[[#This Row],[CNA Hours]],Nurse[[#This Row],[NA TR Hours]],Nurse[[#This Row],[Med Aide/Tech Hours]])</f>
        <v>565.37358695652176</v>
      </c>
      <c r="L6" s="4">
        <f>SUM(Nurse[[#This Row],[RN Hours (excl. Admin, DON)]],Nurse[[#This Row],[RN Admin Hours]],Nurse[[#This Row],[RN DON Hours]])</f>
        <v>81.489565217391288</v>
      </c>
      <c r="M6" s="4">
        <v>32.103695652173911</v>
      </c>
      <c r="N6" s="4">
        <v>44.255434782608695</v>
      </c>
      <c r="O6" s="4">
        <v>5.1304347826086953</v>
      </c>
      <c r="P6" s="4">
        <f>SUM(Nurse[[#This Row],[LPN Hours (excl. Admin)]],Nurse[[#This Row],[LPN Admin Hours]])</f>
        <v>172.50815217391303</v>
      </c>
      <c r="Q6" s="4">
        <v>167.02989130434781</v>
      </c>
      <c r="R6" s="4">
        <v>5.4782608695652177</v>
      </c>
      <c r="S6" s="4">
        <f>SUM(Nurse[[#This Row],[CNA Hours]],Nurse[[#This Row],[NA TR Hours]],Nurse[[#This Row],[Med Aide/Tech Hours]])</f>
        <v>366.24</v>
      </c>
      <c r="T6" s="4">
        <v>366.24</v>
      </c>
      <c r="U6" s="4">
        <v>0</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38.695326086956527</v>
      </c>
      <c r="X6" s="4">
        <v>4.9270652173913048</v>
      </c>
      <c r="Y6" s="4">
        <v>0</v>
      </c>
      <c r="Z6" s="4">
        <v>0</v>
      </c>
      <c r="AA6" s="4">
        <v>17.505434782608699</v>
      </c>
      <c r="AB6" s="4">
        <v>0</v>
      </c>
      <c r="AC6" s="4">
        <v>16.262826086956519</v>
      </c>
      <c r="AD6" s="4">
        <v>0</v>
      </c>
      <c r="AE6" s="4">
        <v>0</v>
      </c>
      <c r="AF6" s="1">
        <v>315180</v>
      </c>
      <c r="AG6" s="1">
        <v>2</v>
      </c>
      <c r="AH6"/>
    </row>
    <row r="7" spans="1:34" x14ac:dyDescent="0.25">
      <c r="A7" t="s">
        <v>380</v>
      </c>
      <c r="B7" t="s">
        <v>233</v>
      </c>
      <c r="C7" t="s">
        <v>538</v>
      </c>
      <c r="D7" t="s">
        <v>417</v>
      </c>
      <c r="E7" s="4">
        <v>62.902173913043477</v>
      </c>
      <c r="F7" s="4">
        <f>Nurse[[#This Row],[Total Nurse Staff Hours]]/Nurse[[#This Row],[MDS Census]]</f>
        <v>4.644650077760498</v>
      </c>
      <c r="G7" s="4">
        <f>Nurse[[#This Row],[Total Direct Care Staff Hours]]/Nurse[[#This Row],[MDS Census]]</f>
        <v>4.0148297909106621</v>
      </c>
      <c r="H7" s="4">
        <f>Nurse[[#This Row],[Total RN Hours (w/ Admin, DON)]]/Nurse[[#This Row],[MDS Census]]</f>
        <v>1.3743718679799548</v>
      </c>
      <c r="I7" s="4">
        <f>Nurse[[#This Row],[RN Hours (excl. Admin, DON)]]/Nurse[[#This Row],[MDS Census]]</f>
        <v>0.89481942284430582</v>
      </c>
      <c r="J7" s="4">
        <f>SUM(Nurse[[#This Row],[RN Hours (excl. Admin, DON)]],Nurse[[#This Row],[RN Admin Hours]],Nurse[[#This Row],[RN DON Hours]],Nurse[[#This Row],[LPN Hours (excl. Admin)]],Nurse[[#This Row],[LPN Admin Hours]],Nurse[[#This Row],[CNA Hours]],Nurse[[#This Row],[NA TR Hours]],Nurse[[#This Row],[Med Aide/Tech Hours]])</f>
        <v>292.15858695652173</v>
      </c>
      <c r="K7" s="4">
        <f>SUM(Nurse[[#This Row],[RN Hours (excl. Admin, DON)]],Nurse[[#This Row],[LPN Hours (excl. Admin)]],Nurse[[#This Row],[CNA Hours]],Nurse[[#This Row],[NA TR Hours]],Nurse[[#This Row],[Med Aide/Tech Hours]])</f>
        <v>252.54152173913042</v>
      </c>
      <c r="L7" s="4">
        <f>SUM(Nurse[[#This Row],[RN Hours (excl. Admin, DON)]],Nurse[[#This Row],[RN Admin Hours]],Nurse[[#This Row],[RN DON Hours]])</f>
        <v>86.450978260869547</v>
      </c>
      <c r="M7" s="4">
        <v>56.286086956521714</v>
      </c>
      <c r="N7" s="4">
        <v>22.3125</v>
      </c>
      <c r="O7" s="4">
        <v>7.8523913043478268</v>
      </c>
      <c r="P7" s="4">
        <f>SUM(Nurse[[#This Row],[LPN Hours (excl. Admin)]],Nurse[[#This Row],[LPN Admin Hours]])</f>
        <v>34.046195652173907</v>
      </c>
      <c r="Q7" s="4">
        <v>24.594021739130429</v>
      </c>
      <c r="R7" s="4">
        <v>9.4521739130434774</v>
      </c>
      <c r="S7" s="4">
        <f>SUM(Nurse[[#This Row],[CNA Hours]],Nurse[[#This Row],[NA TR Hours]],Nurse[[#This Row],[Med Aide/Tech Hours]])</f>
        <v>171.66141304347829</v>
      </c>
      <c r="T7" s="4">
        <v>171.66141304347829</v>
      </c>
      <c r="U7" s="4">
        <v>0</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7.7103260869565222</v>
      </c>
      <c r="X7" s="4">
        <v>0.32065217391304346</v>
      </c>
      <c r="Y7" s="4">
        <v>0</v>
      </c>
      <c r="Z7" s="4">
        <v>0</v>
      </c>
      <c r="AA7" s="4">
        <v>0.81793478260869568</v>
      </c>
      <c r="AB7" s="4">
        <v>0</v>
      </c>
      <c r="AC7" s="4">
        <v>6.571739130434783</v>
      </c>
      <c r="AD7" s="4">
        <v>0</v>
      </c>
      <c r="AE7" s="4">
        <v>0</v>
      </c>
      <c r="AF7" s="1">
        <v>315366</v>
      </c>
      <c r="AG7" s="1">
        <v>2</v>
      </c>
      <c r="AH7"/>
    </row>
    <row r="8" spans="1:34" x14ac:dyDescent="0.25">
      <c r="A8" t="s">
        <v>380</v>
      </c>
      <c r="B8" t="s">
        <v>212</v>
      </c>
      <c r="C8" t="s">
        <v>435</v>
      </c>
      <c r="D8" t="s">
        <v>417</v>
      </c>
      <c r="E8" s="4">
        <v>129.89130434782609</v>
      </c>
      <c r="F8" s="4">
        <f>Nurse[[#This Row],[Total Nurse Staff Hours]]/Nurse[[#This Row],[MDS Census]]</f>
        <v>3.5331213389121334</v>
      </c>
      <c r="G8" s="4">
        <f>Nurse[[#This Row],[Total Direct Care Staff Hours]]/Nurse[[#This Row],[MDS Census]]</f>
        <v>3.2233857740585772</v>
      </c>
      <c r="H8" s="4">
        <f>Nurse[[#This Row],[Total RN Hours (w/ Admin, DON)]]/Nurse[[#This Row],[MDS Census]]</f>
        <v>0.81350962343096267</v>
      </c>
      <c r="I8" s="4">
        <f>Nurse[[#This Row],[RN Hours (excl. Admin, DON)]]/Nurse[[#This Row],[MDS Census]]</f>
        <v>0.5422259414225945</v>
      </c>
      <c r="J8" s="4">
        <f>SUM(Nurse[[#This Row],[RN Hours (excl. Admin, DON)]],Nurse[[#This Row],[RN Admin Hours]],Nurse[[#This Row],[RN DON Hours]],Nurse[[#This Row],[LPN Hours (excl. Admin)]],Nurse[[#This Row],[LPN Admin Hours]],Nurse[[#This Row],[CNA Hours]],Nurse[[#This Row],[NA TR Hours]],Nurse[[#This Row],[Med Aide/Tech Hours]])</f>
        <v>458.92173913043473</v>
      </c>
      <c r="K8" s="4">
        <f>SUM(Nurse[[#This Row],[RN Hours (excl. Admin, DON)]],Nurse[[#This Row],[LPN Hours (excl. Admin)]],Nurse[[#This Row],[CNA Hours]],Nurse[[#This Row],[NA TR Hours]],Nurse[[#This Row],[Med Aide/Tech Hours]])</f>
        <v>418.68978260869562</v>
      </c>
      <c r="L8" s="4">
        <f>SUM(Nurse[[#This Row],[RN Hours (excl. Admin, DON)]],Nurse[[#This Row],[RN Admin Hours]],Nurse[[#This Row],[RN DON Hours]])</f>
        <v>105.66782608695657</v>
      </c>
      <c r="M8" s="4">
        <v>70.430434782608742</v>
      </c>
      <c r="N8" s="4">
        <v>29.881086956521749</v>
      </c>
      <c r="O8" s="4">
        <v>5.3563043478260868</v>
      </c>
      <c r="P8" s="4">
        <f>SUM(Nurse[[#This Row],[LPN Hours (excl. Admin)]],Nurse[[#This Row],[LPN Admin Hours]])</f>
        <v>64.631630434782608</v>
      </c>
      <c r="Q8" s="4">
        <v>59.637065217391303</v>
      </c>
      <c r="R8" s="4">
        <v>4.9945652173913047</v>
      </c>
      <c r="S8" s="4">
        <f>SUM(Nurse[[#This Row],[CNA Hours]],Nurse[[#This Row],[NA TR Hours]],Nurse[[#This Row],[Med Aide/Tech Hours]])</f>
        <v>288.62228260869557</v>
      </c>
      <c r="T8" s="4">
        <v>277.54771739130427</v>
      </c>
      <c r="U8" s="4">
        <v>11.074565217391305</v>
      </c>
      <c r="V8" s="4">
        <v>0</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 s="4">
        <v>0</v>
      </c>
      <c r="Y8" s="4">
        <v>0</v>
      </c>
      <c r="Z8" s="4">
        <v>0</v>
      </c>
      <c r="AA8" s="4">
        <v>0</v>
      </c>
      <c r="AB8" s="4">
        <v>0</v>
      </c>
      <c r="AC8" s="4">
        <v>0</v>
      </c>
      <c r="AD8" s="4">
        <v>0</v>
      </c>
      <c r="AE8" s="4">
        <v>0</v>
      </c>
      <c r="AF8" s="1">
        <v>315344</v>
      </c>
      <c r="AG8" s="1">
        <v>2</v>
      </c>
      <c r="AH8"/>
    </row>
    <row r="9" spans="1:34" x14ac:dyDescent="0.25">
      <c r="A9" t="s">
        <v>380</v>
      </c>
      <c r="B9" t="s">
        <v>224</v>
      </c>
      <c r="C9" t="s">
        <v>492</v>
      </c>
      <c r="D9" t="s">
        <v>410</v>
      </c>
      <c r="E9" s="4">
        <v>133.31521739130434</v>
      </c>
      <c r="F9" s="4">
        <f>Nurse[[#This Row],[Total Nurse Staff Hours]]/Nurse[[#This Row],[MDS Census]]</f>
        <v>3.853452914798206</v>
      </c>
      <c r="G9" s="4">
        <f>Nurse[[#This Row],[Total Direct Care Staff Hours]]/Nurse[[#This Row],[MDS Census]]</f>
        <v>3.4419200978393807</v>
      </c>
      <c r="H9" s="4">
        <f>Nurse[[#This Row],[Total RN Hours (w/ Admin, DON)]]/Nurse[[#This Row],[MDS Census]]</f>
        <v>1.1792286995515693</v>
      </c>
      <c r="I9" s="4">
        <f>Nurse[[#This Row],[RN Hours (excl. Admin, DON)]]/Nurse[[#This Row],[MDS Census]]</f>
        <v>0.76769588259274324</v>
      </c>
      <c r="J9" s="4">
        <f>SUM(Nurse[[#This Row],[RN Hours (excl. Admin, DON)]],Nurse[[#This Row],[RN Admin Hours]],Nurse[[#This Row],[RN DON Hours]],Nurse[[#This Row],[LPN Hours (excl. Admin)]],Nurse[[#This Row],[LPN Admin Hours]],Nurse[[#This Row],[CNA Hours]],Nurse[[#This Row],[NA TR Hours]],Nurse[[#This Row],[Med Aide/Tech Hours]])</f>
        <v>513.72391304347821</v>
      </c>
      <c r="K9" s="4">
        <f>SUM(Nurse[[#This Row],[RN Hours (excl. Admin, DON)]],Nurse[[#This Row],[LPN Hours (excl. Admin)]],Nurse[[#This Row],[CNA Hours]],Nurse[[#This Row],[NA TR Hours]],Nurse[[#This Row],[Med Aide/Tech Hours]])</f>
        <v>458.86032608695655</v>
      </c>
      <c r="L9" s="4">
        <f>SUM(Nurse[[#This Row],[RN Hours (excl. Admin, DON)]],Nurse[[#This Row],[RN Admin Hours]],Nurse[[#This Row],[RN DON Hours]])</f>
        <v>157.20913043478257</v>
      </c>
      <c r="M9" s="4">
        <v>102.34554347826082</v>
      </c>
      <c r="N9" s="4">
        <v>48.321413043478259</v>
      </c>
      <c r="O9" s="4">
        <v>6.5421739130434773</v>
      </c>
      <c r="P9" s="4">
        <f>SUM(Nurse[[#This Row],[LPN Hours (excl. Admin)]],Nurse[[#This Row],[LPN Admin Hours]])</f>
        <v>51.513478260869562</v>
      </c>
      <c r="Q9" s="4">
        <v>51.513478260869562</v>
      </c>
      <c r="R9" s="4">
        <v>0</v>
      </c>
      <c r="S9" s="4">
        <f>SUM(Nurse[[#This Row],[CNA Hours]],Nurse[[#This Row],[NA TR Hours]],Nurse[[#This Row],[Med Aide/Tech Hours]])</f>
        <v>305.00130434782614</v>
      </c>
      <c r="T9" s="4">
        <v>305.00130434782614</v>
      </c>
      <c r="U9" s="4">
        <v>0</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17.639673913043477</v>
      </c>
      <c r="X9" s="4">
        <v>0</v>
      </c>
      <c r="Y9" s="4">
        <v>0</v>
      </c>
      <c r="Z9" s="4">
        <v>0</v>
      </c>
      <c r="AA9" s="4">
        <v>0</v>
      </c>
      <c r="AB9" s="4">
        <v>0</v>
      </c>
      <c r="AC9" s="4">
        <v>17.639673913043477</v>
      </c>
      <c r="AD9" s="4">
        <v>0</v>
      </c>
      <c r="AE9" s="4">
        <v>0</v>
      </c>
      <c r="AF9" s="1">
        <v>315357</v>
      </c>
      <c r="AG9" s="1">
        <v>2</v>
      </c>
      <c r="AH9"/>
    </row>
    <row r="10" spans="1:34" x14ac:dyDescent="0.25">
      <c r="A10" t="s">
        <v>380</v>
      </c>
      <c r="B10" t="s">
        <v>226</v>
      </c>
      <c r="C10" t="s">
        <v>576</v>
      </c>
      <c r="D10" t="s">
        <v>410</v>
      </c>
      <c r="E10" s="4">
        <v>115.29347826086956</v>
      </c>
      <c r="F10" s="4">
        <f>Nurse[[#This Row],[Total Nurse Staff Hours]]/Nurse[[#This Row],[MDS Census]]</f>
        <v>3.6288488733855</v>
      </c>
      <c r="G10" s="4">
        <f>Nurse[[#This Row],[Total Direct Care Staff Hours]]/Nurse[[#This Row],[MDS Census]]</f>
        <v>3.3315433204487603</v>
      </c>
      <c r="H10" s="4">
        <f>Nurse[[#This Row],[Total RN Hours (w/ Admin, DON)]]/Nurse[[#This Row],[MDS Census]]</f>
        <v>0.87300367681719604</v>
      </c>
      <c r="I10" s="4">
        <f>Nurse[[#This Row],[RN Hours (excl. Admin, DON)]]/Nurse[[#This Row],[MDS Census]]</f>
        <v>0.57569812388045627</v>
      </c>
      <c r="J10" s="4">
        <f>SUM(Nurse[[#This Row],[RN Hours (excl. Admin, DON)]],Nurse[[#This Row],[RN Admin Hours]],Nurse[[#This Row],[RN DON Hours]],Nurse[[#This Row],[LPN Hours (excl. Admin)]],Nurse[[#This Row],[LPN Admin Hours]],Nurse[[#This Row],[CNA Hours]],Nurse[[#This Row],[NA TR Hours]],Nurse[[#This Row],[Med Aide/Tech Hours]])</f>
        <v>418.38260869565215</v>
      </c>
      <c r="K10" s="4">
        <f>SUM(Nurse[[#This Row],[RN Hours (excl. Admin, DON)]],Nurse[[#This Row],[LPN Hours (excl. Admin)]],Nurse[[#This Row],[CNA Hours]],Nurse[[#This Row],[NA TR Hours]],Nurse[[#This Row],[Med Aide/Tech Hours]])</f>
        <v>384.10521739130434</v>
      </c>
      <c r="L10" s="4">
        <f>SUM(Nurse[[#This Row],[RN Hours (excl. Admin, DON)]],Nurse[[#This Row],[RN Admin Hours]],Nurse[[#This Row],[RN DON Hours]])</f>
        <v>100.65163043478259</v>
      </c>
      <c r="M10" s="4">
        <v>66.374239130434773</v>
      </c>
      <c r="N10" s="4">
        <v>28.890543478260874</v>
      </c>
      <c r="O10" s="4">
        <v>5.3868478260869566</v>
      </c>
      <c r="P10" s="4">
        <f>SUM(Nurse[[#This Row],[LPN Hours (excl. Admin)]],Nurse[[#This Row],[LPN Admin Hours]])</f>
        <v>84.271739130434781</v>
      </c>
      <c r="Q10" s="4">
        <v>84.271739130434781</v>
      </c>
      <c r="R10" s="4">
        <v>0</v>
      </c>
      <c r="S10" s="4">
        <f>SUM(Nurse[[#This Row],[CNA Hours]],Nurse[[#This Row],[NA TR Hours]],Nurse[[#This Row],[Med Aide/Tech Hours]])</f>
        <v>233.45923913043478</v>
      </c>
      <c r="T10" s="4">
        <v>233.45923913043478</v>
      </c>
      <c r="U10" s="4">
        <v>0</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 s="4">
        <v>0</v>
      </c>
      <c r="Y10" s="4">
        <v>0</v>
      </c>
      <c r="Z10" s="4">
        <v>0</v>
      </c>
      <c r="AA10" s="4">
        <v>0</v>
      </c>
      <c r="AB10" s="4">
        <v>0</v>
      </c>
      <c r="AC10" s="4">
        <v>0</v>
      </c>
      <c r="AD10" s="4">
        <v>0</v>
      </c>
      <c r="AE10" s="4">
        <v>0</v>
      </c>
      <c r="AF10" s="1">
        <v>315359</v>
      </c>
      <c r="AG10" s="1">
        <v>2</v>
      </c>
      <c r="AH10"/>
    </row>
    <row r="11" spans="1:34" x14ac:dyDescent="0.25">
      <c r="A11" t="s">
        <v>380</v>
      </c>
      <c r="B11" t="s">
        <v>177</v>
      </c>
      <c r="C11" t="s">
        <v>503</v>
      </c>
      <c r="D11" t="s">
        <v>417</v>
      </c>
      <c r="E11" s="4">
        <v>141.58695652173913</v>
      </c>
      <c r="F11" s="4">
        <f>Nurse[[#This Row],[Total Nurse Staff Hours]]/Nurse[[#This Row],[MDS Census]]</f>
        <v>3.9690879778903723</v>
      </c>
      <c r="G11" s="4">
        <f>Nurse[[#This Row],[Total Direct Care Staff Hours]]/Nurse[[#This Row],[MDS Census]]</f>
        <v>3.7519338246583747</v>
      </c>
      <c r="H11" s="4">
        <f>Nurse[[#This Row],[Total RN Hours (w/ Admin, DON)]]/Nurse[[#This Row],[MDS Census]]</f>
        <v>0.96836941501612162</v>
      </c>
      <c r="I11" s="4">
        <f>Nurse[[#This Row],[RN Hours (excl. Admin, DON)]]/Nurse[[#This Row],[MDS Census]]</f>
        <v>0.75121526178412412</v>
      </c>
      <c r="J11" s="4">
        <f>SUM(Nurse[[#This Row],[RN Hours (excl. Admin, DON)]],Nurse[[#This Row],[RN Admin Hours]],Nurse[[#This Row],[RN DON Hours]],Nurse[[#This Row],[LPN Hours (excl. Admin)]],Nurse[[#This Row],[LPN Admin Hours]],Nurse[[#This Row],[CNA Hours]],Nurse[[#This Row],[NA TR Hours]],Nurse[[#This Row],[Med Aide/Tech Hours]])</f>
        <v>561.97108695652162</v>
      </c>
      <c r="K11" s="4">
        <f>SUM(Nurse[[#This Row],[RN Hours (excl. Admin, DON)]],Nurse[[#This Row],[LPN Hours (excl. Admin)]],Nurse[[#This Row],[CNA Hours]],Nurse[[#This Row],[NA TR Hours]],Nurse[[#This Row],[Med Aide/Tech Hours]])</f>
        <v>531.22489130434769</v>
      </c>
      <c r="L11" s="4">
        <f>SUM(Nurse[[#This Row],[RN Hours (excl. Admin, DON)]],Nurse[[#This Row],[RN Admin Hours]],Nurse[[#This Row],[RN DON Hours]])</f>
        <v>137.10847826086956</v>
      </c>
      <c r="M11" s="4">
        <v>106.36228260869565</v>
      </c>
      <c r="N11" s="4">
        <v>26.344021739130437</v>
      </c>
      <c r="O11" s="4">
        <v>4.4021739130434785</v>
      </c>
      <c r="P11" s="4">
        <f>SUM(Nurse[[#This Row],[LPN Hours (excl. Admin)]],Nurse[[#This Row],[LPN Admin Hours]])</f>
        <v>100.63565217391306</v>
      </c>
      <c r="Q11" s="4">
        <v>100.63565217391306</v>
      </c>
      <c r="R11" s="4">
        <v>0</v>
      </c>
      <c r="S11" s="4">
        <f>SUM(Nurse[[#This Row],[CNA Hours]],Nurse[[#This Row],[NA TR Hours]],Nurse[[#This Row],[Med Aide/Tech Hours]])</f>
        <v>324.226956521739</v>
      </c>
      <c r="T11" s="4">
        <v>324.226956521739</v>
      </c>
      <c r="U11" s="4">
        <v>0</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17.043478260869566</v>
      </c>
      <c r="X11" s="4">
        <v>0</v>
      </c>
      <c r="Y11" s="4">
        <v>0</v>
      </c>
      <c r="Z11" s="4">
        <v>0</v>
      </c>
      <c r="AA11" s="4">
        <v>0</v>
      </c>
      <c r="AB11" s="4">
        <v>0</v>
      </c>
      <c r="AC11" s="4">
        <v>17.043478260869566</v>
      </c>
      <c r="AD11" s="4">
        <v>0</v>
      </c>
      <c r="AE11" s="4">
        <v>0</v>
      </c>
      <c r="AF11" s="1">
        <v>315300</v>
      </c>
      <c r="AG11" s="1">
        <v>2</v>
      </c>
      <c r="AH11"/>
    </row>
    <row r="12" spans="1:34" x14ac:dyDescent="0.25">
      <c r="A12" t="s">
        <v>380</v>
      </c>
      <c r="B12" t="s">
        <v>185</v>
      </c>
      <c r="C12" t="s">
        <v>503</v>
      </c>
      <c r="D12" t="s">
        <v>417</v>
      </c>
      <c r="E12" s="4">
        <v>126.5</v>
      </c>
      <c r="F12" s="4">
        <f>Nurse[[#This Row],[Total Nurse Staff Hours]]/Nurse[[#This Row],[MDS Census]]</f>
        <v>3.6320991579309156</v>
      </c>
      <c r="G12" s="4">
        <f>Nurse[[#This Row],[Total Direct Care Staff Hours]]/Nurse[[#This Row],[MDS Census]]</f>
        <v>3.1889285100532736</v>
      </c>
      <c r="H12" s="4">
        <f>Nurse[[#This Row],[Total RN Hours (w/ Admin, DON)]]/Nurse[[#This Row],[MDS Census]]</f>
        <v>1.0217494414847912</v>
      </c>
      <c r="I12" s="4">
        <f>Nurse[[#This Row],[RN Hours (excl. Admin, DON)]]/Nurse[[#This Row],[MDS Census]]</f>
        <v>0.57857879360714892</v>
      </c>
      <c r="J12" s="4">
        <f>SUM(Nurse[[#This Row],[RN Hours (excl. Admin, DON)]],Nurse[[#This Row],[RN Admin Hours]],Nurse[[#This Row],[RN DON Hours]],Nurse[[#This Row],[LPN Hours (excl. Admin)]],Nurse[[#This Row],[LPN Admin Hours]],Nurse[[#This Row],[CNA Hours]],Nurse[[#This Row],[NA TR Hours]],Nurse[[#This Row],[Med Aide/Tech Hours]])</f>
        <v>459.46054347826083</v>
      </c>
      <c r="K12" s="4">
        <f>SUM(Nurse[[#This Row],[RN Hours (excl. Admin, DON)]],Nurse[[#This Row],[LPN Hours (excl. Admin)]],Nurse[[#This Row],[CNA Hours]],Nurse[[#This Row],[NA TR Hours]],Nurse[[#This Row],[Med Aide/Tech Hours]])</f>
        <v>403.39945652173913</v>
      </c>
      <c r="L12" s="4">
        <f>SUM(Nurse[[#This Row],[RN Hours (excl. Admin, DON)]],Nurse[[#This Row],[RN Admin Hours]],Nurse[[#This Row],[RN DON Hours]])</f>
        <v>129.25130434782608</v>
      </c>
      <c r="M12" s="4">
        <v>73.190217391304344</v>
      </c>
      <c r="N12" s="4">
        <v>51.611847826086937</v>
      </c>
      <c r="O12" s="4">
        <v>4.4492391304347834</v>
      </c>
      <c r="P12" s="4">
        <f>SUM(Nurse[[#This Row],[LPN Hours (excl. Admin)]],Nurse[[#This Row],[LPN Admin Hours]])</f>
        <v>56.448369565217391</v>
      </c>
      <c r="Q12" s="4">
        <v>56.448369565217391</v>
      </c>
      <c r="R12" s="4">
        <v>0</v>
      </c>
      <c r="S12" s="4">
        <f>SUM(Nurse[[#This Row],[CNA Hours]],Nurse[[#This Row],[NA TR Hours]],Nurse[[#This Row],[Med Aide/Tech Hours]])</f>
        <v>273.76086956521738</v>
      </c>
      <c r="T12" s="4">
        <v>273.76086956521738</v>
      </c>
      <c r="U12" s="4">
        <v>0</v>
      </c>
      <c r="V12" s="4">
        <v>0</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 s="4">
        <v>0</v>
      </c>
      <c r="Y12" s="4">
        <v>0</v>
      </c>
      <c r="Z12" s="4">
        <v>0</v>
      </c>
      <c r="AA12" s="4">
        <v>0</v>
      </c>
      <c r="AB12" s="4">
        <v>0</v>
      </c>
      <c r="AC12" s="4">
        <v>0</v>
      </c>
      <c r="AD12" s="4">
        <v>0</v>
      </c>
      <c r="AE12" s="4">
        <v>0</v>
      </c>
      <c r="AF12" s="1">
        <v>315310</v>
      </c>
      <c r="AG12" s="1">
        <v>2</v>
      </c>
      <c r="AH12"/>
    </row>
    <row r="13" spans="1:34" x14ac:dyDescent="0.25">
      <c r="A13" t="s">
        <v>380</v>
      </c>
      <c r="B13" t="s">
        <v>37</v>
      </c>
      <c r="C13" t="s">
        <v>503</v>
      </c>
      <c r="D13" t="s">
        <v>417</v>
      </c>
      <c r="E13" s="4">
        <v>113.34782608695652</v>
      </c>
      <c r="F13" s="4">
        <f>Nurse[[#This Row],[Total Nurse Staff Hours]]/Nurse[[#This Row],[MDS Census]]</f>
        <v>3.6580331799002699</v>
      </c>
      <c r="G13" s="4">
        <f>Nurse[[#This Row],[Total Direct Care Staff Hours]]/Nurse[[#This Row],[MDS Census]]</f>
        <v>3.3171298427311098</v>
      </c>
      <c r="H13" s="4">
        <f>Nurse[[#This Row],[Total RN Hours (w/ Admin, DON)]]/Nurse[[#This Row],[MDS Census]]</f>
        <v>0.70775028768699655</v>
      </c>
      <c r="I13" s="4">
        <f>Nurse[[#This Row],[RN Hours (excl. Admin, DON)]]/Nurse[[#This Row],[MDS Census]]</f>
        <v>0.40918488684311466</v>
      </c>
      <c r="J13" s="4">
        <f>SUM(Nurse[[#This Row],[RN Hours (excl. Admin, DON)]],Nurse[[#This Row],[RN Admin Hours]],Nurse[[#This Row],[RN DON Hours]],Nurse[[#This Row],[LPN Hours (excl. Admin)]],Nurse[[#This Row],[LPN Admin Hours]],Nurse[[#This Row],[CNA Hours]],Nurse[[#This Row],[NA TR Hours]],Nurse[[#This Row],[Med Aide/Tech Hours]])</f>
        <v>414.63010869565232</v>
      </c>
      <c r="K13" s="4">
        <f>SUM(Nurse[[#This Row],[RN Hours (excl. Admin, DON)]],Nurse[[#This Row],[LPN Hours (excl. Admin)]],Nurse[[#This Row],[CNA Hours]],Nurse[[#This Row],[NA TR Hours]],Nurse[[#This Row],[Med Aide/Tech Hours]])</f>
        <v>375.98945652173927</v>
      </c>
      <c r="L13" s="4">
        <f>SUM(Nurse[[#This Row],[RN Hours (excl. Admin, DON)]],Nurse[[#This Row],[RN Admin Hours]],Nurse[[#This Row],[RN DON Hours]])</f>
        <v>80.221956521739131</v>
      </c>
      <c r="M13" s="4">
        <v>46.380217391304342</v>
      </c>
      <c r="N13" s="4">
        <v>28.046086956521741</v>
      </c>
      <c r="O13" s="4">
        <v>5.7956521739130435</v>
      </c>
      <c r="P13" s="4">
        <f>SUM(Nurse[[#This Row],[LPN Hours (excl. Admin)]],Nurse[[#This Row],[LPN Admin Hours]])</f>
        <v>59.508152173913039</v>
      </c>
      <c r="Q13" s="4">
        <v>54.709239130434781</v>
      </c>
      <c r="R13" s="4">
        <v>4.7989130434782608</v>
      </c>
      <c r="S13" s="4">
        <f>SUM(Nurse[[#This Row],[CNA Hours]],Nurse[[#This Row],[NA TR Hours]],Nurse[[#This Row],[Med Aide/Tech Hours]])</f>
        <v>274.90000000000015</v>
      </c>
      <c r="T13" s="4">
        <v>272.91086956521752</v>
      </c>
      <c r="U13" s="4">
        <v>1.9891304347826086</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5.3782608695652154</v>
      </c>
      <c r="X13" s="4">
        <v>0</v>
      </c>
      <c r="Y13" s="4">
        <v>0</v>
      </c>
      <c r="Z13" s="4">
        <v>0</v>
      </c>
      <c r="AA13" s="4">
        <v>0</v>
      </c>
      <c r="AB13" s="4">
        <v>0</v>
      </c>
      <c r="AC13" s="4">
        <v>5.3782608695652154</v>
      </c>
      <c r="AD13" s="4">
        <v>0</v>
      </c>
      <c r="AE13" s="4">
        <v>0</v>
      </c>
      <c r="AF13" s="1">
        <v>315083</v>
      </c>
      <c r="AG13" s="1">
        <v>2</v>
      </c>
      <c r="AH13"/>
    </row>
    <row r="14" spans="1:34" x14ac:dyDescent="0.25">
      <c r="A14" t="s">
        <v>380</v>
      </c>
      <c r="B14" t="s">
        <v>97</v>
      </c>
      <c r="C14" t="s">
        <v>538</v>
      </c>
      <c r="D14" t="s">
        <v>417</v>
      </c>
      <c r="E14" s="4">
        <v>90.282608695652172</v>
      </c>
      <c r="F14" s="4">
        <f>Nurse[[#This Row],[Total Nurse Staff Hours]]/Nurse[[#This Row],[MDS Census]]</f>
        <v>4.1260715145677826</v>
      </c>
      <c r="G14" s="4">
        <f>Nurse[[#This Row],[Total Direct Care Staff Hours]]/Nurse[[#This Row],[MDS Census]]</f>
        <v>3.7681940765711528</v>
      </c>
      <c r="H14" s="4">
        <f>Nurse[[#This Row],[Total RN Hours (w/ Admin, DON)]]/Nurse[[#This Row],[MDS Census]]</f>
        <v>1.0560366000481585</v>
      </c>
      <c r="I14" s="4">
        <f>Nurse[[#This Row],[RN Hours (excl. Admin, DON)]]/Nurse[[#This Row],[MDS Census]]</f>
        <v>0.69815916205152928</v>
      </c>
      <c r="J14" s="4">
        <f>SUM(Nurse[[#This Row],[RN Hours (excl. Admin, DON)]],Nurse[[#This Row],[RN Admin Hours]],Nurse[[#This Row],[RN DON Hours]],Nurse[[#This Row],[LPN Hours (excl. Admin)]],Nurse[[#This Row],[LPN Admin Hours]],Nurse[[#This Row],[CNA Hours]],Nurse[[#This Row],[NA TR Hours]],Nurse[[#This Row],[Med Aide/Tech Hours]])</f>
        <v>372.51249999999999</v>
      </c>
      <c r="K14" s="4">
        <f>SUM(Nurse[[#This Row],[RN Hours (excl. Admin, DON)]],Nurse[[#This Row],[LPN Hours (excl. Admin)]],Nurse[[#This Row],[CNA Hours]],Nurse[[#This Row],[NA TR Hours]],Nurse[[#This Row],[Med Aide/Tech Hours]])</f>
        <v>340.20239130434777</v>
      </c>
      <c r="L14" s="4">
        <f>SUM(Nurse[[#This Row],[RN Hours (excl. Admin, DON)]],Nurse[[#This Row],[RN Admin Hours]],Nurse[[#This Row],[RN DON Hours]])</f>
        <v>95.341739130434817</v>
      </c>
      <c r="M14" s="4">
        <v>63.031630434782628</v>
      </c>
      <c r="N14" s="4">
        <v>27.12532608695653</v>
      </c>
      <c r="O14" s="4">
        <v>5.1847826086956523</v>
      </c>
      <c r="P14" s="4">
        <f>SUM(Nurse[[#This Row],[LPN Hours (excl. Admin)]],Nurse[[#This Row],[LPN Admin Hours]])</f>
        <v>34.548695652173912</v>
      </c>
      <c r="Q14" s="4">
        <v>34.548695652173912</v>
      </c>
      <c r="R14" s="4">
        <v>0</v>
      </c>
      <c r="S14" s="4">
        <f>SUM(Nurse[[#This Row],[CNA Hours]],Nurse[[#This Row],[NA TR Hours]],Nurse[[#This Row],[Med Aide/Tech Hours]])</f>
        <v>242.62206521739125</v>
      </c>
      <c r="T14" s="4">
        <v>242.62206521739125</v>
      </c>
      <c r="U14" s="4">
        <v>0</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2.9076086956521738</v>
      </c>
      <c r="X14" s="4">
        <v>1.375</v>
      </c>
      <c r="Y14" s="4">
        <v>0</v>
      </c>
      <c r="Z14" s="4">
        <v>0</v>
      </c>
      <c r="AA14" s="4">
        <v>0</v>
      </c>
      <c r="AB14" s="4">
        <v>0</v>
      </c>
      <c r="AC14" s="4">
        <v>1.5326086956521738</v>
      </c>
      <c r="AD14" s="4">
        <v>0</v>
      </c>
      <c r="AE14" s="4">
        <v>0</v>
      </c>
      <c r="AF14" s="1">
        <v>315192</v>
      </c>
      <c r="AG14" s="1">
        <v>2</v>
      </c>
      <c r="AH14"/>
    </row>
    <row r="15" spans="1:34" x14ac:dyDescent="0.25">
      <c r="A15" t="s">
        <v>380</v>
      </c>
      <c r="B15" t="s">
        <v>101</v>
      </c>
      <c r="C15" t="s">
        <v>523</v>
      </c>
      <c r="D15" t="s">
        <v>401</v>
      </c>
      <c r="E15" s="4">
        <v>65.869565217391298</v>
      </c>
      <c r="F15" s="4">
        <f>Nurse[[#This Row],[Total Nurse Staff Hours]]/Nurse[[#This Row],[MDS Census]]</f>
        <v>3.4844851485148527</v>
      </c>
      <c r="G15" s="4">
        <f>Nurse[[#This Row],[Total Direct Care Staff Hours]]/Nurse[[#This Row],[MDS Census]]</f>
        <v>3.0470973597359747</v>
      </c>
      <c r="H15" s="4">
        <f>Nurse[[#This Row],[Total RN Hours (w/ Admin, DON)]]/Nurse[[#This Row],[MDS Census]]</f>
        <v>0.89722607260726073</v>
      </c>
      <c r="I15" s="4">
        <f>Nurse[[#This Row],[RN Hours (excl. Admin, DON)]]/Nurse[[#This Row],[MDS Census]]</f>
        <v>0.45983828382838293</v>
      </c>
      <c r="J15" s="4">
        <f>SUM(Nurse[[#This Row],[RN Hours (excl. Admin, DON)]],Nurse[[#This Row],[RN Admin Hours]],Nurse[[#This Row],[RN DON Hours]],Nurse[[#This Row],[LPN Hours (excl. Admin)]],Nurse[[#This Row],[LPN Admin Hours]],Nurse[[#This Row],[CNA Hours]],Nurse[[#This Row],[NA TR Hours]],Nurse[[#This Row],[Med Aide/Tech Hours]])</f>
        <v>229.52152173913049</v>
      </c>
      <c r="K15" s="4">
        <f>SUM(Nurse[[#This Row],[RN Hours (excl. Admin, DON)]],Nurse[[#This Row],[LPN Hours (excl. Admin)]],Nurse[[#This Row],[CNA Hours]],Nurse[[#This Row],[NA TR Hours]],Nurse[[#This Row],[Med Aide/Tech Hours]])</f>
        <v>200.71097826086961</v>
      </c>
      <c r="L15" s="4">
        <f>SUM(Nurse[[#This Row],[RN Hours (excl. Admin, DON)]],Nurse[[#This Row],[RN Admin Hours]],Nurse[[#This Row],[RN DON Hours]])</f>
        <v>59.099891304347821</v>
      </c>
      <c r="M15" s="4">
        <v>30.28934782608696</v>
      </c>
      <c r="N15" s="4">
        <v>20.886630434782603</v>
      </c>
      <c r="O15" s="4">
        <v>7.9239130434782608</v>
      </c>
      <c r="P15" s="4">
        <f>SUM(Nurse[[#This Row],[LPN Hours (excl. Admin)]],Nurse[[#This Row],[LPN Admin Hours]])</f>
        <v>45.333152173913028</v>
      </c>
      <c r="Q15" s="4">
        <v>45.333152173913028</v>
      </c>
      <c r="R15" s="4">
        <v>0</v>
      </c>
      <c r="S15" s="4">
        <f>SUM(Nurse[[#This Row],[CNA Hours]],Nurse[[#This Row],[NA TR Hours]],Nurse[[#This Row],[Med Aide/Tech Hours]])</f>
        <v>125.08847826086962</v>
      </c>
      <c r="T15" s="4">
        <v>125.08847826086962</v>
      </c>
      <c r="U15" s="4">
        <v>0</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 s="4">
        <v>0</v>
      </c>
      <c r="Y15" s="4">
        <v>0</v>
      </c>
      <c r="Z15" s="4">
        <v>0</v>
      </c>
      <c r="AA15" s="4">
        <v>0</v>
      </c>
      <c r="AB15" s="4">
        <v>0</v>
      </c>
      <c r="AC15" s="4">
        <v>0</v>
      </c>
      <c r="AD15" s="4">
        <v>0</v>
      </c>
      <c r="AE15" s="4">
        <v>0</v>
      </c>
      <c r="AF15" s="1">
        <v>315198</v>
      </c>
      <c r="AG15" s="1">
        <v>2</v>
      </c>
      <c r="AH15"/>
    </row>
    <row r="16" spans="1:34" x14ac:dyDescent="0.25">
      <c r="A16" t="s">
        <v>380</v>
      </c>
      <c r="B16" t="s">
        <v>219</v>
      </c>
      <c r="C16" t="s">
        <v>431</v>
      </c>
      <c r="D16" t="s">
        <v>410</v>
      </c>
      <c r="E16" s="4">
        <v>136.30434782608697</v>
      </c>
      <c r="F16" s="4">
        <f>Nurse[[#This Row],[Total Nurse Staff Hours]]/Nurse[[#This Row],[MDS Census]]</f>
        <v>4.5740956937799044</v>
      </c>
      <c r="G16" s="4">
        <f>Nurse[[#This Row],[Total Direct Care Staff Hours]]/Nurse[[#This Row],[MDS Census]]</f>
        <v>4.45718341307815</v>
      </c>
      <c r="H16" s="4">
        <f>Nurse[[#This Row],[Total RN Hours (w/ Admin, DON)]]/Nurse[[#This Row],[MDS Census]]</f>
        <v>1.0686092503987243</v>
      </c>
      <c r="I16" s="4">
        <f>Nurse[[#This Row],[RN Hours (excl. Admin, DON)]]/Nurse[[#This Row],[MDS Census]]</f>
        <v>0.95169696969697004</v>
      </c>
      <c r="J16" s="4">
        <f>SUM(Nurse[[#This Row],[RN Hours (excl. Admin, DON)]],Nurse[[#This Row],[RN Admin Hours]],Nurse[[#This Row],[RN DON Hours]],Nurse[[#This Row],[LPN Hours (excl. Admin)]],Nurse[[#This Row],[LPN Admin Hours]],Nurse[[#This Row],[CNA Hours]],Nurse[[#This Row],[NA TR Hours]],Nurse[[#This Row],[Med Aide/Tech Hours]])</f>
        <v>623.46913043478264</v>
      </c>
      <c r="K16" s="4">
        <f>SUM(Nurse[[#This Row],[RN Hours (excl. Admin, DON)]],Nurse[[#This Row],[LPN Hours (excl. Admin)]],Nurse[[#This Row],[CNA Hours]],Nurse[[#This Row],[NA TR Hours]],Nurse[[#This Row],[Med Aide/Tech Hours]])</f>
        <v>607.53347826086963</v>
      </c>
      <c r="L16" s="4">
        <f>SUM(Nurse[[#This Row],[RN Hours (excl. Admin, DON)]],Nurse[[#This Row],[RN Admin Hours]],Nurse[[#This Row],[RN DON Hours]])</f>
        <v>145.65608695652179</v>
      </c>
      <c r="M16" s="4">
        <v>129.72043478260875</v>
      </c>
      <c r="N16" s="4">
        <v>9.7906521739130419</v>
      </c>
      <c r="O16" s="4">
        <v>6.1450000000000005</v>
      </c>
      <c r="P16" s="4">
        <f>SUM(Nurse[[#This Row],[LPN Hours (excl. Admin)]],Nurse[[#This Row],[LPN Admin Hours]])</f>
        <v>141.81032608695651</v>
      </c>
      <c r="Q16" s="4">
        <v>141.81032608695651</v>
      </c>
      <c r="R16" s="4">
        <v>0</v>
      </c>
      <c r="S16" s="4">
        <f>SUM(Nurse[[#This Row],[CNA Hours]],Nurse[[#This Row],[NA TR Hours]],Nurse[[#This Row],[Med Aide/Tech Hours]])</f>
        <v>336.00271739130437</v>
      </c>
      <c r="T16" s="4">
        <v>336.00271739130437</v>
      </c>
      <c r="U16" s="4">
        <v>0</v>
      </c>
      <c r="V16" s="4">
        <v>0</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42.755434782608695</v>
      </c>
      <c r="X16" s="4">
        <v>0</v>
      </c>
      <c r="Y16" s="4">
        <v>0</v>
      </c>
      <c r="Z16" s="4">
        <v>0</v>
      </c>
      <c r="AA16" s="4">
        <v>0</v>
      </c>
      <c r="AB16" s="4">
        <v>0</v>
      </c>
      <c r="AC16" s="4">
        <v>42.755434782608695</v>
      </c>
      <c r="AD16" s="4">
        <v>0</v>
      </c>
      <c r="AE16" s="4">
        <v>0</v>
      </c>
      <c r="AF16" s="1">
        <v>315352</v>
      </c>
      <c r="AG16" s="1">
        <v>2</v>
      </c>
      <c r="AH16"/>
    </row>
    <row r="17" spans="1:34" x14ac:dyDescent="0.25">
      <c r="A17" t="s">
        <v>380</v>
      </c>
      <c r="B17" t="s">
        <v>316</v>
      </c>
      <c r="C17" t="s">
        <v>605</v>
      </c>
      <c r="D17" t="s">
        <v>413</v>
      </c>
      <c r="E17" s="4">
        <v>194.97826086956522</v>
      </c>
      <c r="F17" s="4">
        <f>Nurse[[#This Row],[Total Nurse Staff Hours]]/Nurse[[#This Row],[MDS Census]]</f>
        <v>4.5426619467053175</v>
      </c>
      <c r="G17" s="4">
        <f>Nurse[[#This Row],[Total Direct Care Staff Hours]]/Nurse[[#This Row],[MDS Census]]</f>
        <v>4.2889842791838548</v>
      </c>
      <c r="H17" s="4">
        <f>Nurse[[#This Row],[Total RN Hours (w/ Admin, DON)]]/Nurse[[#This Row],[MDS Census]]</f>
        <v>1.2565810012264469</v>
      </c>
      <c r="I17" s="4">
        <f>Nurse[[#This Row],[RN Hours (excl. Admin, DON)]]/Nurse[[#This Row],[MDS Census]]</f>
        <v>1.0217181402608988</v>
      </c>
      <c r="J17" s="4">
        <f>SUM(Nurse[[#This Row],[RN Hours (excl. Admin, DON)]],Nurse[[#This Row],[RN Admin Hours]],Nurse[[#This Row],[RN DON Hours]],Nurse[[#This Row],[LPN Hours (excl. Admin)]],Nurse[[#This Row],[LPN Admin Hours]],Nurse[[#This Row],[CNA Hours]],Nurse[[#This Row],[NA TR Hours]],Nurse[[#This Row],[Med Aide/Tech Hours]])</f>
        <v>885.72032608695645</v>
      </c>
      <c r="K17" s="4">
        <f>SUM(Nurse[[#This Row],[RN Hours (excl. Admin, DON)]],Nurse[[#This Row],[LPN Hours (excl. Admin)]],Nurse[[#This Row],[CNA Hours]],Nurse[[#This Row],[NA TR Hours]],Nurse[[#This Row],[Med Aide/Tech Hours]])</f>
        <v>836.25869565217386</v>
      </c>
      <c r="L17" s="4">
        <f>SUM(Nurse[[#This Row],[RN Hours (excl. Admin, DON)]],Nurse[[#This Row],[RN Admin Hours]],Nurse[[#This Row],[RN DON Hours]])</f>
        <v>245.00597826086963</v>
      </c>
      <c r="M17" s="4">
        <v>199.21282608695657</v>
      </c>
      <c r="N17" s="4">
        <v>40.635652173913051</v>
      </c>
      <c r="O17" s="4">
        <v>5.1574999999999962</v>
      </c>
      <c r="P17" s="4">
        <f>SUM(Nurse[[#This Row],[LPN Hours (excl. Admin)]],Nurse[[#This Row],[LPN Admin Hours]])</f>
        <v>114.10858695652172</v>
      </c>
      <c r="Q17" s="4">
        <v>110.44010869565216</v>
      </c>
      <c r="R17" s="4">
        <v>3.6684782608695654</v>
      </c>
      <c r="S17" s="4">
        <f>SUM(Nurse[[#This Row],[CNA Hours]],Nurse[[#This Row],[NA TR Hours]],Nurse[[#This Row],[Med Aide/Tech Hours]])</f>
        <v>526.60576086956519</v>
      </c>
      <c r="T17" s="4">
        <v>526.60576086956519</v>
      </c>
      <c r="U17" s="4">
        <v>0</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44.888586956521742</v>
      </c>
      <c r="X17" s="4">
        <v>0</v>
      </c>
      <c r="Y17" s="4">
        <v>1.2228260869565217</v>
      </c>
      <c r="Z17" s="4">
        <v>0</v>
      </c>
      <c r="AA17" s="4">
        <v>5.0271739130434785</v>
      </c>
      <c r="AB17" s="4">
        <v>0</v>
      </c>
      <c r="AC17" s="4">
        <v>38.638586956521742</v>
      </c>
      <c r="AD17" s="4">
        <v>0</v>
      </c>
      <c r="AE17" s="4">
        <v>0</v>
      </c>
      <c r="AF17" s="1">
        <v>315494</v>
      </c>
      <c r="AG17" s="1">
        <v>2</v>
      </c>
      <c r="AH17"/>
    </row>
    <row r="18" spans="1:34" x14ac:dyDescent="0.25">
      <c r="A18" t="s">
        <v>380</v>
      </c>
      <c r="B18" t="s">
        <v>303</v>
      </c>
      <c r="C18" t="s">
        <v>600</v>
      </c>
      <c r="D18" t="s">
        <v>417</v>
      </c>
      <c r="E18" s="4">
        <v>236.47826086956522</v>
      </c>
      <c r="F18" s="4">
        <f>Nurse[[#This Row],[Total Nurse Staff Hours]]/Nurse[[#This Row],[MDS Census]]</f>
        <v>3.0222136422136434</v>
      </c>
      <c r="G18" s="4">
        <f>Nurse[[#This Row],[Total Direct Care Staff Hours]]/Nurse[[#This Row],[MDS Census]]</f>
        <v>2.786512686155544</v>
      </c>
      <c r="H18" s="4">
        <f>Nurse[[#This Row],[Total RN Hours (w/ Admin, DON)]]/Nurse[[#This Row],[MDS Census]]</f>
        <v>0.66631320095605817</v>
      </c>
      <c r="I18" s="4">
        <f>Nurse[[#This Row],[RN Hours (excl. Admin, DON)]]/Nurse[[#This Row],[MDS Census]]</f>
        <v>0.45477523441809159</v>
      </c>
      <c r="J18" s="4">
        <f>SUM(Nurse[[#This Row],[RN Hours (excl. Admin, DON)]],Nurse[[#This Row],[RN Admin Hours]],Nurse[[#This Row],[RN DON Hours]],Nurse[[#This Row],[LPN Hours (excl. Admin)]],Nurse[[#This Row],[LPN Admin Hours]],Nurse[[#This Row],[CNA Hours]],Nurse[[#This Row],[NA TR Hours]],Nurse[[#This Row],[Med Aide/Tech Hours]])</f>
        <v>714.68782608695676</v>
      </c>
      <c r="K18" s="4">
        <f>SUM(Nurse[[#This Row],[RN Hours (excl. Admin, DON)]],Nurse[[#This Row],[LPN Hours (excl. Admin)]],Nurse[[#This Row],[CNA Hours]],Nurse[[#This Row],[NA TR Hours]],Nurse[[#This Row],[Med Aide/Tech Hours]])</f>
        <v>658.94967391304363</v>
      </c>
      <c r="L18" s="4">
        <f>SUM(Nurse[[#This Row],[RN Hours (excl. Admin, DON)]],Nurse[[#This Row],[RN Admin Hours]],Nurse[[#This Row],[RN DON Hours]])</f>
        <v>157.56858695652176</v>
      </c>
      <c r="M18" s="4">
        <v>107.54445652173914</v>
      </c>
      <c r="N18" s="4">
        <v>43.094782608695652</v>
      </c>
      <c r="O18" s="4">
        <v>6.9293478260869561</v>
      </c>
      <c r="P18" s="4">
        <f>SUM(Nurse[[#This Row],[LPN Hours (excl. Admin)]],Nurse[[#This Row],[LPN Admin Hours]])</f>
        <v>131.15728260869571</v>
      </c>
      <c r="Q18" s="4">
        <v>125.44326086956526</v>
      </c>
      <c r="R18" s="4">
        <v>5.7140217391304358</v>
      </c>
      <c r="S18" s="4">
        <f>SUM(Nurse[[#This Row],[CNA Hours]],Nurse[[#This Row],[NA TR Hours]],Nurse[[#This Row],[Med Aide/Tech Hours]])</f>
        <v>425.96195652173924</v>
      </c>
      <c r="T18" s="4">
        <v>423.64565217391316</v>
      </c>
      <c r="U18" s="4">
        <v>2.3163043478260872</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131.20260869565215</v>
      </c>
      <c r="X18" s="4">
        <v>0</v>
      </c>
      <c r="Y18" s="4">
        <v>0.79891304347826086</v>
      </c>
      <c r="Z18" s="4">
        <v>0</v>
      </c>
      <c r="AA18" s="4">
        <v>0</v>
      </c>
      <c r="AB18" s="4">
        <v>0</v>
      </c>
      <c r="AC18" s="4">
        <v>130.40369565217389</v>
      </c>
      <c r="AD18" s="4">
        <v>0</v>
      </c>
      <c r="AE18" s="4">
        <v>0</v>
      </c>
      <c r="AF18" s="1">
        <v>315476</v>
      </c>
      <c r="AG18" s="1">
        <v>2</v>
      </c>
      <c r="AH18"/>
    </row>
    <row r="19" spans="1:34" x14ac:dyDescent="0.25">
      <c r="A19" t="s">
        <v>380</v>
      </c>
      <c r="B19" t="s">
        <v>281</v>
      </c>
      <c r="C19" t="s">
        <v>491</v>
      </c>
      <c r="D19" t="s">
        <v>410</v>
      </c>
      <c r="E19" s="4">
        <v>98.695652173913047</v>
      </c>
      <c r="F19" s="4">
        <f>Nurse[[#This Row],[Total Nurse Staff Hours]]/Nurse[[#This Row],[MDS Census]]</f>
        <v>4.4515473568281934</v>
      </c>
      <c r="G19" s="4">
        <f>Nurse[[#This Row],[Total Direct Care Staff Hours]]/Nurse[[#This Row],[MDS Census]]</f>
        <v>3.9042973568281933</v>
      </c>
      <c r="H19" s="4">
        <f>Nurse[[#This Row],[Total RN Hours (w/ Admin, DON)]]/Nurse[[#This Row],[MDS Census]]</f>
        <v>1.314624449339207</v>
      </c>
      <c r="I19" s="4">
        <f>Nurse[[#This Row],[RN Hours (excl. Admin, DON)]]/Nurse[[#This Row],[MDS Census]]</f>
        <v>0.90241960352422901</v>
      </c>
      <c r="J19" s="4">
        <f>SUM(Nurse[[#This Row],[RN Hours (excl. Admin, DON)]],Nurse[[#This Row],[RN Admin Hours]],Nurse[[#This Row],[RN DON Hours]],Nurse[[#This Row],[LPN Hours (excl. Admin)]],Nurse[[#This Row],[LPN Admin Hours]],Nurse[[#This Row],[CNA Hours]],Nurse[[#This Row],[NA TR Hours]],Nurse[[#This Row],[Med Aide/Tech Hours]])</f>
        <v>439.34836956521735</v>
      </c>
      <c r="K19" s="4">
        <f>SUM(Nurse[[#This Row],[RN Hours (excl. Admin, DON)]],Nurse[[#This Row],[LPN Hours (excl. Admin)]],Nurse[[#This Row],[CNA Hours]],Nurse[[#This Row],[NA TR Hours]],Nurse[[#This Row],[Med Aide/Tech Hours]])</f>
        <v>385.33717391304344</v>
      </c>
      <c r="L19" s="4">
        <f>SUM(Nurse[[#This Row],[RN Hours (excl. Admin, DON)]],Nurse[[#This Row],[RN Admin Hours]],Nurse[[#This Row],[RN DON Hours]])</f>
        <v>129.74771739130435</v>
      </c>
      <c r="M19" s="4">
        <v>89.064891304347825</v>
      </c>
      <c r="N19" s="4">
        <v>34.354782608695643</v>
      </c>
      <c r="O19" s="4">
        <v>6.3280434782608692</v>
      </c>
      <c r="P19" s="4">
        <f>SUM(Nurse[[#This Row],[LPN Hours (excl. Admin)]],Nurse[[#This Row],[LPN Admin Hours]])</f>
        <v>37.368586956521739</v>
      </c>
      <c r="Q19" s="4">
        <v>24.040217391304349</v>
      </c>
      <c r="R19" s="4">
        <v>13.328369565217391</v>
      </c>
      <c r="S19" s="4">
        <f>SUM(Nurse[[#This Row],[CNA Hours]],Nurse[[#This Row],[NA TR Hours]],Nurse[[#This Row],[Med Aide/Tech Hours]])</f>
        <v>272.23206521739127</v>
      </c>
      <c r="T19" s="4">
        <v>272.23206521739127</v>
      </c>
      <c r="U19" s="4">
        <v>0</v>
      </c>
      <c r="V19" s="4">
        <v>0</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 s="4">
        <v>0</v>
      </c>
      <c r="Y19" s="4">
        <v>0</v>
      </c>
      <c r="Z19" s="4">
        <v>0</v>
      </c>
      <c r="AA19" s="4">
        <v>0</v>
      </c>
      <c r="AB19" s="4">
        <v>0</v>
      </c>
      <c r="AC19" s="4">
        <v>0</v>
      </c>
      <c r="AD19" s="4">
        <v>0</v>
      </c>
      <c r="AE19" s="4">
        <v>0</v>
      </c>
      <c r="AF19" s="1">
        <v>315449</v>
      </c>
      <c r="AG19" s="1">
        <v>2</v>
      </c>
      <c r="AH19"/>
    </row>
    <row r="20" spans="1:34" x14ac:dyDescent="0.25">
      <c r="A20" t="s">
        <v>380</v>
      </c>
      <c r="B20" t="s">
        <v>247</v>
      </c>
      <c r="C20" t="s">
        <v>527</v>
      </c>
      <c r="D20" t="s">
        <v>412</v>
      </c>
      <c r="E20" s="4">
        <v>130.15217391304347</v>
      </c>
      <c r="F20" s="4">
        <f>Nurse[[#This Row],[Total Nurse Staff Hours]]/Nurse[[#This Row],[MDS Census]]</f>
        <v>3.3138483380658093</v>
      </c>
      <c r="G20" s="4">
        <f>Nurse[[#This Row],[Total Direct Care Staff Hours]]/Nurse[[#This Row],[MDS Census]]</f>
        <v>2.9709595790880243</v>
      </c>
      <c r="H20" s="4">
        <f>Nurse[[#This Row],[Total RN Hours (w/ Admin, DON)]]/Nurse[[#This Row],[MDS Census]]</f>
        <v>0.4512151327877067</v>
      </c>
      <c r="I20" s="4">
        <f>Nurse[[#This Row],[RN Hours (excl. Admin, DON)]]/Nurse[[#This Row],[MDS Census]]</f>
        <v>0.10832637380992151</v>
      </c>
      <c r="J20" s="4">
        <f>SUM(Nurse[[#This Row],[RN Hours (excl. Admin, DON)]],Nurse[[#This Row],[RN Admin Hours]],Nurse[[#This Row],[RN DON Hours]],Nurse[[#This Row],[LPN Hours (excl. Admin)]],Nurse[[#This Row],[LPN Admin Hours]],Nurse[[#This Row],[CNA Hours]],Nurse[[#This Row],[NA TR Hours]],Nurse[[#This Row],[Med Aide/Tech Hours]])</f>
        <v>431.30456521739126</v>
      </c>
      <c r="K20" s="4">
        <f>SUM(Nurse[[#This Row],[RN Hours (excl. Admin, DON)]],Nurse[[#This Row],[LPN Hours (excl. Admin)]],Nurse[[#This Row],[CNA Hours]],Nurse[[#This Row],[NA TR Hours]],Nurse[[#This Row],[Med Aide/Tech Hours]])</f>
        <v>386.67684782608694</v>
      </c>
      <c r="L20" s="4">
        <f>SUM(Nurse[[#This Row],[RN Hours (excl. Admin, DON)]],Nurse[[#This Row],[RN Admin Hours]],Nurse[[#This Row],[RN DON Hours]])</f>
        <v>58.726630434782606</v>
      </c>
      <c r="M20" s="4">
        <v>14.098913043478261</v>
      </c>
      <c r="N20" s="4">
        <v>39.584239130434781</v>
      </c>
      <c r="O20" s="4">
        <v>5.0434782608695654</v>
      </c>
      <c r="P20" s="4">
        <f>SUM(Nurse[[#This Row],[LPN Hours (excl. Admin)]],Nurse[[#This Row],[LPN Admin Hours]])</f>
        <v>104.40217391304348</v>
      </c>
      <c r="Q20" s="4">
        <v>104.40217391304348</v>
      </c>
      <c r="R20" s="4">
        <v>0</v>
      </c>
      <c r="S20" s="4">
        <f>SUM(Nurse[[#This Row],[CNA Hours]],Nurse[[#This Row],[NA TR Hours]],Nurse[[#This Row],[Med Aide/Tech Hours]])</f>
        <v>268.17576086956518</v>
      </c>
      <c r="T20" s="4">
        <v>268.17576086956518</v>
      </c>
      <c r="U20" s="4">
        <v>0</v>
      </c>
      <c r="V20" s="4">
        <v>0</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42.869782608695651</v>
      </c>
      <c r="X20" s="4">
        <v>0.5798913043478261</v>
      </c>
      <c r="Y20" s="4">
        <v>0</v>
      </c>
      <c r="Z20" s="4">
        <v>0</v>
      </c>
      <c r="AA20" s="4">
        <v>13.173913043478262</v>
      </c>
      <c r="AB20" s="4">
        <v>0</v>
      </c>
      <c r="AC20" s="4">
        <v>29.115978260869564</v>
      </c>
      <c r="AD20" s="4">
        <v>0</v>
      </c>
      <c r="AE20" s="4">
        <v>0</v>
      </c>
      <c r="AF20" s="1">
        <v>315387</v>
      </c>
      <c r="AG20" s="1">
        <v>2</v>
      </c>
      <c r="AH20"/>
    </row>
    <row r="21" spans="1:34" x14ac:dyDescent="0.25">
      <c r="A21" t="s">
        <v>380</v>
      </c>
      <c r="B21" t="s">
        <v>174</v>
      </c>
      <c r="C21" t="s">
        <v>565</v>
      </c>
      <c r="D21" t="s">
        <v>405</v>
      </c>
      <c r="E21" s="4">
        <v>52.467391304347828</v>
      </c>
      <c r="F21" s="4">
        <f>Nurse[[#This Row],[Total Nurse Staff Hours]]/Nurse[[#This Row],[MDS Census]]</f>
        <v>3.4348477315102555</v>
      </c>
      <c r="G21" s="4">
        <f>Nurse[[#This Row],[Total Direct Care Staff Hours]]/Nurse[[#This Row],[MDS Census]]</f>
        <v>2.8062999792831986</v>
      </c>
      <c r="H21" s="4">
        <f>Nurse[[#This Row],[Total RN Hours (w/ Admin, DON)]]/Nurse[[#This Row],[MDS Census]]</f>
        <v>0.19851874870519992</v>
      </c>
      <c r="I21" s="4">
        <f>Nurse[[#This Row],[RN Hours (excl. Admin, DON)]]/Nurse[[#This Row],[MDS Census]]</f>
        <v>4.4800082867205306E-2</v>
      </c>
      <c r="J21" s="4">
        <f>SUM(Nurse[[#This Row],[RN Hours (excl. Admin, DON)]],Nurse[[#This Row],[RN Admin Hours]],Nurse[[#This Row],[RN DON Hours]],Nurse[[#This Row],[LPN Hours (excl. Admin)]],Nurse[[#This Row],[LPN Admin Hours]],Nurse[[#This Row],[CNA Hours]],Nurse[[#This Row],[NA TR Hours]],Nurse[[#This Row],[Med Aide/Tech Hours]])</f>
        <v>180.21750000000003</v>
      </c>
      <c r="K21" s="4">
        <f>SUM(Nurse[[#This Row],[RN Hours (excl. Admin, DON)]],Nurse[[#This Row],[LPN Hours (excl. Admin)]],Nurse[[#This Row],[CNA Hours]],Nurse[[#This Row],[NA TR Hours]],Nurse[[#This Row],[Med Aide/Tech Hours]])</f>
        <v>147.23923913043478</v>
      </c>
      <c r="L21" s="4">
        <f>SUM(Nurse[[#This Row],[RN Hours (excl. Admin, DON)]],Nurse[[#This Row],[RN Admin Hours]],Nurse[[#This Row],[RN DON Hours]])</f>
        <v>10.415760869565219</v>
      </c>
      <c r="M21" s="4">
        <v>2.3505434782608696</v>
      </c>
      <c r="N21" s="4">
        <v>5.9782608695652177</v>
      </c>
      <c r="O21" s="4">
        <v>2.0869565217391304</v>
      </c>
      <c r="P21" s="4">
        <f>SUM(Nurse[[#This Row],[LPN Hours (excl. Admin)]],Nurse[[#This Row],[LPN Admin Hours]])</f>
        <v>85.03858695652174</v>
      </c>
      <c r="Q21" s="4">
        <v>60.125543478260873</v>
      </c>
      <c r="R21" s="4">
        <v>24.913043478260871</v>
      </c>
      <c r="S21" s="4">
        <f>SUM(Nurse[[#This Row],[CNA Hours]],Nurse[[#This Row],[NA TR Hours]],Nurse[[#This Row],[Med Aide/Tech Hours]])</f>
        <v>84.763152173913056</v>
      </c>
      <c r="T21" s="4">
        <v>84.763152173913056</v>
      </c>
      <c r="U21" s="4">
        <v>0</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86.568043478260876</v>
      </c>
      <c r="X21" s="4">
        <v>1.5054347826086956</v>
      </c>
      <c r="Y21" s="4">
        <v>0</v>
      </c>
      <c r="Z21" s="4">
        <v>0</v>
      </c>
      <c r="AA21" s="4">
        <v>24.106521739130436</v>
      </c>
      <c r="AB21" s="4">
        <v>0</v>
      </c>
      <c r="AC21" s="4">
        <v>60.956086956521737</v>
      </c>
      <c r="AD21" s="4">
        <v>0</v>
      </c>
      <c r="AE21" s="4">
        <v>0</v>
      </c>
      <c r="AF21" s="1">
        <v>315297</v>
      </c>
      <c r="AG21" s="1">
        <v>2</v>
      </c>
      <c r="AH21"/>
    </row>
    <row r="22" spans="1:34" x14ac:dyDescent="0.25">
      <c r="A22" t="s">
        <v>380</v>
      </c>
      <c r="B22" t="s">
        <v>318</v>
      </c>
      <c r="C22" t="s">
        <v>473</v>
      </c>
      <c r="D22" t="s">
        <v>413</v>
      </c>
      <c r="E22" s="4">
        <v>91.097826086956516</v>
      </c>
      <c r="F22" s="4">
        <f>Nurse[[#This Row],[Total Nurse Staff Hours]]/Nurse[[#This Row],[MDS Census]]</f>
        <v>3.6773952988903478</v>
      </c>
      <c r="G22" s="4">
        <f>Nurse[[#This Row],[Total Direct Care Staff Hours]]/Nurse[[#This Row],[MDS Census]]</f>
        <v>2.9461281469991656</v>
      </c>
      <c r="H22" s="4">
        <f>Nurse[[#This Row],[Total RN Hours (w/ Admin, DON)]]/Nurse[[#This Row],[MDS Census]]</f>
        <v>1.138080181362606</v>
      </c>
      <c r="I22" s="4">
        <f>Nurse[[#This Row],[RN Hours (excl. Admin, DON)]]/Nurse[[#This Row],[MDS Census]]</f>
        <v>0.55094857415582876</v>
      </c>
      <c r="J22" s="4">
        <f>SUM(Nurse[[#This Row],[RN Hours (excl. Admin, DON)]],Nurse[[#This Row],[RN Admin Hours]],Nurse[[#This Row],[RN DON Hours]],Nurse[[#This Row],[LPN Hours (excl. Admin)]],Nurse[[#This Row],[LPN Admin Hours]],Nurse[[#This Row],[CNA Hours]],Nurse[[#This Row],[NA TR Hours]],Nurse[[#This Row],[Med Aide/Tech Hours]])</f>
        <v>335.00271739130437</v>
      </c>
      <c r="K22" s="4">
        <f>SUM(Nurse[[#This Row],[RN Hours (excl. Admin, DON)]],Nurse[[#This Row],[LPN Hours (excl. Admin)]],Nurse[[#This Row],[CNA Hours]],Nurse[[#This Row],[NA TR Hours]],Nurse[[#This Row],[Med Aide/Tech Hours]])</f>
        <v>268.38586956521743</v>
      </c>
      <c r="L22" s="4">
        <f>SUM(Nurse[[#This Row],[RN Hours (excl. Admin, DON)]],Nurse[[#This Row],[RN Admin Hours]],Nurse[[#This Row],[RN DON Hours]])</f>
        <v>103.67663043478261</v>
      </c>
      <c r="M22" s="4">
        <v>50.190217391304351</v>
      </c>
      <c r="N22" s="4">
        <v>47.834239130434781</v>
      </c>
      <c r="O22" s="4">
        <v>5.6521739130434785</v>
      </c>
      <c r="P22" s="4">
        <f>SUM(Nurse[[#This Row],[LPN Hours (excl. Admin)]],Nurse[[#This Row],[LPN Admin Hours]])</f>
        <v>75.100543478260875</v>
      </c>
      <c r="Q22" s="4">
        <v>61.970108695652172</v>
      </c>
      <c r="R22" s="4">
        <v>13.130434782608695</v>
      </c>
      <c r="S22" s="4">
        <f>SUM(Nurse[[#This Row],[CNA Hours]],Nurse[[#This Row],[NA TR Hours]],Nurse[[#This Row],[Med Aide/Tech Hours]])</f>
        <v>156.22554347826087</v>
      </c>
      <c r="T22" s="4">
        <v>128.09782608695653</v>
      </c>
      <c r="U22" s="4">
        <v>28.127717391304348</v>
      </c>
      <c r="V22" s="4">
        <v>0</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35.826086956521742</v>
      </c>
      <c r="X22" s="4">
        <v>0</v>
      </c>
      <c r="Y22" s="4">
        <v>35.826086956521742</v>
      </c>
      <c r="Z22" s="4">
        <v>0</v>
      </c>
      <c r="AA22" s="4">
        <v>0</v>
      </c>
      <c r="AB22" s="4">
        <v>0</v>
      </c>
      <c r="AC22" s="4">
        <v>0</v>
      </c>
      <c r="AD22" s="4">
        <v>0</v>
      </c>
      <c r="AE22" s="4">
        <v>0</v>
      </c>
      <c r="AF22" s="1">
        <v>315497</v>
      </c>
      <c r="AG22" s="1">
        <v>2</v>
      </c>
      <c r="AH22"/>
    </row>
    <row r="23" spans="1:34" x14ac:dyDescent="0.25">
      <c r="A23" t="s">
        <v>380</v>
      </c>
      <c r="B23" t="s">
        <v>181</v>
      </c>
      <c r="C23" t="s">
        <v>535</v>
      </c>
      <c r="D23" t="s">
        <v>402</v>
      </c>
      <c r="E23" s="4">
        <v>107.01086956521739</v>
      </c>
      <c r="F23" s="4">
        <f>Nurse[[#This Row],[Total Nurse Staff Hours]]/Nurse[[#This Row],[MDS Census]]</f>
        <v>3.2758445911630267</v>
      </c>
      <c r="G23" s="4">
        <f>Nurse[[#This Row],[Total Direct Care Staff Hours]]/Nurse[[#This Row],[MDS Census]]</f>
        <v>3.0920375825292026</v>
      </c>
      <c r="H23" s="4">
        <f>Nurse[[#This Row],[Total RN Hours (w/ Admin, DON)]]/Nurse[[#This Row],[MDS Census]]</f>
        <v>0.31490909090909097</v>
      </c>
      <c r="I23" s="4">
        <f>Nurse[[#This Row],[RN Hours (excl. Admin, DON)]]/Nurse[[#This Row],[MDS Census]]</f>
        <v>0.22344235652615546</v>
      </c>
      <c r="J23" s="4">
        <f>SUM(Nurse[[#This Row],[RN Hours (excl. Admin, DON)]],Nurse[[#This Row],[RN Admin Hours]],Nurse[[#This Row],[RN DON Hours]],Nurse[[#This Row],[LPN Hours (excl. Admin)]],Nurse[[#This Row],[LPN Admin Hours]],Nurse[[#This Row],[CNA Hours]],Nurse[[#This Row],[NA TR Hours]],Nurse[[#This Row],[Med Aide/Tech Hours]])</f>
        <v>350.55097826086956</v>
      </c>
      <c r="K23" s="4">
        <f>SUM(Nurse[[#This Row],[RN Hours (excl. Admin, DON)]],Nurse[[#This Row],[LPN Hours (excl. Admin)]],Nurse[[#This Row],[CNA Hours]],Nurse[[#This Row],[NA TR Hours]],Nurse[[#This Row],[Med Aide/Tech Hours]])</f>
        <v>330.88163043478261</v>
      </c>
      <c r="L23" s="4">
        <f>SUM(Nurse[[#This Row],[RN Hours (excl. Admin, DON)]],Nurse[[#This Row],[RN Admin Hours]],Nurse[[#This Row],[RN DON Hours]])</f>
        <v>33.698695652173917</v>
      </c>
      <c r="M23" s="4">
        <v>23.910760869565223</v>
      </c>
      <c r="N23" s="4">
        <v>4.9183695652173904</v>
      </c>
      <c r="O23" s="4">
        <v>4.8695652173913047</v>
      </c>
      <c r="P23" s="4">
        <f>SUM(Nurse[[#This Row],[LPN Hours (excl. Admin)]],Nurse[[#This Row],[LPN Admin Hours]])</f>
        <v>97.534565217391304</v>
      </c>
      <c r="Q23" s="4">
        <v>87.653152173913043</v>
      </c>
      <c r="R23" s="4">
        <v>9.8814130434782594</v>
      </c>
      <c r="S23" s="4">
        <f>SUM(Nurse[[#This Row],[CNA Hours]],Nurse[[#This Row],[NA TR Hours]],Nurse[[#This Row],[Med Aide/Tech Hours]])</f>
        <v>219.31771739130434</v>
      </c>
      <c r="T23" s="4">
        <v>219.31771739130434</v>
      </c>
      <c r="U23" s="4">
        <v>0</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 s="4">
        <v>0</v>
      </c>
      <c r="Y23" s="4">
        <v>0</v>
      </c>
      <c r="Z23" s="4">
        <v>0</v>
      </c>
      <c r="AA23" s="4">
        <v>0</v>
      </c>
      <c r="AB23" s="4">
        <v>0</v>
      </c>
      <c r="AC23" s="4">
        <v>0</v>
      </c>
      <c r="AD23" s="4">
        <v>0</v>
      </c>
      <c r="AE23" s="4">
        <v>0</v>
      </c>
      <c r="AF23" s="1">
        <v>315305</v>
      </c>
      <c r="AG23" s="1">
        <v>2</v>
      </c>
      <c r="AH23"/>
    </row>
    <row r="24" spans="1:34" x14ac:dyDescent="0.25">
      <c r="A24" t="s">
        <v>380</v>
      </c>
      <c r="B24" t="s">
        <v>189</v>
      </c>
      <c r="C24" t="s">
        <v>513</v>
      </c>
      <c r="D24" t="s">
        <v>412</v>
      </c>
      <c r="E24" s="4">
        <v>141.79347826086956</v>
      </c>
      <c r="F24" s="4">
        <f>Nurse[[#This Row],[Total Nurse Staff Hours]]/Nurse[[#This Row],[MDS Census]]</f>
        <v>3.2108738980452283</v>
      </c>
      <c r="G24" s="4">
        <f>Nurse[[#This Row],[Total Direct Care Staff Hours]]/Nurse[[#This Row],[MDS Census]]</f>
        <v>3.0320628593330774</v>
      </c>
      <c r="H24" s="4">
        <f>Nurse[[#This Row],[Total RN Hours (w/ Admin, DON)]]/Nurse[[#This Row],[MDS Census]]</f>
        <v>0.68831353008815654</v>
      </c>
      <c r="I24" s="4">
        <f>Nurse[[#This Row],[RN Hours (excl. Admin, DON)]]/Nurse[[#This Row],[MDS Census]]</f>
        <v>0.50950249137600623</v>
      </c>
      <c r="J24" s="4">
        <f>SUM(Nurse[[#This Row],[RN Hours (excl. Admin, DON)]],Nurse[[#This Row],[RN Admin Hours]],Nurse[[#This Row],[RN DON Hours]],Nurse[[#This Row],[LPN Hours (excl. Admin)]],Nurse[[#This Row],[LPN Admin Hours]],Nurse[[#This Row],[CNA Hours]],Nurse[[#This Row],[NA TR Hours]],Nurse[[#This Row],[Med Aide/Tech Hours]])</f>
        <v>455.28097826086957</v>
      </c>
      <c r="K24" s="4">
        <f>SUM(Nurse[[#This Row],[RN Hours (excl. Admin, DON)]],Nurse[[#This Row],[LPN Hours (excl. Admin)]],Nurse[[#This Row],[CNA Hours]],Nurse[[#This Row],[NA TR Hours]],Nurse[[#This Row],[Med Aide/Tech Hours]])</f>
        <v>429.92673913043473</v>
      </c>
      <c r="L24" s="4">
        <f>SUM(Nurse[[#This Row],[RN Hours (excl. Admin, DON)]],Nurse[[#This Row],[RN Admin Hours]],Nurse[[#This Row],[RN DON Hours]])</f>
        <v>97.598369565217411</v>
      </c>
      <c r="M24" s="4">
        <v>72.244130434782619</v>
      </c>
      <c r="N24" s="4">
        <v>19.863478260869567</v>
      </c>
      <c r="O24" s="4">
        <v>5.4907608695652188</v>
      </c>
      <c r="P24" s="4">
        <f>SUM(Nurse[[#This Row],[LPN Hours (excl. Admin)]],Nurse[[#This Row],[LPN Admin Hours]])</f>
        <v>64.640760869565227</v>
      </c>
      <c r="Q24" s="4">
        <v>64.640760869565227</v>
      </c>
      <c r="R24" s="4">
        <v>0</v>
      </c>
      <c r="S24" s="4">
        <f>SUM(Nurse[[#This Row],[CNA Hours]],Nurse[[#This Row],[NA TR Hours]],Nurse[[#This Row],[Med Aide/Tech Hours]])</f>
        <v>293.04184782608695</v>
      </c>
      <c r="T24" s="4">
        <v>158.25217391304352</v>
      </c>
      <c r="U24" s="4">
        <v>134.7896739130434</v>
      </c>
      <c r="V24" s="4">
        <v>0</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260.16652173913036</v>
      </c>
      <c r="X24" s="4">
        <v>50.390434782608693</v>
      </c>
      <c r="Y24" s="4">
        <v>2.008695652173913</v>
      </c>
      <c r="Z24" s="4">
        <v>0</v>
      </c>
      <c r="AA24" s="4">
        <v>7.5630434782608713</v>
      </c>
      <c r="AB24" s="4">
        <v>0</v>
      </c>
      <c r="AC24" s="4">
        <v>73.837608695652165</v>
      </c>
      <c r="AD24" s="4">
        <v>126.36673913043474</v>
      </c>
      <c r="AE24" s="4">
        <v>0</v>
      </c>
      <c r="AF24" s="1">
        <v>315314</v>
      </c>
      <c r="AG24" s="1">
        <v>2</v>
      </c>
      <c r="AH24"/>
    </row>
    <row r="25" spans="1:34" x14ac:dyDescent="0.25">
      <c r="A25" t="s">
        <v>380</v>
      </c>
      <c r="B25" t="s">
        <v>171</v>
      </c>
      <c r="C25" t="s">
        <v>527</v>
      </c>
      <c r="D25" t="s">
        <v>412</v>
      </c>
      <c r="E25" s="4">
        <v>37.565217391304351</v>
      </c>
      <c r="F25" s="4">
        <f>Nurse[[#This Row],[Total Nurse Staff Hours]]/Nurse[[#This Row],[MDS Census]]</f>
        <v>5.0514004629629632</v>
      </c>
      <c r="G25" s="4">
        <f>Nurse[[#This Row],[Total Direct Care Staff Hours]]/Nurse[[#This Row],[MDS Census]]</f>
        <v>4.8739554398148135</v>
      </c>
      <c r="H25" s="4">
        <f>Nurse[[#This Row],[Total RN Hours (w/ Admin, DON)]]/Nurse[[#This Row],[MDS Census]]</f>
        <v>1.0092071759259258</v>
      </c>
      <c r="I25" s="4">
        <f>Nurse[[#This Row],[RN Hours (excl. Admin, DON)]]/Nurse[[#This Row],[MDS Census]]</f>
        <v>0.83176215277777754</v>
      </c>
      <c r="J25" s="4">
        <f>SUM(Nurse[[#This Row],[RN Hours (excl. Admin, DON)]],Nurse[[#This Row],[RN Admin Hours]],Nurse[[#This Row],[RN DON Hours]],Nurse[[#This Row],[LPN Hours (excl. Admin)]],Nurse[[#This Row],[LPN Admin Hours]],Nurse[[#This Row],[CNA Hours]],Nurse[[#This Row],[NA TR Hours]],Nurse[[#This Row],[Med Aide/Tech Hours]])</f>
        <v>189.75695652173914</v>
      </c>
      <c r="K25" s="4">
        <f>SUM(Nurse[[#This Row],[RN Hours (excl. Admin, DON)]],Nurse[[#This Row],[LPN Hours (excl. Admin)]],Nurse[[#This Row],[CNA Hours]],Nurse[[#This Row],[NA TR Hours]],Nurse[[#This Row],[Med Aide/Tech Hours]])</f>
        <v>183.09119565217389</v>
      </c>
      <c r="L25" s="4">
        <f>SUM(Nurse[[#This Row],[RN Hours (excl. Admin, DON)]],Nurse[[#This Row],[RN Admin Hours]],Nurse[[#This Row],[RN DON Hours]])</f>
        <v>37.911086956521736</v>
      </c>
      <c r="M25" s="4">
        <v>31.245326086956517</v>
      </c>
      <c r="N25" s="4">
        <v>6.6657608695652177</v>
      </c>
      <c r="O25" s="4">
        <v>0</v>
      </c>
      <c r="P25" s="4">
        <f>SUM(Nurse[[#This Row],[LPN Hours (excl. Admin)]],Nurse[[#This Row],[LPN Admin Hours]])</f>
        <v>61.222826086956523</v>
      </c>
      <c r="Q25" s="4">
        <v>61.222826086956523</v>
      </c>
      <c r="R25" s="4">
        <v>0</v>
      </c>
      <c r="S25" s="4">
        <f>SUM(Nurse[[#This Row],[CNA Hours]],Nurse[[#This Row],[NA TR Hours]],Nurse[[#This Row],[Med Aide/Tech Hours]])</f>
        <v>90.623043478260868</v>
      </c>
      <c r="T25" s="4">
        <v>90.623043478260868</v>
      </c>
      <c r="U25" s="4">
        <v>0</v>
      </c>
      <c r="V25" s="4">
        <v>0</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 s="4">
        <v>0</v>
      </c>
      <c r="Y25" s="4">
        <v>0</v>
      </c>
      <c r="Z25" s="4">
        <v>0</v>
      </c>
      <c r="AA25" s="4">
        <v>0</v>
      </c>
      <c r="AB25" s="4">
        <v>0</v>
      </c>
      <c r="AC25" s="4">
        <v>0</v>
      </c>
      <c r="AD25" s="4">
        <v>0</v>
      </c>
      <c r="AE25" s="4">
        <v>0</v>
      </c>
      <c r="AF25" s="1">
        <v>315292</v>
      </c>
      <c r="AG25" s="1">
        <v>2</v>
      </c>
      <c r="AH25"/>
    </row>
    <row r="26" spans="1:34" x14ac:dyDescent="0.25">
      <c r="A26" t="s">
        <v>380</v>
      </c>
      <c r="B26" t="s">
        <v>279</v>
      </c>
      <c r="C26" t="s">
        <v>471</v>
      </c>
      <c r="D26" t="s">
        <v>409</v>
      </c>
      <c r="E26" s="4">
        <v>93.673913043478265</v>
      </c>
      <c r="F26" s="4">
        <f>Nurse[[#This Row],[Total Nurse Staff Hours]]/Nurse[[#This Row],[MDS Census]]</f>
        <v>2.073470642840566</v>
      </c>
      <c r="G26" s="4">
        <f>Nurse[[#This Row],[Total Direct Care Staff Hours]]/Nurse[[#This Row],[MDS Census]]</f>
        <v>1.8075736829890925</v>
      </c>
      <c r="H26" s="4">
        <f>Nurse[[#This Row],[Total RN Hours (w/ Admin, DON)]]/Nurse[[#This Row],[MDS Census]]</f>
        <v>0.62328382455326059</v>
      </c>
      <c r="I26" s="4">
        <f>Nurse[[#This Row],[RN Hours (excl. Admin, DON)]]/Nurse[[#This Row],[MDS Census]]</f>
        <v>0.38059410536087251</v>
      </c>
      <c r="J26" s="4">
        <f>SUM(Nurse[[#This Row],[RN Hours (excl. Admin, DON)]],Nurse[[#This Row],[RN Admin Hours]],Nurse[[#This Row],[RN DON Hours]],Nurse[[#This Row],[LPN Hours (excl. Admin)]],Nurse[[#This Row],[LPN Admin Hours]],Nurse[[#This Row],[CNA Hours]],Nurse[[#This Row],[NA TR Hours]],Nurse[[#This Row],[Med Aide/Tech Hours]])</f>
        <v>194.23010869565218</v>
      </c>
      <c r="K26" s="4">
        <f>SUM(Nurse[[#This Row],[RN Hours (excl. Admin, DON)]],Nurse[[#This Row],[LPN Hours (excl. Admin)]],Nurse[[#This Row],[CNA Hours]],Nurse[[#This Row],[NA TR Hours]],Nurse[[#This Row],[Med Aide/Tech Hours]])</f>
        <v>169.32249999999999</v>
      </c>
      <c r="L26" s="4">
        <f>SUM(Nurse[[#This Row],[RN Hours (excl. Admin, DON)]],Nurse[[#This Row],[RN Admin Hours]],Nurse[[#This Row],[RN DON Hours]])</f>
        <v>58.385434782608691</v>
      </c>
      <c r="M26" s="4">
        <v>35.651739130434777</v>
      </c>
      <c r="N26" s="4">
        <v>17.864130434782609</v>
      </c>
      <c r="O26" s="4">
        <v>4.8695652173913047</v>
      </c>
      <c r="P26" s="4">
        <f>SUM(Nurse[[#This Row],[LPN Hours (excl. Admin)]],Nurse[[#This Row],[LPN Admin Hours]])</f>
        <v>39.414456521739126</v>
      </c>
      <c r="Q26" s="4">
        <v>37.240543478260868</v>
      </c>
      <c r="R26" s="4">
        <v>2.1739130434782608</v>
      </c>
      <c r="S26" s="4">
        <f>SUM(Nurse[[#This Row],[CNA Hours]],Nurse[[#This Row],[NA TR Hours]],Nurse[[#This Row],[Med Aide/Tech Hours]])</f>
        <v>96.430217391304367</v>
      </c>
      <c r="T26" s="4">
        <v>96.430217391304367</v>
      </c>
      <c r="U26" s="4">
        <v>0</v>
      </c>
      <c r="V26" s="4">
        <v>0</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4.0779347826086951</v>
      </c>
      <c r="X26" s="4">
        <v>0</v>
      </c>
      <c r="Y26" s="4">
        <v>0</v>
      </c>
      <c r="Z26" s="4">
        <v>0</v>
      </c>
      <c r="AA26" s="4">
        <v>2.0446739130434781</v>
      </c>
      <c r="AB26" s="4">
        <v>0</v>
      </c>
      <c r="AC26" s="4">
        <v>2.0332608695652175</v>
      </c>
      <c r="AD26" s="4">
        <v>0</v>
      </c>
      <c r="AE26" s="4">
        <v>0</v>
      </c>
      <c r="AF26" s="1">
        <v>315445</v>
      </c>
      <c r="AG26" s="1">
        <v>2</v>
      </c>
      <c r="AH26"/>
    </row>
    <row r="27" spans="1:34" x14ac:dyDescent="0.25">
      <c r="A27" t="s">
        <v>380</v>
      </c>
      <c r="B27" t="s">
        <v>16</v>
      </c>
      <c r="C27" t="s">
        <v>492</v>
      </c>
      <c r="D27" t="s">
        <v>410</v>
      </c>
      <c r="E27" s="4">
        <v>99.956521739130437</v>
      </c>
      <c r="F27" s="4">
        <f>Nurse[[#This Row],[Total Nurse Staff Hours]]/Nurse[[#This Row],[MDS Census]]</f>
        <v>3.4546726837755553</v>
      </c>
      <c r="G27" s="4">
        <f>Nurse[[#This Row],[Total Direct Care Staff Hours]]/Nurse[[#This Row],[MDS Census]]</f>
        <v>3.2729632448890826</v>
      </c>
      <c r="H27" s="4">
        <f>Nurse[[#This Row],[Total RN Hours (w/ Admin, DON)]]/Nurse[[#This Row],[MDS Census]]</f>
        <v>0.82294693344932579</v>
      </c>
      <c r="I27" s="4">
        <f>Nurse[[#This Row],[RN Hours (excl. Admin, DON)]]/Nurse[[#This Row],[MDS Census]]</f>
        <v>0.64123749456285351</v>
      </c>
      <c r="J27" s="4">
        <f>SUM(Nurse[[#This Row],[RN Hours (excl. Admin, DON)]],Nurse[[#This Row],[RN Admin Hours]],Nurse[[#This Row],[RN DON Hours]],Nurse[[#This Row],[LPN Hours (excl. Admin)]],Nurse[[#This Row],[LPN Admin Hours]],Nurse[[#This Row],[CNA Hours]],Nurse[[#This Row],[NA TR Hours]],Nurse[[#This Row],[Med Aide/Tech Hours]])</f>
        <v>345.31706521739136</v>
      </c>
      <c r="K27" s="4">
        <f>SUM(Nurse[[#This Row],[RN Hours (excl. Admin, DON)]],Nurse[[#This Row],[LPN Hours (excl. Admin)]],Nurse[[#This Row],[CNA Hours]],Nurse[[#This Row],[NA TR Hours]],Nurse[[#This Row],[Med Aide/Tech Hours]])</f>
        <v>327.15402173913049</v>
      </c>
      <c r="L27" s="4">
        <f>SUM(Nurse[[#This Row],[RN Hours (excl. Admin, DON)]],Nurse[[#This Row],[RN Admin Hours]],Nurse[[#This Row],[RN DON Hours]])</f>
        <v>82.258913043478259</v>
      </c>
      <c r="M27" s="4">
        <v>64.095869565217399</v>
      </c>
      <c r="N27" s="4">
        <v>13.032608695652174</v>
      </c>
      <c r="O27" s="4">
        <v>5.1304347826086953</v>
      </c>
      <c r="P27" s="4">
        <f>SUM(Nurse[[#This Row],[LPN Hours (excl. Admin)]],Nurse[[#This Row],[LPN Admin Hours]])</f>
        <v>56.416956521739138</v>
      </c>
      <c r="Q27" s="4">
        <v>56.416956521739138</v>
      </c>
      <c r="R27" s="4">
        <v>0</v>
      </c>
      <c r="S27" s="4">
        <f>SUM(Nurse[[#This Row],[CNA Hours]],Nurse[[#This Row],[NA TR Hours]],Nurse[[#This Row],[Med Aide/Tech Hours]])</f>
        <v>206.64119565217393</v>
      </c>
      <c r="T27" s="4">
        <v>206.64119565217393</v>
      </c>
      <c r="U27" s="4">
        <v>0</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5.7034782608695656</v>
      </c>
      <c r="X27" s="4">
        <v>5.7034782608695656</v>
      </c>
      <c r="Y27" s="4">
        <v>0</v>
      </c>
      <c r="Z27" s="4">
        <v>0</v>
      </c>
      <c r="AA27" s="4">
        <v>0</v>
      </c>
      <c r="AB27" s="4">
        <v>0</v>
      </c>
      <c r="AC27" s="4">
        <v>0</v>
      </c>
      <c r="AD27" s="4">
        <v>0</v>
      </c>
      <c r="AE27" s="4">
        <v>0</v>
      </c>
      <c r="AF27" s="1">
        <v>315036</v>
      </c>
      <c r="AG27" s="1">
        <v>2</v>
      </c>
      <c r="AH27"/>
    </row>
    <row r="28" spans="1:34" x14ac:dyDescent="0.25">
      <c r="A28" t="s">
        <v>380</v>
      </c>
      <c r="B28" t="s">
        <v>129</v>
      </c>
      <c r="C28" t="s">
        <v>474</v>
      </c>
      <c r="D28" t="s">
        <v>414</v>
      </c>
      <c r="E28" s="4">
        <v>113.3804347826087</v>
      </c>
      <c r="F28" s="4">
        <f>Nurse[[#This Row],[Total Nurse Staff Hours]]/Nurse[[#This Row],[MDS Census]]</f>
        <v>3.1231425558431596</v>
      </c>
      <c r="G28" s="4">
        <f>Nurse[[#This Row],[Total Direct Care Staff Hours]]/Nurse[[#This Row],[MDS Census]]</f>
        <v>2.8357779695139489</v>
      </c>
      <c r="H28" s="4">
        <f>Nurse[[#This Row],[Total RN Hours (w/ Admin, DON)]]/Nurse[[#This Row],[MDS Census]]</f>
        <v>0.56995973540408396</v>
      </c>
      <c r="I28" s="4">
        <f>Nurse[[#This Row],[RN Hours (excl. Admin, DON)]]/Nurse[[#This Row],[MDS Census]]</f>
        <v>0.33297382801265457</v>
      </c>
      <c r="J28" s="4">
        <f>SUM(Nurse[[#This Row],[RN Hours (excl. Admin, DON)]],Nurse[[#This Row],[RN Admin Hours]],Nurse[[#This Row],[RN DON Hours]],Nurse[[#This Row],[LPN Hours (excl. Admin)]],Nurse[[#This Row],[LPN Admin Hours]],Nurse[[#This Row],[CNA Hours]],Nurse[[#This Row],[NA TR Hours]],Nurse[[#This Row],[Med Aide/Tech Hours]])</f>
        <v>354.10326086956519</v>
      </c>
      <c r="K28" s="4">
        <f>SUM(Nurse[[#This Row],[RN Hours (excl. Admin, DON)]],Nurse[[#This Row],[LPN Hours (excl. Admin)]],Nurse[[#This Row],[CNA Hours]],Nurse[[#This Row],[NA TR Hours]],Nurse[[#This Row],[Med Aide/Tech Hours]])</f>
        <v>321.52173913043481</v>
      </c>
      <c r="L28" s="4">
        <f>SUM(Nurse[[#This Row],[RN Hours (excl. Admin, DON)]],Nurse[[#This Row],[RN Admin Hours]],Nurse[[#This Row],[RN DON Hours]])</f>
        <v>64.622282608695656</v>
      </c>
      <c r="M28" s="4">
        <v>37.752717391304351</v>
      </c>
      <c r="N28" s="4">
        <v>21.304347826086957</v>
      </c>
      <c r="O28" s="4">
        <v>5.5652173913043477</v>
      </c>
      <c r="P28" s="4">
        <f>SUM(Nurse[[#This Row],[LPN Hours (excl. Admin)]],Nurse[[#This Row],[LPN Admin Hours]])</f>
        <v>69.157608695652172</v>
      </c>
      <c r="Q28" s="4">
        <v>63.445652173913047</v>
      </c>
      <c r="R28" s="4">
        <v>5.7119565217391308</v>
      </c>
      <c r="S28" s="4">
        <f>SUM(Nurse[[#This Row],[CNA Hours]],Nurse[[#This Row],[NA TR Hours]],Nurse[[#This Row],[Med Aide/Tech Hours]])</f>
        <v>220.32336956521738</v>
      </c>
      <c r="T28" s="4">
        <v>120.60326086956522</v>
      </c>
      <c r="U28" s="4">
        <v>99.720108695652172</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 s="4">
        <v>0</v>
      </c>
      <c r="Y28" s="4">
        <v>0</v>
      </c>
      <c r="Z28" s="4">
        <v>0</v>
      </c>
      <c r="AA28" s="4">
        <v>0</v>
      </c>
      <c r="AB28" s="4">
        <v>0</v>
      </c>
      <c r="AC28" s="4">
        <v>0</v>
      </c>
      <c r="AD28" s="4">
        <v>0</v>
      </c>
      <c r="AE28" s="4">
        <v>0</v>
      </c>
      <c r="AF28" s="1">
        <v>315234</v>
      </c>
      <c r="AG28" s="1">
        <v>2</v>
      </c>
      <c r="AH28"/>
    </row>
    <row r="29" spans="1:34" x14ac:dyDescent="0.25">
      <c r="A29" t="s">
        <v>380</v>
      </c>
      <c r="B29" t="s">
        <v>113</v>
      </c>
      <c r="C29" t="s">
        <v>544</v>
      </c>
      <c r="D29" t="s">
        <v>402</v>
      </c>
      <c r="E29" s="4">
        <v>198.64130434782609</v>
      </c>
      <c r="F29" s="4">
        <f>Nurse[[#This Row],[Total Nurse Staff Hours]]/Nurse[[#This Row],[MDS Census]]</f>
        <v>3.2070500683994534</v>
      </c>
      <c r="G29" s="4">
        <f>Nurse[[#This Row],[Total Direct Care Staff Hours]]/Nurse[[#This Row],[MDS Census]]</f>
        <v>3.0465302325581396</v>
      </c>
      <c r="H29" s="4">
        <f>Nurse[[#This Row],[Total RN Hours (w/ Admin, DON)]]/Nurse[[#This Row],[MDS Census]]</f>
        <v>0.41943693570451435</v>
      </c>
      <c r="I29" s="4">
        <f>Nurse[[#This Row],[RN Hours (excl. Admin, DON)]]/Nurse[[#This Row],[MDS Census]]</f>
        <v>0.26110588235294119</v>
      </c>
      <c r="J29" s="4">
        <f>SUM(Nurse[[#This Row],[RN Hours (excl. Admin, DON)]],Nurse[[#This Row],[RN Admin Hours]],Nurse[[#This Row],[RN DON Hours]],Nurse[[#This Row],[LPN Hours (excl. Admin)]],Nurse[[#This Row],[LPN Admin Hours]],Nurse[[#This Row],[CNA Hours]],Nurse[[#This Row],[NA TR Hours]],Nurse[[#This Row],[Med Aide/Tech Hours]])</f>
        <v>637.05260869565234</v>
      </c>
      <c r="K29" s="4">
        <f>SUM(Nurse[[#This Row],[RN Hours (excl. Admin, DON)]],Nurse[[#This Row],[LPN Hours (excl. Admin)]],Nurse[[#This Row],[CNA Hours]],Nurse[[#This Row],[NA TR Hours]],Nurse[[#This Row],[Med Aide/Tech Hours]])</f>
        <v>605.16673913043485</v>
      </c>
      <c r="L29" s="4">
        <f>SUM(Nurse[[#This Row],[RN Hours (excl. Admin, DON)]],Nurse[[#This Row],[RN Admin Hours]],Nurse[[#This Row],[RN DON Hours]])</f>
        <v>83.317499999999995</v>
      </c>
      <c r="M29" s="4">
        <v>51.866413043478261</v>
      </c>
      <c r="N29" s="4">
        <v>25.972826086956513</v>
      </c>
      <c r="O29" s="4">
        <v>5.4782608695652177</v>
      </c>
      <c r="P29" s="4">
        <f>SUM(Nurse[[#This Row],[LPN Hours (excl. Admin)]],Nurse[[#This Row],[LPN Admin Hours]])</f>
        <v>161.55434782608697</v>
      </c>
      <c r="Q29" s="4">
        <v>161.11956521739131</v>
      </c>
      <c r="R29" s="4">
        <v>0.43478260869565216</v>
      </c>
      <c r="S29" s="4">
        <f>SUM(Nurse[[#This Row],[CNA Hours]],Nurse[[#This Row],[NA TR Hours]],Nurse[[#This Row],[Med Aide/Tech Hours]])</f>
        <v>392.18076086956535</v>
      </c>
      <c r="T29" s="4">
        <v>377.06663043478272</v>
      </c>
      <c r="U29" s="4">
        <v>15.114130434782606</v>
      </c>
      <c r="V29" s="4">
        <v>0</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100.96358695652172</v>
      </c>
      <c r="X29" s="4">
        <v>0.15217391304347827</v>
      </c>
      <c r="Y29" s="4">
        <v>0</v>
      </c>
      <c r="Z29" s="4">
        <v>0</v>
      </c>
      <c r="AA29" s="4">
        <v>29.345760869565218</v>
      </c>
      <c r="AB29" s="4">
        <v>0</v>
      </c>
      <c r="AC29" s="4">
        <v>60.769999999999982</v>
      </c>
      <c r="AD29" s="4">
        <v>10.695652173913045</v>
      </c>
      <c r="AE29" s="4">
        <v>0</v>
      </c>
      <c r="AF29" s="1">
        <v>315214</v>
      </c>
      <c r="AG29" s="1">
        <v>2</v>
      </c>
      <c r="AH29"/>
    </row>
    <row r="30" spans="1:34" x14ac:dyDescent="0.25">
      <c r="A30" t="s">
        <v>380</v>
      </c>
      <c r="B30" t="s">
        <v>136</v>
      </c>
      <c r="C30" t="s">
        <v>487</v>
      </c>
      <c r="D30" t="s">
        <v>405</v>
      </c>
      <c r="E30" s="4">
        <v>99.521739130434781</v>
      </c>
      <c r="F30" s="4">
        <f>Nurse[[#This Row],[Total Nurse Staff Hours]]/Nurse[[#This Row],[MDS Census]]</f>
        <v>3.3504750982961991</v>
      </c>
      <c r="G30" s="4">
        <f>Nurse[[#This Row],[Total Direct Care Staff Hours]]/Nurse[[#This Row],[MDS Census]]</f>
        <v>3.0045543905635643</v>
      </c>
      <c r="H30" s="4">
        <f>Nurse[[#This Row],[Total RN Hours (w/ Admin, DON)]]/Nurse[[#This Row],[MDS Census]]</f>
        <v>0.25942005242463956</v>
      </c>
      <c r="I30" s="4">
        <f>Nurse[[#This Row],[RN Hours (excl. Admin, DON)]]/Nurse[[#This Row],[MDS Census]]</f>
        <v>0.12057667103538663</v>
      </c>
      <c r="J30" s="4">
        <f>SUM(Nurse[[#This Row],[RN Hours (excl. Admin, DON)]],Nurse[[#This Row],[RN Admin Hours]],Nurse[[#This Row],[RN DON Hours]],Nurse[[#This Row],[LPN Hours (excl. Admin)]],Nurse[[#This Row],[LPN Admin Hours]],Nurse[[#This Row],[CNA Hours]],Nurse[[#This Row],[NA TR Hours]],Nurse[[#This Row],[Med Aide/Tech Hours]])</f>
        <v>333.44510869565215</v>
      </c>
      <c r="K30" s="4">
        <f>SUM(Nurse[[#This Row],[RN Hours (excl. Admin, DON)]],Nurse[[#This Row],[LPN Hours (excl. Admin)]],Nurse[[#This Row],[CNA Hours]],Nurse[[#This Row],[NA TR Hours]],Nurse[[#This Row],[Med Aide/Tech Hours]])</f>
        <v>299.01847826086953</v>
      </c>
      <c r="L30" s="4">
        <f>SUM(Nurse[[#This Row],[RN Hours (excl. Admin, DON)]],Nurse[[#This Row],[RN Admin Hours]],Nurse[[#This Row],[RN DON Hours]])</f>
        <v>25.817934782608695</v>
      </c>
      <c r="M30" s="4">
        <v>12</v>
      </c>
      <c r="N30" s="4">
        <v>8.2527173913043477</v>
      </c>
      <c r="O30" s="4">
        <v>5.5652173913043477</v>
      </c>
      <c r="P30" s="4">
        <f>SUM(Nurse[[#This Row],[LPN Hours (excl. Admin)]],Nurse[[#This Row],[LPN Admin Hours]])</f>
        <v>114.54923913043478</v>
      </c>
      <c r="Q30" s="4">
        <v>93.940543478260864</v>
      </c>
      <c r="R30" s="4">
        <v>20.608695652173914</v>
      </c>
      <c r="S30" s="4">
        <f>SUM(Nurse[[#This Row],[CNA Hours]],Nurse[[#This Row],[NA TR Hours]],Nurse[[#This Row],[Med Aide/Tech Hours]])</f>
        <v>193.07793478260865</v>
      </c>
      <c r="T30" s="4">
        <v>82.634999999999977</v>
      </c>
      <c r="U30" s="4">
        <v>109.36141304347824</v>
      </c>
      <c r="V30" s="4">
        <v>1.0815217391304348</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45.660869565217382</v>
      </c>
      <c r="X30" s="4">
        <v>0</v>
      </c>
      <c r="Y30" s="4">
        <v>0</v>
      </c>
      <c r="Z30" s="4">
        <v>0</v>
      </c>
      <c r="AA30" s="4">
        <v>0.87771739130434778</v>
      </c>
      <c r="AB30" s="4">
        <v>0</v>
      </c>
      <c r="AC30" s="4">
        <v>20.287173913043475</v>
      </c>
      <c r="AD30" s="4">
        <v>24.49597826086956</v>
      </c>
      <c r="AE30" s="4">
        <v>0</v>
      </c>
      <c r="AF30" s="1">
        <v>315245</v>
      </c>
      <c r="AG30" s="1">
        <v>2</v>
      </c>
      <c r="AH30"/>
    </row>
    <row r="31" spans="1:34" x14ac:dyDescent="0.25">
      <c r="A31" t="s">
        <v>380</v>
      </c>
      <c r="B31" t="s">
        <v>103</v>
      </c>
      <c r="C31" t="s">
        <v>426</v>
      </c>
      <c r="D31" t="s">
        <v>401</v>
      </c>
      <c r="E31" s="4">
        <v>162.0108695652174</v>
      </c>
      <c r="F31" s="4">
        <f>Nurse[[#This Row],[Total Nurse Staff Hours]]/Nurse[[#This Row],[MDS Census]]</f>
        <v>3.4558986917141885</v>
      </c>
      <c r="G31" s="4">
        <f>Nurse[[#This Row],[Total Direct Care Staff Hours]]/Nurse[[#This Row],[MDS Census]]</f>
        <v>3.2430841999329076</v>
      </c>
      <c r="H31" s="4">
        <f>Nurse[[#This Row],[Total RN Hours (w/ Admin, DON)]]/Nurse[[#This Row],[MDS Census]]</f>
        <v>0.17720093928212008</v>
      </c>
      <c r="I31" s="4">
        <f>Nurse[[#This Row],[RN Hours (excl. Admin, DON)]]/Nurse[[#This Row],[MDS Census]]</f>
        <v>0.11655015095605502</v>
      </c>
      <c r="J31" s="4">
        <f>SUM(Nurse[[#This Row],[RN Hours (excl. Admin, DON)]],Nurse[[#This Row],[RN Admin Hours]],Nurse[[#This Row],[RN DON Hours]],Nurse[[#This Row],[LPN Hours (excl. Admin)]],Nurse[[#This Row],[LPN Admin Hours]],Nurse[[#This Row],[CNA Hours]],Nurse[[#This Row],[NA TR Hours]],Nurse[[#This Row],[Med Aide/Tech Hours]])</f>
        <v>559.89315217391288</v>
      </c>
      <c r="K31" s="4">
        <f>SUM(Nurse[[#This Row],[RN Hours (excl. Admin, DON)]],Nurse[[#This Row],[LPN Hours (excl. Admin)]],Nurse[[#This Row],[CNA Hours]],Nurse[[#This Row],[NA TR Hours]],Nurse[[#This Row],[Med Aide/Tech Hours]])</f>
        <v>525.41489130434775</v>
      </c>
      <c r="L31" s="4">
        <f>SUM(Nurse[[#This Row],[RN Hours (excl. Admin, DON)]],Nurse[[#This Row],[RN Admin Hours]],Nurse[[#This Row],[RN DON Hours]])</f>
        <v>28.708478260869565</v>
      </c>
      <c r="M31" s="4">
        <v>18.882391304347827</v>
      </c>
      <c r="N31" s="4">
        <v>4.4347826086956523</v>
      </c>
      <c r="O31" s="4">
        <v>5.3913043478260869</v>
      </c>
      <c r="P31" s="4">
        <f>SUM(Nurse[[#This Row],[LPN Hours (excl. Admin)]],Nurse[[#This Row],[LPN Admin Hours]])</f>
        <v>165.20619565217388</v>
      </c>
      <c r="Q31" s="4">
        <v>140.55402173913041</v>
      </c>
      <c r="R31" s="4">
        <v>24.652173913043477</v>
      </c>
      <c r="S31" s="4">
        <f>SUM(Nurse[[#This Row],[CNA Hours]],Nurse[[#This Row],[NA TR Hours]],Nurse[[#This Row],[Med Aide/Tech Hours]])</f>
        <v>365.97847826086951</v>
      </c>
      <c r="T31" s="4">
        <v>321.26054347826079</v>
      </c>
      <c r="U31" s="4">
        <v>44.717934782608701</v>
      </c>
      <c r="V31" s="4">
        <v>0</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30.796195652173914</v>
      </c>
      <c r="X31" s="4">
        <v>0</v>
      </c>
      <c r="Y31" s="4">
        <v>0</v>
      </c>
      <c r="Z31" s="4">
        <v>0</v>
      </c>
      <c r="AA31" s="4">
        <v>17.489130434782606</v>
      </c>
      <c r="AB31" s="4">
        <v>0</v>
      </c>
      <c r="AC31" s="4">
        <v>13.30706521739131</v>
      </c>
      <c r="AD31" s="4">
        <v>0</v>
      </c>
      <c r="AE31" s="4">
        <v>0</v>
      </c>
      <c r="AF31" s="1">
        <v>315200</v>
      </c>
      <c r="AG31" s="1">
        <v>2</v>
      </c>
      <c r="AH31"/>
    </row>
    <row r="32" spans="1:34" x14ac:dyDescent="0.25">
      <c r="A32" t="s">
        <v>380</v>
      </c>
      <c r="B32" t="s">
        <v>100</v>
      </c>
      <c r="C32" t="s">
        <v>439</v>
      </c>
      <c r="D32" t="s">
        <v>418</v>
      </c>
      <c r="E32" s="4">
        <v>142.44565217391303</v>
      </c>
      <c r="F32" s="4">
        <f>Nurse[[#This Row],[Total Nurse Staff Hours]]/Nurse[[#This Row],[MDS Census]]</f>
        <v>3.6645379626096899</v>
      </c>
      <c r="G32" s="4">
        <f>Nurse[[#This Row],[Total Direct Care Staff Hours]]/Nurse[[#This Row],[MDS Census]]</f>
        <v>3.2679908431896219</v>
      </c>
      <c r="H32" s="4">
        <f>Nurse[[#This Row],[Total RN Hours (w/ Admin, DON)]]/Nurse[[#This Row],[MDS Census]]</f>
        <v>0.24634261732163298</v>
      </c>
      <c r="I32" s="4">
        <f>Nurse[[#This Row],[RN Hours (excl. Admin, DON)]]/Nurse[[#This Row],[MDS Census]]</f>
        <v>0.10496528042731783</v>
      </c>
      <c r="J32" s="4">
        <f>SUM(Nurse[[#This Row],[RN Hours (excl. Admin, DON)]],Nurse[[#This Row],[RN Admin Hours]],Nurse[[#This Row],[RN DON Hours]],Nurse[[#This Row],[LPN Hours (excl. Admin)]],Nurse[[#This Row],[LPN Admin Hours]],Nurse[[#This Row],[CNA Hours]],Nurse[[#This Row],[NA TR Hours]],Nurse[[#This Row],[Med Aide/Tech Hours]])</f>
        <v>521.99749999999983</v>
      </c>
      <c r="K32" s="4">
        <f>SUM(Nurse[[#This Row],[RN Hours (excl. Admin, DON)]],Nurse[[#This Row],[LPN Hours (excl. Admin)]],Nurse[[#This Row],[CNA Hours]],Nurse[[#This Row],[NA TR Hours]],Nurse[[#This Row],[Med Aide/Tech Hours]])</f>
        <v>465.51108695652164</v>
      </c>
      <c r="L32" s="4">
        <f>SUM(Nurse[[#This Row],[RN Hours (excl. Admin, DON)]],Nurse[[#This Row],[RN Admin Hours]],Nurse[[#This Row],[RN DON Hours]])</f>
        <v>35.090434782608696</v>
      </c>
      <c r="M32" s="4">
        <v>14.951847826086956</v>
      </c>
      <c r="N32" s="4">
        <v>14.399456521739131</v>
      </c>
      <c r="O32" s="4">
        <v>5.7391304347826084</v>
      </c>
      <c r="P32" s="4">
        <f>SUM(Nurse[[#This Row],[LPN Hours (excl. Admin)]],Nurse[[#This Row],[LPN Admin Hours]])</f>
        <v>164.57347826086954</v>
      </c>
      <c r="Q32" s="4">
        <v>128.22565217391301</v>
      </c>
      <c r="R32" s="4">
        <v>36.347826086956523</v>
      </c>
      <c r="S32" s="4">
        <f>SUM(Nurse[[#This Row],[CNA Hours]],Nurse[[#This Row],[NA TR Hours]],Nurse[[#This Row],[Med Aide/Tech Hours]])</f>
        <v>322.33358695652169</v>
      </c>
      <c r="T32" s="4">
        <v>281.69043478260863</v>
      </c>
      <c r="U32" s="4">
        <v>40.643152173913045</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155.34956521739133</v>
      </c>
      <c r="X32" s="4">
        <v>0.15760869565217392</v>
      </c>
      <c r="Y32" s="4">
        <v>0</v>
      </c>
      <c r="Z32" s="4">
        <v>0</v>
      </c>
      <c r="AA32" s="4">
        <v>52.721413043478272</v>
      </c>
      <c r="AB32" s="4">
        <v>0</v>
      </c>
      <c r="AC32" s="4">
        <v>101.47326086956522</v>
      </c>
      <c r="AD32" s="4">
        <v>0.99728260869565222</v>
      </c>
      <c r="AE32" s="4">
        <v>0</v>
      </c>
      <c r="AF32" s="1">
        <v>315196</v>
      </c>
      <c r="AG32" s="1">
        <v>2</v>
      </c>
      <c r="AH32"/>
    </row>
    <row r="33" spans="1:34" x14ac:dyDescent="0.25">
      <c r="A33" t="s">
        <v>380</v>
      </c>
      <c r="B33" t="s">
        <v>116</v>
      </c>
      <c r="C33" t="s">
        <v>440</v>
      </c>
      <c r="D33" t="s">
        <v>401</v>
      </c>
      <c r="E33" s="4">
        <v>88.608695652173907</v>
      </c>
      <c r="F33" s="4">
        <f>Nurse[[#This Row],[Total Nurse Staff Hours]]/Nurse[[#This Row],[MDS Census]]</f>
        <v>3.4314266437684</v>
      </c>
      <c r="G33" s="4">
        <f>Nurse[[#This Row],[Total Direct Care Staff Hours]]/Nurse[[#This Row],[MDS Census]]</f>
        <v>3.070529931305201</v>
      </c>
      <c r="H33" s="4">
        <f>Nurse[[#This Row],[Total RN Hours (w/ Admin, DON)]]/Nurse[[#This Row],[MDS Census]]</f>
        <v>0.25274043179587835</v>
      </c>
      <c r="I33" s="4">
        <f>Nurse[[#This Row],[RN Hours (excl. Admin, DON)]]/Nurse[[#This Row],[MDS Census]]</f>
        <v>9.5965407262021588E-2</v>
      </c>
      <c r="J33" s="4">
        <f>SUM(Nurse[[#This Row],[RN Hours (excl. Admin, DON)]],Nurse[[#This Row],[RN Admin Hours]],Nurse[[#This Row],[RN DON Hours]],Nurse[[#This Row],[LPN Hours (excl. Admin)]],Nurse[[#This Row],[LPN Admin Hours]],Nurse[[#This Row],[CNA Hours]],Nurse[[#This Row],[NA TR Hours]],Nurse[[#This Row],[Med Aide/Tech Hours]])</f>
        <v>304.05423913043472</v>
      </c>
      <c r="K33" s="4">
        <f>SUM(Nurse[[#This Row],[RN Hours (excl. Admin, DON)]],Nurse[[#This Row],[LPN Hours (excl. Admin)]],Nurse[[#This Row],[CNA Hours]],Nurse[[#This Row],[NA TR Hours]],Nurse[[#This Row],[Med Aide/Tech Hours]])</f>
        <v>272.075652173913</v>
      </c>
      <c r="L33" s="4">
        <f>SUM(Nurse[[#This Row],[RN Hours (excl. Admin, DON)]],Nurse[[#This Row],[RN Admin Hours]],Nurse[[#This Row],[RN DON Hours]])</f>
        <v>22.395</v>
      </c>
      <c r="M33" s="4">
        <v>8.5033695652173904</v>
      </c>
      <c r="N33" s="4">
        <v>8.4133695652173905</v>
      </c>
      <c r="O33" s="4">
        <v>5.4782608695652177</v>
      </c>
      <c r="P33" s="4">
        <f>SUM(Nurse[[#This Row],[LPN Hours (excl. Admin)]],Nurse[[#This Row],[LPN Admin Hours]])</f>
        <v>107.29760869565216</v>
      </c>
      <c r="Q33" s="4">
        <v>89.210652173913033</v>
      </c>
      <c r="R33" s="4">
        <v>18.086956521739129</v>
      </c>
      <c r="S33" s="4">
        <f>SUM(Nurse[[#This Row],[CNA Hours]],Nurse[[#This Row],[NA TR Hours]],Nurse[[#This Row],[Med Aide/Tech Hours]])</f>
        <v>174.36163043478257</v>
      </c>
      <c r="T33" s="4">
        <v>168.08717391304344</v>
      </c>
      <c r="U33" s="4">
        <v>6.274456521739129</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12.948478260869566</v>
      </c>
      <c r="X33" s="4">
        <v>0</v>
      </c>
      <c r="Y33" s="4">
        <v>6.5872826086956522</v>
      </c>
      <c r="Z33" s="4">
        <v>0</v>
      </c>
      <c r="AA33" s="4">
        <v>6.3611956521739135</v>
      </c>
      <c r="AB33" s="4">
        <v>0</v>
      </c>
      <c r="AC33" s="4">
        <v>0</v>
      </c>
      <c r="AD33" s="4">
        <v>0</v>
      </c>
      <c r="AE33" s="4">
        <v>0</v>
      </c>
      <c r="AF33" s="1">
        <v>315217</v>
      </c>
      <c r="AG33" s="1">
        <v>2</v>
      </c>
      <c r="AH33"/>
    </row>
    <row r="34" spans="1:34" x14ac:dyDescent="0.25">
      <c r="A34" t="s">
        <v>380</v>
      </c>
      <c r="B34" t="s">
        <v>184</v>
      </c>
      <c r="C34" t="s">
        <v>451</v>
      </c>
      <c r="D34" t="s">
        <v>418</v>
      </c>
      <c r="E34" s="4">
        <v>130.60869565217391</v>
      </c>
      <c r="F34" s="4">
        <f>Nurse[[#This Row],[Total Nurse Staff Hours]]/Nurse[[#This Row],[MDS Census]]</f>
        <v>3.2742476697736351</v>
      </c>
      <c r="G34" s="4">
        <f>Nurse[[#This Row],[Total Direct Care Staff Hours]]/Nurse[[#This Row],[MDS Census]]</f>
        <v>2.9614330892143803</v>
      </c>
      <c r="H34" s="4">
        <f>Nurse[[#This Row],[Total RN Hours (w/ Admin, DON)]]/Nurse[[#This Row],[MDS Census]]</f>
        <v>0.28188914780292934</v>
      </c>
      <c r="I34" s="4">
        <f>Nurse[[#This Row],[RN Hours (excl. Admin, DON)]]/Nurse[[#This Row],[MDS Census]]</f>
        <v>0.11211551264980023</v>
      </c>
      <c r="J34" s="4">
        <f>SUM(Nurse[[#This Row],[RN Hours (excl. Admin, DON)]],Nurse[[#This Row],[RN Admin Hours]],Nurse[[#This Row],[RN DON Hours]],Nurse[[#This Row],[LPN Hours (excl. Admin)]],Nurse[[#This Row],[LPN Admin Hours]],Nurse[[#This Row],[CNA Hours]],Nurse[[#This Row],[NA TR Hours]],Nurse[[#This Row],[Med Aide/Tech Hours]])</f>
        <v>427.6452173913043</v>
      </c>
      <c r="K34" s="4">
        <f>SUM(Nurse[[#This Row],[RN Hours (excl. Admin, DON)]],Nurse[[#This Row],[LPN Hours (excl. Admin)]],Nurse[[#This Row],[CNA Hours]],Nurse[[#This Row],[NA TR Hours]],Nurse[[#This Row],[Med Aide/Tech Hours]])</f>
        <v>386.78891304347815</v>
      </c>
      <c r="L34" s="4">
        <f>SUM(Nurse[[#This Row],[RN Hours (excl. Admin, DON)]],Nurse[[#This Row],[RN Admin Hours]],Nurse[[#This Row],[RN DON Hours]])</f>
        <v>36.817173913043469</v>
      </c>
      <c r="M34" s="4">
        <v>14.643260869565212</v>
      </c>
      <c r="N34" s="4">
        <v>16.521739130434781</v>
      </c>
      <c r="O34" s="4">
        <v>5.6521739130434785</v>
      </c>
      <c r="P34" s="4">
        <f>SUM(Nurse[[#This Row],[LPN Hours (excl. Admin)]],Nurse[[#This Row],[LPN Admin Hours]])</f>
        <v>143.35423913043476</v>
      </c>
      <c r="Q34" s="4">
        <v>124.67184782608695</v>
      </c>
      <c r="R34" s="4">
        <v>18.682391304347824</v>
      </c>
      <c r="S34" s="4">
        <f>SUM(Nurse[[#This Row],[CNA Hours]],Nurse[[#This Row],[NA TR Hours]],Nurse[[#This Row],[Med Aide/Tech Hours]])</f>
        <v>247.47380434782605</v>
      </c>
      <c r="T34" s="4">
        <v>216.42760869565214</v>
      </c>
      <c r="U34" s="4">
        <v>31.046195652173907</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123.69978260869566</v>
      </c>
      <c r="X34" s="4">
        <v>13.439456521739126</v>
      </c>
      <c r="Y34" s="4">
        <v>0</v>
      </c>
      <c r="Z34" s="4">
        <v>0</v>
      </c>
      <c r="AA34" s="4">
        <v>17.877934782608694</v>
      </c>
      <c r="AB34" s="4">
        <v>0</v>
      </c>
      <c r="AC34" s="4">
        <v>87.809021739130444</v>
      </c>
      <c r="AD34" s="4">
        <v>4.5733695652173916</v>
      </c>
      <c r="AE34" s="4">
        <v>0</v>
      </c>
      <c r="AF34" s="1">
        <v>315309</v>
      </c>
      <c r="AG34" s="1">
        <v>2</v>
      </c>
      <c r="AH34"/>
    </row>
    <row r="35" spans="1:34" x14ac:dyDescent="0.25">
      <c r="A35" t="s">
        <v>380</v>
      </c>
      <c r="B35" t="s">
        <v>55</v>
      </c>
      <c r="C35" t="s">
        <v>513</v>
      </c>
      <c r="D35" t="s">
        <v>412</v>
      </c>
      <c r="E35" s="4">
        <v>116</v>
      </c>
      <c r="F35" s="4">
        <f>Nurse[[#This Row],[Total Nurse Staff Hours]]/Nurse[[#This Row],[MDS Census]]</f>
        <v>2.9172994752623689</v>
      </c>
      <c r="G35" s="4">
        <f>Nurse[[#This Row],[Total Direct Care Staff Hours]]/Nurse[[#This Row],[MDS Census]]</f>
        <v>2.4988736881559217</v>
      </c>
      <c r="H35" s="4">
        <f>Nurse[[#This Row],[Total RN Hours (w/ Admin, DON)]]/Nurse[[#This Row],[MDS Census]]</f>
        <v>0.56780640929535253</v>
      </c>
      <c r="I35" s="4">
        <f>Nurse[[#This Row],[RN Hours (excl. Admin, DON)]]/Nurse[[#This Row],[MDS Census]]</f>
        <v>0.18776611694152914</v>
      </c>
      <c r="J35" s="4">
        <f>SUM(Nurse[[#This Row],[RN Hours (excl. Admin, DON)]],Nurse[[#This Row],[RN Admin Hours]],Nurse[[#This Row],[RN DON Hours]],Nurse[[#This Row],[LPN Hours (excl. Admin)]],Nurse[[#This Row],[LPN Admin Hours]],Nurse[[#This Row],[CNA Hours]],Nurse[[#This Row],[NA TR Hours]],Nurse[[#This Row],[Med Aide/Tech Hours]])</f>
        <v>338.4067391304348</v>
      </c>
      <c r="K35" s="4">
        <f>SUM(Nurse[[#This Row],[RN Hours (excl. Admin, DON)]],Nurse[[#This Row],[LPN Hours (excl. Admin)]],Nurse[[#This Row],[CNA Hours]],Nurse[[#This Row],[NA TR Hours]],Nurse[[#This Row],[Med Aide/Tech Hours]])</f>
        <v>289.86934782608694</v>
      </c>
      <c r="L35" s="4">
        <f>SUM(Nurse[[#This Row],[RN Hours (excl. Admin, DON)]],Nurse[[#This Row],[RN Admin Hours]],Nurse[[#This Row],[RN DON Hours]])</f>
        <v>65.865543478260889</v>
      </c>
      <c r="M35" s="4">
        <v>21.78086956521738</v>
      </c>
      <c r="N35" s="4">
        <v>39.671630434782635</v>
      </c>
      <c r="O35" s="4">
        <v>4.4130434782608692</v>
      </c>
      <c r="P35" s="4">
        <f>SUM(Nurse[[#This Row],[LPN Hours (excl. Admin)]],Nurse[[#This Row],[LPN Admin Hours]])</f>
        <v>89.098695652173888</v>
      </c>
      <c r="Q35" s="4">
        <v>84.645978260869541</v>
      </c>
      <c r="R35" s="4">
        <v>4.4527173913043478</v>
      </c>
      <c r="S35" s="4">
        <f>SUM(Nurse[[#This Row],[CNA Hours]],Nurse[[#This Row],[NA TR Hours]],Nurse[[#This Row],[Med Aide/Tech Hours]])</f>
        <v>183.4425</v>
      </c>
      <c r="T35" s="4">
        <v>166.76293478260868</v>
      </c>
      <c r="U35" s="4">
        <v>16.679565217391303</v>
      </c>
      <c r="V35" s="4">
        <v>0</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39.997065217391302</v>
      </c>
      <c r="X35" s="4">
        <v>5.8320652173913041</v>
      </c>
      <c r="Y35" s="4">
        <v>0</v>
      </c>
      <c r="Z35" s="4">
        <v>0</v>
      </c>
      <c r="AA35" s="4">
        <v>4.8644565217391307</v>
      </c>
      <c r="AB35" s="4">
        <v>0</v>
      </c>
      <c r="AC35" s="4">
        <v>12.620978260869563</v>
      </c>
      <c r="AD35" s="4">
        <v>16.679565217391303</v>
      </c>
      <c r="AE35" s="4">
        <v>0</v>
      </c>
      <c r="AF35" s="1">
        <v>315119</v>
      </c>
      <c r="AG35" s="1">
        <v>2</v>
      </c>
      <c r="AH35"/>
    </row>
    <row r="36" spans="1:34" x14ac:dyDescent="0.25">
      <c r="A36" t="s">
        <v>380</v>
      </c>
      <c r="B36" t="s">
        <v>31</v>
      </c>
      <c r="C36" t="s">
        <v>499</v>
      </c>
      <c r="D36" t="s">
        <v>401</v>
      </c>
      <c r="E36" s="4">
        <v>86.010869565217391</v>
      </c>
      <c r="F36" s="4">
        <f>Nurse[[#This Row],[Total Nurse Staff Hours]]/Nurse[[#This Row],[MDS Census]]</f>
        <v>3.3912346771136117</v>
      </c>
      <c r="G36" s="4">
        <f>Nurse[[#This Row],[Total Direct Care Staff Hours]]/Nurse[[#This Row],[MDS Census]]</f>
        <v>3.2151510173132829</v>
      </c>
      <c r="H36" s="4">
        <f>Nurse[[#This Row],[Total RN Hours (w/ Admin, DON)]]/Nurse[[#This Row],[MDS Census]]</f>
        <v>0.65202198913180853</v>
      </c>
      <c r="I36" s="4">
        <f>Nurse[[#This Row],[RN Hours (excl. Admin, DON)]]/Nurse[[#This Row],[MDS Census]]</f>
        <v>0.47593832933147995</v>
      </c>
      <c r="J36" s="4">
        <f>SUM(Nurse[[#This Row],[RN Hours (excl. Admin, DON)]],Nurse[[#This Row],[RN Admin Hours]],Nurse[[#This Row],[RN DON Hours]],Nurse[[#This Row],[LPN Hours (excl. Admin)]],Nurse[[#This Row],[LPN Admin Hours]],Nurse[[#This Row],[CNA Hours]],Nurse[[#This Row],[NA TR Hours]],Nurse[[#This Row],[Med Aide/Tech Hours]])</f>
        <v>291.68304347826097</v>
      </c>
      <c r="K36" s="4">
        <f>SUM(Nurse[[#This Row],[RN Hours (excl. Admin, DON)]],Nurse[[#This Row],[LPN Hours (excl. Admin)]],Nurse[[#This Row],[CNA Hours]],Nurse[[#This Row],[NA TR Hours]],Nurse[[#This Row],[Med Aide/Tech Hours]])</f>
        <v>276.53793478260877</v>
      </c>
      <c r="L36" s="4">
        <f>SUM(Nurse[[#This Row],[RN Hours (excl. Admin, DON)]],Nurse[[#This Row],[RN Admin Hours]],Nurse[[#This Row],[RN DON Hours]])</f>
        <v>56.080978260869578</v>
      </c>
      <c r="M36" s="4">
        <v>40.935869565217402</v>
      </c>
      <c r="N36" s="4">
        <v>10.014673913043479</v>
      </c>
      <c r="O36" s="4">
        <v>5.1304347826086953</v>
      </c>
      <c r="P36" s="4">
        <f>SUM(Nurse[[#This Row],[LPN Hours (excl. Admin)]],Nurse[[#This Row],[LPN Admin Hours]])</f>
        <v>77.463913043478257</v>
      </c>
      <c r="Q36" s="4">
        <v>77.463913043478257</v>
      </c>
      <c r="R36" s="4">
        <v>0</v>
      </c>
      <c r="S36" s="4">
        <f>SUM(Nurse[[#This Row],[CNA Hours]],Nurse[[#This Row],[NA TR Hours]],Nurse[[#This Row],[Med Aide/Tech Hours]])</f>
        <v>158.13815217391311</v>
      </c>
      <c r="T36" s="4">
        <v>158.13815217391311</v>
      </c>
      <c r="U36" s="4">
        <v>0</v>
      </c>
      <c r="V36" s="4">
        <v>0</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6" s="4">
        <v>0</v>
      </c>
      <c r="Y36" s="4">
        <v>0</v>
      </c>
      <c r="Z36" s="4">
        <v>0</v>
      </c>
      <c r="AA36" s="4">
        <v>0</v>
      </c>
      <c r="AB36" s="4">
        <v>0</v>
      </c>
      <c r="AC36" s="4">
        <v>0</v>
      </c>
      <c r="AD36" s="4">
        <v>0</v>
      </c>
      <c r="AE36" s="4">
        <v>0</v>
      </c>
      <c r="AF36" s="1">
        <v>315064</v>
      </c>
      <c r="AG36" s="1">
        <v>2</v>
      </c>
      <c r="AH36"/>
    </row>
    <row r="37" spans="1:34" x14ac:dyDescent="0.25">
      <c r="A37" t="s">
        <v>380</v>
      </c>
      <c r="B37" t="s">
        <v>146</v>
      </c>
      <c r="C37" t="s">
        <v>557</v>
      </c>
      <c r="D37" t="s">
        <v>415</v>
      </c>
      <c r="E37" s="4">
        <v>171.11956521739131</v>
      </c>
      <c r="F37" s="4">
        <f>Nurse[[#This Row],[Total Nurse Staff Hours]]/Nurse[[#This Row],[MDS Census]]</f>
        <v>3.2313885536428884</v>
      </c>
      <c r="G37" s="4">
        <f>Nurse[[#This Row],[Total Direct Care Staff Hours]]/Nurse[[#This Row],[MDS Census]]</f>
        <v>2.94597598932859</v>
      </c>
      <c r="H37" s="4">
        <f>Nurse[[#This Row],[Total RN Hours (w/ Admin, DON)]]/Nurse[[#This Row],[MDS Census]]</f>
        <v>0.31602934637616714</v>
      </c>
      <c r="I37" s="4">
        <f>Nurse[[#This Row],[RN Hours (excl. Admin, DON)]]/Nurse[[#This Row],[MDS Census]]</f>
        <v>0.13617163183637171</v>
      </c>
      <c r="J37" s="4">
        <f>SUM(Nurse[[#This Row],[RN Hours (excl. Admin, DON)]],Nurse[[#This Row],[RN Admin Hours]],Nurse[[#This Row],[RN DON Hours]],Nurse[[#This Row],[LPN Hours (excl. Admin)]],Nurse[[#This Row],[LPN Admin Hours]],Nurse[[#This Row],[CNA Hours]],Nurse[[#This Row],[NA TR Hours]],Nurse[[#This Row],[Med Aide/Tech Hours]])</f>
        <v>552.95380434782601</v>
      </c>
      <c r="K37" s="4">
        <f>SUM(Nurse[[#This Row],[RN Hours (excl. Admin, DON)]],Nurse[[#This Row],[LPN Hours (excl. Admin)]],Nurse[[#This Row],[CNA Hours]],Nurse[[#This Row],[NA TR Hours]],Nurse[[#This Row],[Med Aide/Tech Hours]])</f>
        <v>504.11413043478257</v>
      </c>
      <c r="L37" s="4">
        <f>SUM(Nurse[[#This Row],[RN Hours (excl. Admin, DON)]],Nurse[[#This Row],[RN Admin Hours]],Nurse[[#This Row],[RN DON Hours]])</f>
        <v>54.078804347826086</v>
      </c>
      <c r="M37" s="4">
        <v>23.301630434782609</v>
      </c>
      <c r="N37" s="4">
        <v>24.989130434782609</v>
      </c>
      <c r="O37" s="4">
        <v>5.7880434782608692</v>
      </c>
      <c r="P37" s="4">
        <f>SUM(Nurse[[#This Row],[LPN Hours (excl. Admin)]],Nurse[[#This Row],[LPN Admin Hours]])</f>
        <v>152.75271739130434</v>
      </c>
      <c r="Q37" s="4">
        <v>134.69021739130434</v>
      </c>
      <c r="R37" s="4">
        <v>18.0625</v>
      </c>
      <c r="S37" s="4">
        <f>SUM(Nurse[[#This Row],[CNA Hours]],Nurse[[#This Row],[NA TR Hours]],Nurse[[#This Row],[Med Aide/Tech Hours]])</f>
        <v>346.12228260869563</v>
      </c>
      <c r="T37" s="4">
        <v>346.12228260869563</v>
      </c>
      <c r="U37" s="4">
        <v>0</v>
      </c>
      <c r="V37" s="4">
        <v>0</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83.144021739130437</v>
      </c>
      <c r="X37" s="4">
        <v>2.1983695652173911</v>
      </c>
      <c r="Y37" s="4">
        <v>0</v>
      </c>
      <c r="Z37" s="4">
        <v>0</v>
      </c>
      <c r="AA37" s="4">
        <v>50.089673913043477</v>
      </c>
      <c r="AB37" s="4">
        <v>0</v>
      </c>
      <c r="AC37" s="4">
        <v>30.855978260869566</v>
      </c>
      <c r="AD37" s="4">
        <v>0</v>
      </c>
      <c r="AE37" s="4">
        <v>0</v>
      </c>
      <c r="AF37" s="1">
        <v>315260</v>
      </c>
      <c r="AG37" s="1">
        <v>2</v>
      </c>
      <c r="AH37"/>
    </row>
    <row r="38" spans="1:34" x14ac:dyDescent="0.25">
      <c r="A38" t="s">
        <v>380</v>
      </c>
      <c r="B38" t="s">
        <v>54</v>
      </c>
      <c r="C38" t="s">
        <v>437</v>
      </c>
      <c r="D38" t="s">
        <v>418</v>
      </c>
      <c r="E38" s="4">
        <v>119.3695652173913</v>
      </c>
      <c r="F38" s="4">
        <f>Nurse[[#This Row],[Total Nurse Staff Hours]]/Nurse[[#This Row],[MDS Census]]</f>
        <v>3.4806428701511565</v>
      </c>
      <c r="G38" s="4">
        <f>Nurse[[#This Row],[Total Direct Care Staff Hours]]/Nurse[[#This Row],[MDS Census]]</f>
        <v>3.1797650701147324</v>
      </c>
      <c r="H38" s="4">
        <f>Nurse[[#This Row],[Total RN Hours (w/ Admin, DON)]]/Nurse[[#This Row],[MDS Census]]</f>
        <v>0.41980240393370982</v>
      </c>
      <c r="I38" s="4">
        <f>Nurse[[#This Row],[RN Hours (excl. Admin, DON)]]/Nurse[[#This Row],[MDS Census]]</f>
        <v>0.245950646512475</v>
      </c>
      <c r="J38" s="4">
        <f>SUM(Nurse[[#This Row],[RN Hours (excl. Admin, DON)]],Nurse[[#This Row],[RN Admin Hours]],Nurse[[#This Row],[RN DON Hours]],Nurse[[#This Row],[LPN Hours (excl. Admin)]],Nurse[[#This Row],[LPN Admin Hours]],Nurse[[#This Row],[CNA Hours]],Nurse[[#This Row],[NA TR Hours]],Nurse[[#This Row],[Med Aide/Tech Hours]])</f>
        <v>415.48282608695649</v>
      </c>
      <c r="K38" s="4">
        <f>SUM(Nurse[[#This Row],[RN Hours (excl. Admin, DON)]],Nurse[[#This Row],[LPN Hours (excl. Admin)]],Nurse[[#This Row],[CNA Hours]],Nurse[[#This Row],[NA TR Hours]],Nurse[[#This Row],[Med Aide/Tech Hours]])</f>
        <v>379.56717391304335</v>
      </c>
      <c r="L38" s="4">
        <f>SUM(Nurse[[#This Row],[RN Hours (excl. Admin, DON)]],Nurse[[#This Row],[RN Admin Hours]],Nurse[[#This Row],[RN DON Hours]])</f>
        <v>50.111630434782619</v>
      </c>
      <c r="M38" s="4">
        <v>29.359021739130437</v>
      </c>
      <c r="N38" s="4">
        <v>16.309673913043483</v>
      </c>
      <c r="O38" s="4">
        <v>4.4429347826086953</v>
      </c>
      <c r="P38" s="4">
        <f>SUM(Nurse[[#This Row],[LPN Hours (excl. Admin)]],Nurse[[#This Row],[LPN Admin Hours]])</f>
        <v>113.79271739130439</v>
      </c>
      <c r="Q38" s="4">
        <v>98.629673913043518</v>
      </c>
      <c r="R38" s="4">
        <v>15.163043478260869</v>
      </c>
      <c r="S38" s="4">
        <f>SUM(Nurse[[#This Row],[CNA Hours]],Nurse[[#This Row],[NA TR Hours]],Nurse[[#This Row],[Med Aide/Tech Hours]])</f>
        <v>251.57847826086945</v>
      </c>
      <c r="T38" s="4">
        <v>224.30673913043466</v>
      </c>
      <c r="U38" s="4">
        <v>27.271739130434781</v>
      </c>
      <c r="V38" s="4">
        <v>0</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52.320652173913039</v>
      </c>
      <c r="X38" s="4">
        <v>5.2065217391304346</v>
      </c>
      <c r="Y38" s="4">
        <v>0</v>
      </c>
      <c r="Z38" s="4">
        <v>0</v>
      </c>
      <c r="AA38" s="4">
        <v>11.489130434782609</v>
      </c>
      <c r="AB38" s="4">
        <v>0</v>
      </c>
      <c r="AC38" s="4">
        <v>28.369565217391305</v>
      </c>
      <c r="AD38" s="4">
        <v>7.2554347826086953</v>
      </c>
      <c r="AE38" s="4">
        <v>0</v>
      </c>
      <c r="AF38" s="1">
        <v>315115</v>
      </c>
      <c r="AG38" s="1">
        <v>2</v>
      </c>
      <c r="AH38"/>
    </row>
    <row r="39" spans="1:34" x14ac:dyDescent="0.25">
      <c r="A39" t="s">
        <v>380</v>
      </c>
      <c r="B39" t="s">
        <v>246</v>
      </c>
      <c r="C39" t="s">
        <v>434</v>
      </c>
      <c r="D39" t="s">
        <v>413</v>
      </c>
      <c r="E39" s="4">
        <v>124.02173913043478</v>
      </c>
      <c r="F39" s="4">
        <f>Nurse[[#This Row],[Total Nurse Staff Hours]]/Nurse[[#This Row],[MDS Census]]</f>
        <v>2.7552436459246281</v>
      </c>
      <c r="G39" s="4">
        <f>Nurse[[#This Row],[Total Direct Care Staff Hours]]/Nurse[[#This Row],[MDS Census]]</f>
        <v>2.408104294478528</v>
      </c>
      <c r="H39" s="4">
        <f>Nurse[[#This Row],[Total RN Hours (w/ Admin, DON)]]/Nurse[[#This Row],[MDS Census]]</f>
        <v>0.46273356704645041</v>
      </c>
      <c r="I39" s="4">
        <f>Nurse[[#This Row],[RN Hours (excl. Admin, DON)]]/Nurse[[#This Row],[MDS Census]]</f>
        <v>0.11909991235758108</v>
      </c>
      <c r="J39" s="4">
        <f>SUM(Nurse[[#This Row],[RN Hours (excl. Admin, DON)]],Nurse[[#This Row],[RN Admin Hours]],Nurse[[#This Row],[RN DON Hours]],Nurse[[#This Row],[LPN Hours (excl. Admin)]],Nurse[[#This Row],[LPN Admin Hours]],Nurse[[#This Row],[CNA Hours]],Nurse[[#This Row],[NA TR Hours]],Nurse[[#This Row],[Med Aide/Tech Hours]])</f>
        <v>341.71010869565225</v>
      </c>
      <c r="K39" s="4">
        <f>SUM(Nurse[[#This Row],[RN Hours (excl. Admin, DON)]],Nurse[[#This Row],[LPN Hours (excl. Admin)]],Nurse[[#This Row],[CNA Hours]],Nurse[[#This Row],[NA TR Hours]],Nurse[[#This Row],[Med Aide/Tech Hours]])</f>
        <v>298.65728260869571</v>
      </c>
      <c r="L39" s="4">
        <f>SUM(Nurse[[#This Row],[RN Hours (excl. Admin, DON)]],Nurse[[#This Row],[RN Admin Hours]],Nurse[[#This Row],[RN DON Hours]])</f>
        <v>57.389021739130428</v>
      </c>
      <c r="M39" s="4">
        <v>14.770978260869565</v>
      </c>
      <c r="N39" s="4">
        <v>38.618043478260859</v>
      </c>
      <c r="O39" s="4">
        <v>4</v>
      </c>
      <c r="P39" s="4">
        <f>SUM(Nurse[[#This Row],[LPN Hours (excl. Admin)]],Nurse[[#This Row],[LPN Admin Hours]])</f>
        <v>77.167500000000032</v>
      </c>
      <c r="Q39" s="4">
        <v>76.732717391304377</v>
      </c>
      <c r="R39" s="4">
        <v>0.43478260869565216</v>
      </c>
      <c r="S39" s="4">
        <f>SUM(Nurse[[#This Row],[CNA Hours]],Nurse[[#This Row],[NA TR Hours]],Nurse[[#This Row],[Med Aide/Tech Hours]])</f>
        <v>207.15358695652176</v>
      </c>
      <c r="T39" s="4">
        <v>207.15358695652176</v>
      </c>
      <c r="U39" s="4">
        <v>0</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18.159239130434784</v>
      </c>
      <c r="X39" s="4">
        <v>1.0970652173913042</v>
      </c>
      <c r="Y39" s="4">
        <v>1.9244565217391303</v>
      </c>
      <c r="Z39" s="4">
        <v>0</v>
      </c>
      <c r="AA39" s="4">
        <v>3.0126086956521743</v>
      </c>
      <c r="AB39" s="4">
        <v>0</v>
      </c>
      <c r="AC39" s="4">
        <v>12.125108695652173</v>
      </c>
      <c r="AD39" s="4">
        <v>0</v>
      </c>
      <c r="AE39" s="4">
        <v>0</v>
      </c>
      <c r="AF39" s="1">
        <v>315386</v>
      </c>
      <c r="AG39" s="1">
        <v>2</v>
      </c>
      <c r="AH39"/>
    </row>
    <row r="40" spans="1:34" x14ac:dyDescent="0.25">
      <c r="A40" t="s">
        <v>380</v>
      </c>
      <c r="B40" t="s">
        <v>335</v>
      </c>
      <c r="C40" t="s">
        <v>564</v>
      </c>
      <c r="D40" t="s">
        <v>412</v>
      </c>
      <c r="E40" s="4">
        <v>34.586956521739133</v>
      </c>
      <c r="F40" s="4">
        <f>Nurse[[#This Row],[Total Nurse Staff Hours]]/Nurse[[#This Row],[MDS Census]]</f>
        <v>4.2043274670018853</v>
      </c>
      <c r="G40" s="4">
        <f>Nurse[[#This Row],[Total Direct Care Staff Hours]]/Nurse[[#This Row],[MDS Census]]</f>
        <v>3.6686580766813326</v>
      </c>
      <c r="H40" s="4">
        <f>Nurse[[#This Row],[Total RN Hours (w/ Admin, DON)]]/Nurse[[#This Row],[MDS Census]]</f>
        <v>0.92653991200502828</v>
      </c>
      <c r="I40" s="4">
        <f>Nurse[[#This Row],[RN Hours (excl. Admin, DON)]]/Nurse[[#This Row],[MDS Census]]</f>
        <v>0.39087052168447517</v>
      </c>
      <c r="J40" s="4">
        <f>SUM(Nurse[[#This Row],[RN Hours (excl. Admin, DON)]],Nurse[[#This Row],[RN Admin Hours]],Nurse[[#This Row],[RN DON Hours]],Nurse[[#This Row],[LPN Hours (excl. Admin)]],Nurse[[#This Row],[LPN Admin Hours]],Nurse[[#This Row],[CNA Hours]],Nurse[[#This Row],[NA TR Hours]],Nurse[[#This Row],[Med Aide/Tech Hours]])</f>
        <v>145.41489130434783</v>
      </c>
      <c r="K40" s="4">
        <f>SUM(Nurse[[#This Row],[RN Hours (excl. Admin, DON)]],Nurse[[#This Row],[LPN Hours (excl. Admin)]],Nurse[[#This Row],[CNA Hours]],Nurse[[#This Row],[NA TR Hours]],Nurse[[#This Row],[Med Aide/Tech Hours]])</f>
        <v>126.88771739130436</v>
      </c>
      <c r="L40" s="4">
        <f>SUM(Nurse[[#This Row],[RN Hours (excl. Admin, DON)]],Nurse[[#This Row],[RN Admin Hours]],Nurse[[#This Row],[RN DON Hours]])</f>
        <v>32.046195652173914</v>
      </c>
      <c r="M40" s="4">
        <v>13.519021739130435</v>
      </c>
      <c r="N40" s="4">
        <v>12.918478260869565</v>
      </c>
      <c r="O40" s="4">
        <v>5.6086956521739131</v>
      </c>
      <c r="P40" s="4">
        <f>SUM(Nurse[[#This Row],[LPN Hours (excl. Admin)]],Nurse[[#This Row],[LPN Admin Hours]])</f>
        <v>38.211956521739133</v>
      </c>
      <c r="Q40" s="4">
        <v>38.211956521739133</v>
      </c>
      <c r="R40" s="4">
        <v>0</v>
      </c>
      <c r="S40" s="4">
        <f>SUM(Nurse[[#This Row],[CNA Hours]],Nurse[[#This Row],[NA TR Hours]],Nurse[[#This Row],[Med Aide/Tech Hours]])</f>
        <v>75.156739130434786</v>
      </c>
      <c r="T40" s="4">
        <v>75.156739130434786</v>
      </c>
      <c r="U40" s="4">
        <v>0</v>
      </c>
      <c r="V40" s="4">
        <v>0</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11.292608695652174</v>
      </c>
      <c r="X40" s="4">
        <v>0</v>
      </c>
      <c r="Y40" s="4">
        <v>0.23369565217391305</v>
      </c>
      <c r="Z40" s="4">
        <v>0</v>
      </c>
      <c r="AA40" s="4">
        <v>0</v>
      </c>
      <c r="AB40" s="4">
        <v>0</v>
      </c>
      <c r="AC40" s="4">
        <v>11.058913043478261</v>
      </c>
      <c r="AD40" s="4">
        <v>0</v>
      </c>
      <c r="AE40" s="4">
        <v>0</v>
      </c>
      <c r="AF40" s="1">
        <v>315515</v>
      </c>
      <c r="AG40" s="1">
        <v>2</v>
      </c>
      <c r="AH40"/>
    </row>
    <row r="41" spans="1:34" x14ac:dyDescent="0.25">
      <c r="A41" t="s">
        <v>380</v>
      </c>
      <c r="B41" t="s">
        <v>275</v>
      </c>
      <c r="C41" t="s">
        <v>455</v>
      </c>
      <c r="D41" t="s">
        <v>413</v>
      </c>
      <c r="E41" s="4">
        <v>89.119565217391298</v>
      </c>
      <c r="F41" s="4">
        <f>Nurse[[#This Row],[Total Nurse Staff Hours]]/Nurse[[#This Row],[MDS Census]]</f>
        <v>3.7438224173679719</v>
      </c>
      <c r="G41" s="4">
        <f>Nurse[[#This Row],[Total Direct Care Staff Hours]]/Nurse[[#This Row],[MDS Census]]</f>
        <v>3.2774240761068421</v>
      </c>
      <c r="H41" s="4">
        <f>Nurse[[#This Row],[Total RN Hours (w/ Admin, DON)]]/Nurse[[#This Row],[MDS Census]]</f>
        <v>1.0057141114770094</v>
      </c>
      <c r="I41" s="4">
        <f>Nurse[[#This Row],[RN Hours (excl. Admin, DON)]]/Nurse[[#This Row],[MDS Census]]</f>
        <v>0.53931577021587995</v>
      </c>
      <c r="J41" s="4">
        <f>SUM(Nurse[[#This Row],[RN Hours (excl. Admin, DON)]],Nurse[[#This Row],[RN Admin Hours]],Nurse[[#This Row],[RN DON Hours]],Nurse[[#This Row],[LPN Hours (excl. Admin)]],Nurse[[#This Row],[LPN Admin Hours]],Nurse[[#This Row],[CNA Hours]],Nurse[[#This Row],[NA TR Hours]],Nurse[[#This Row],[Med Aide/Tech Hours]])</f>
        <v>333.64782608695651</v>
      </c>
      <c r="K41" s="4">
        <f>SUM(Nurse[[#This Row],[RN Hours (excl. Admin, DON)]],Nurse[[#This Row],[LPN Hours (excl. Admin)]],Nurse[[#This Row],[CNA Hours]],Nurse[[#This Row],[NA TR Hours]],Nurse[[#This Row],[Med Aide/Tech Hours]])</f>
        <v>292.08260869565214</v>
      </c>
      <c r="L41" s="4">
        <f>SUM(Nurse[[#This Row],[RN Hours (excl. Admin, DON)]],Nurse[[#This Row],[RN Admin Hours]],Nurse[[#This Row],[RN DON Hours]])</f>
        <v>89.628804347826076</v>
      </c>
      <c r="M41" s="4">
        <v>48.063586956521732</v>
      </c>
      <c r="N41" s="4">
        <v>30.005434782608695</v>
      </c>
      <c r="O41" s="4">
        <v>11.559782608695652</v>
      </c>
      <c r="P41" s="4">
        <f>SUM(Nurse[[#This Row],[LPN Hours (excl. Admin)]],Nurse[[#This Row],[LPN Admin Hours]])</f>
        <v>77.720108695652172</v>
      </c>
      <c r="Q41" s="4">
        <v>77.720108695652172</v>
      </c>
      <c r="R41" s="4">
        <v>0</v>
      </c>
      <c r="S41" s="4">
        <f>SUM(Nurse[[#This Row],[CNA Hours]],Nurse[[#This Row],[NA TR Hours]],Nurse[[#This Row],[Med Aide/Tech Hours]])</f>
        <v>166.29891304347825</v>
      </c>
      <c r="T41" s="4">
        <v>166.29891304347825</v>
      </c>
      <c r="U41" s="4">
        <v>0</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0.4891304347826087</v>
      </c>
      <c r="X41" s="4">
        <v>0</v>
      </c>
      <c r="Y41" s="4">
        <v>0</v>
      </c>
      <c r="Z41" s="4">
        <v>0</v>
      </c>
      <c r="AA41" s="4">
        <v>0</v>
      </c>
      <c r="AB41" s="4">
        <v>0</v>
      </c>
      <c r="AC41" s="4">
        <v>0.4891304347826087</v>
      </c>
      <c r="AD41" s="4">
        <v>0</v>
      </c>
      <c r="AE41" s="4">
        <v>0</v>
      </c>
      <c r="AF41" s="1">
        <v>315438</v>
      </c>
      <c r="AG41" s="1">
        <v>2</v>
      </c>
      <c r="AH41"/>
    </row>
    <row r="42" spans="1:34" x14ac:dyDescent="0.25">
      <c r="A42" t="s">
        <v>380</v>
      </c>
      <c r="B42" t="s">
        <v>203</v>
      </c>
      <c r="C42" t="s">
        <v>474</v>
      </c>
      <c r="D42" t="s">
        <v>414</v>
      </c>
      <c r="E42" s="4">
        <v>140.15217391304347</v>
      </c>
      <c r="F42" s="4">
        <f>Nurse[[#This Row],[Total Nurse Staff Hours]]/Nurse[[#This Row],[MDS Census]]</f>
        <v>3.4778773072747016</v>
      </c>
      <c r="G42" s="4">
        <f>Nurse[[#This Row],[Total Direct Care Staff Hours]]/Nurse[[#This Row],[MDS Census]]</f>
        <v>3.156623235613464</v>
      </c>
      <c r="H42" s="4">
        <f>Nurse[[#This Row],[Total RN Hours (w/ Admin, DON)]]/Nurse[[#This Row],[MDS Census]]</f>
        <v>0.66920660772452312</v>
      </c>
      <c r="I42" s="4">
        <f>Nurse[[#This Row],[RN Hours (excl. Admin, DON)]]/Nurse[[#This Row],[MDS Census]]</f>
        <v>0.34795253606328524</v>
      </c>
      <c r="J42" s="4">
        <f>SUM(Nurse[[#This Row],[RN Hours (excl. Admin, DON)]],Nurse[[#This Row],[RN Admin Hours]],Nurse[[#This Row],[RN DON Hours]],Nurse[[#This Row],[LPN Hours (excl. Admin)]],Nurse[[#This Row],[LPN Admin Hours]],Nurse[[#This Row],[CNA Hours]],Nurse[[#This Row],[NA TR Hours]],Nurse[[#This Row],[Med Aide/Tech Hours]])</f>
        <v>487.43206521739131</v>
      </c>
      <c r="K42" s="4">
        <f>SUM(Nurse[[#This Row],[RN Hours (excl. Admin, DON)]],Nurse[[#This Row],[LPN Hours (excl. Admin)]],Nurse[[#This Row],[CNA Hours]],Nurse[[#This Row],[NA TR Hours]],Nurse[[#This Row],[Med Aide/Tech Hours]])</f>
        <v>442.40760869565219</v>
      </c>
      <c r="L42" s="4">
        <f>SUM(Nurse[[#This Row],[RN Hours (excl. Admin, DON)]],Nurse[[#This Row],[RN Admin Hours]],Nurse[[#This Row],[RN DON Hours]])</f>
        <v>93.790760869565219</v>
      </c>
      <c r="M42" s="4">
        <v>48.766304347826086</v>
      </c>
      <c r="N42" s="4">
        <v>29.720108695652176</v>
      </c>
      <c r="O42" s="4">
        <v>15.304347826086957</v>
      </c>
      <c r="P42" s="4">
        <f>SUM(Nurse[[#This Row],[LPN Hours (excl. Admin)]],Nurse[[#This Row],[LPN Admin Hours]])</f>
        <v>116.58423913043478</v>
      </c>
      <c r="Q42" s="4">
        <v>116.58423913043478</v>
      </c>
      <c r="R42" s="4">
        <v>0</v>
      </c>
      <c r="S42" s="4">
        <f>SUM(Nurse[[#This Row],[CNA Hours]],Nurse[[#This Row],[NA TR Hours]],Nurse[[#This Row],[Med Aide/Tech Hours]])</f>
        <v>277.05706521739131</v>
      </c>
      <c r="T42" s="4">
        <v>277.05706521739131</v>
      </c>
      <c r="U42" s="4">
        <v>0</v>
      </c>
      <c r="V42" s="4">
        <v>0</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0.64130434782608692</v>
      </c>
      <c r="X42" s="4">
        <v>0</v>
      </c>
      <c r="Y42" s="4">
        <v>0</v>
      </c>
      <c r="Z42" s="4">
        <v>0</v>
      </c>
      <c r="AA42" s="4">
        <v>0</v>
      </c>
      <c r="AB42" s="4">
        <v>0</v>
      </c>
      <c r="AC42" s="4">
        <v>0.64130434782608692</v>
      </c>
      <c r="AD42" s="4">
        <v>0</v>
      </c>
      <c r="AE42" s="4">
        <v>0</v>
      </c>
      <c r="AF42" s="1">
        <v>315335</v>
      </c>
      <c r="AG42" s="1">
        <v>2</v>
      </c>
      <c r="AH42"/>
    </row>
    <row r="43" spans="1:34" x14ac:dyDescent="0.25">
      <c r="A43" t="s">
        <v>380</v>
      </c>
      <c r="B43" t="s">
        <v>170</v>
      </c>
      <c r="C43" t="s">
        <v>474</v>
      </c>
      <c r="D43" t="s">
        <v>414</v>
      </c>
      <c r="E43" s="4">
        <v>110.54347826086956</v>
      </c>
      <c r="F43" s="4">
        <f>Nurse[[#This Row],[Total Nurse Staff Hours]]/Nurse[[#This Row],[MDS Census]]</f>
        <v>3.784821042281219</v>
      </c>
      <c r="G43" s="4">
        <f>Nurse[[#This Row],[Total Direct Care Staff Hours]]/Nurse[[#This Row],[MDS Census]]</f>
        <v>3.4957109144542775</v>
      </c>
      <c r="H43" s="4">
        <f>Nurse[[#This Row],[Total RN Hours (w/ Admin, DON)]]/Nurse[[#This Row],[MDS Census]]</f>
        <v>0.84577482792527048</v>
      </c>
      <c r="I43" s="4">
        <f>Nurse[[#This Row],[RN Hours (excl. Admin, DON)]]/Nurse[[#This Row],[MDS Census]]</f>
        <v>0.55666470009832847</v>
      </c>
      <c r="J43" s="4">
        <f>SUM(Nurse[[#This Row],[RN Hours (excl. Admin, DON)]],Nurse[[#This Row],[RN Admin Hours]],Nurse[[#This Row],[RN DON Hours]],Nurse[[#This Row],[LPN Hours (excl. Admin)]],Nurse[[#This Row],[LPN Admin Hours]],Nurse[[#This Row],[CNA Hours]],Nurse[[#This Row],[NA TR Hours]],Nurse[[#This Row],[Med Aide/Tech Hours]])</f>
        <v>418.38728260869561</v>
      </c>
      <c r="K43" s="4">
        <f>SUM(Nurse[[#This Row],[RN Hours (excl. Admin, DON)]],Nurse[[#This Row],[LPN Hours (excl. Admin)]],Nurse[[#This Row],[CNA Hours]],Nurse[[#This Row],[NA TR Hours]],Nurse[[#This Row],[Med Aide/Tech Hours]])</f>
        <v>386.42804347826086</v>
      </c>
      <c r="L43" s="4">
        <f>SUM(Nurse[[#This Row],[RN Hours (excl. Admin, DON)]],Nurse[[#This Row],[RN Admin Hours]],Nurse[[#This Row],[RN DON Hours]])</f>
        <v>93.494891304347831</v>
      </c>
      <c r="M43" s="4">
        <v>61.53565217391305</v>
      </c>
      <c r="N43" s="4">
        <v>21.013586956521738</v>
      </c>
      <c r="O43" s="4">
        <v>10.945652173913043</v>
      </c>
      <c r="P43" s="4">
        <f>SUM(Nurse[[#This Row],[LPN Hours (excl. Admin)]],Nurse[[#This Row],[LPN Admin Hours]])</f>
        <v>87.209239130434781</v>
      </c>
      <c r="Q43" s="4">
        <v>87.209239130434781</v>
      </c>
      <c r="R43" s="4">
        <v>0</v>
      </c>
      <c r="S43" s="4">
        <f>SUM(Nurse[[#This Row],[CNA Hours]],Nurse[[#This Row],[NA TR Hours]],Nurse[[#This Row],[Med Aide/Tech Hours]])</f>
        <v>237.68315217391302</v>
      </c>
      <c r="T43" s="4">
        <v>237.68315217391302</v>
      </c>
      <c r="U43" s="4">
        <v>0</v>
      </c>
      <c r="V43" s="4">
        <v>0</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40.968478260869567</v>
      </c>
      <c r="X43" s="4">
        <v>0</v>
      </c>
      <c r="Y43" s="4">
        <v>0</v>
      </c>
      <c r="Z43" s="4">
        <v>0</v>
      </c>
      <c r="AA43" s="4">
        <v>0</v>
      </c>
      <c r="AB43" s="4">
        <v>0</v>
      </c>
      <c r="AC43" s="4">
        <v>40.968478260869567</v>
      </c>
      <c r="AD43" s="4">
        <v>0</v>
      </c>
      <c r="AE43" s="4">
        <v>0</v>
      </c>
      <c r="AF43" s="1">
        <v>315291</v>
      </c>
      <c r="AG43" s="1">
        <v>2</v>
      </c>
      <c r="AH43"/>
    </row>
    <row r="44" spans="1:34" x14ac:dyDescent="0.25">
      <c r="A44" t="s">
        <v>380</v>
      </c>
      <c r="B44" t="s">
        <v>99</v>
      </c>
      <c r="C44" t="s">
        <v>485</v>
      </c>
      <c r="D44" t="s">
        <v>401</v>
      </c>
      <c r="E44" s="4">
        <v>69.619565217391298</v>
      </c>
      <c r="F44" s="4">
        <f>Nurse[[#This Row],[Total Nurse Staff Hours]]/Nurse[[#This Row],[MDS Census]]</f>
        <v>3.8698391881342711</v>
      </c>
      <c r="G44" s="4">
        <f>Nurse[[#This Row],[Total Direct Care Staff Hours]]/Nurse[[#This Row],[MDS Census]]</f>
        <v>3.4365839188134277</v>
      </c>
      <c r="H44" s="4">
        <f>Nurse[[#This Row],[Total RN Hours (w/ Admin, DON)]]/Nurse[[#This Row],[MDS Census]]</f>
        <v>0.83322560499609677</v>
      </c>
      <c r="I44" s="4">
        <f>Nurse[[#This Row],[RN Hours (excl. Admin, DON)]]/Nurse[[#This Row],[MDS Census]]</f>
        <v>0.39997033567525364</v>
      </c>
      <c r="J44" s="4">
        <f>SUM(Nurse[[#This Row],[RN Hours (excl. Admin, DON)]],Nurse[[#This Row],[RN Admin Hours]],Nurse[[#This Row],[RN DON Hours]],Nurse[[#This Row],[LPN Hours (excl. Admin)]],Nurse[[#This Row],[LPN Admin Hours]],Nurse[[#This Row],[CNA Hours]],Nurse[[#This Row],[NA TR Hours]],Nurse[[#This Row],[Med Aide/Tech Hours]])</f>
        <v>269.41652173913047</v>
      </c>
      <c r="K44" s="4">
        <f>SUM(Nurse[[#This Row],[RN Hours (excl. Admin, DON)]],Nurse[[#This Row],[LPN Hours (excl. Admin)]],Nurse[[#This Row],[CNA Hours]],Nurse[[#This Row],[NA TR Hours]],Nurse[[#This Row],[Med Aide/Tech Hours]])</f>
        <v>239.2534782608696</v>
      </c>
      <c r="L44" s="4">
        <f>SUM(Nurse[[#This Row],[RN Hours (excl. Admin, DON)]],Nurse[[#This Row],[RN Admin Hours]],Nurse[[#This Row],[RN DON Hours]])</f>
        <v>58.008804347826079</v>
      </c>
      <c r="M44" s="4">
        <v>27.845760869565211</v>
      </c>
      <c r="N44" s="4">
        <v>25.190217391304348</v>
      </c>
      <c r="O44" s="4">
        <v>4.9728260869565215</v>
      </c>
      <c r="P44" s="4">
        <f>SUM(Nurse[[#This Row],[LPN Hours (excl. Admin)]],Nurse[[#This Row],[LPN Admin Hours]])</f>
        <v>72.922500000000014</v>
      </c>
      <c r="Q44" s="4">
        <v>72.922500000000014</v>
      </c>
      <c r="R44" s="4">
        <v>0</v>
      </c>
      <c r="S44" s="4">
        <f>SUM(Nurse[[#This Row],[CNA Hours]],Nurse[[#This Row],[NA TR Hours]],Nurse[[#This Row],[Med Aide/Tech Hours]])</f>
        <v>138.48521739130439</v>
      </c>
      <c r="T44" s="4">
        <v>138.48521739130439</v>
      </c>
      <c r="U44" s="4">
        <v>0</v>
      </c>
      <c r="V44" s="4">
        <v>0</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10.244891304347826</v>
      </c>
      <c r="X44" s="4">
        <v>1.3810869565217387</v>
      </c>
      <c r="Y44" s="4">
        <v>0</v>
      </c>
      <c r="Z44" s="4">
        <v>0</v>
      </c>
      <c r="AA44" s="4">
        <v>1.9456521739130435</v>
      </c>
      <c r="AB44" s="4">
        <v>0</v>
      </c>
      <c r="AC44" s="4">
        <v>6.918152173913044</v>
      </c>
      <c r="AD44" s="4">
        <v>0</v>
      </c>
      <c r="AE44" s="4">
        <v>0</v>
      </c>
      <c r="AF44" s="1">
        <v>315195</v>
      </c>
      <c r="AG44" s="1">
        <v>2</v>
      </c>
      <c r="AH44"/>
    </row>
    <row r="45" spans="1:34" x14ac:dyDescent="0.25">
      <c r="A45" t="s">
        <v>380</v>
      </c>
      <c r="B45" t="s">
        <v>90</v>
      </c>
      <c r="C45" t="s">
        <v>534</v>
      </c>
      <c r="D45" t="s">
        <v>420</v>
      </c>
      <c r="E45" s="4">
        <v>89.065217391304344</v>
      </c>
      <c r="F45" s="4">
        <f>Nurse[[#This Row],[Total Nurse Staff Hours]]/Nurse[[#This Row],[MDS Census]]</f>
        <v>4.6911874542348064</v>
      </c>
      <c r="G45" s="4">
        <f>Nurse[[#This Row],[Total Direct Care Staff Hours]]/Nurse[[#This Row],[MDS Census]]</f>
        <v>4.1803026604832807</v>
      </c>
      <c r="H45" s="4">
        <f>Nurse[[#This Row],[Total RN Hours (w/ Admin, DON)]]/Nurse[[#This Row],[MDS Census]]</f>
        <v>0.42084696119111548</v>
      </c>
      <c r="I45" s="4">
        <f>Nurse[[#This Row],[RN Hours (excl. Admin, DON)]]/Nurse[[#This Row],[MDS Census]]</f>
        <v>0.15068952892360263</v>
      </c>
      <c r="J45" s="4">
        <f>SUM(Nurse[[#This Row],[RN Hours (excl. Admin, DON)]],Nurse[[#This Row],[RN Admin Hours]],Nurse[[#This Row],[RN DON Hours]],Nurse[[#This Row],[LPN Hours (excl. Admin)]],Nurse[[#This Row],[LPN Admin Hours]],Nurse[[#This Row],[CNA Hours]],Nurse[[#This Row],[NA TR Hours]],Nurse[[#This Row],[Med Aide/Tech Hours]])</f>
        <v>417.82163043478261</v>
      </c>
      <c r="K45" s="4">
        <f>SUM(Nurse[[#This Row],[RN Hours (excl. Admin, DON)]],Nurse[[#This Row],[LPN Hours (excl. Admin)]],Nurse[[#This Row],[CNA Hours]],Nurse[[#This Row],[NA TR Hours]],Nurse[[#This Row],[Med Aide/Tech Hours]])</f>
        <v>372.3195652173913</v>
      </c>
      <c r="L45" s="4">
        <f>SUM(Nurse[[#This Row],[RN Hours (excl. Admin, DON)]],Nurse[[#This Row],[RN Admin Hours]],Nurse[[#This Row],[RN DON Hours]])</f>
        <v>37.482826086956521</v>
      </c>
      <c r="M45" s="4">
        <v>13.421195652173912</v>
      </c>
      <c r="N45" s="4">
        <v>13.202934782608697</v>
      </c>
      <c r="O45" s="4">
        <v>10.858695652173912</v>
      </c>
      <c r="P45" s="4">
        <f>SUM(Nurse[[#This Row],[LPN Hours (excl. Admin)]],Nurse[[#This Row],[LPN Admin Hours]])</f>
        <v>131.55456521739131</v>
      </c>
      <c r="Q45" s="4">
        <v>110.11413043478261</v>
      </c>
      <c r="R45" s="4">
        <v>21.440434782608694</v>
      </c>
      <c r="S45" s="4">
        <f>SUM(Nurse[[#This Row],[CNA Hours]],Nurse[[#This Row],[NA TR Hours]],Nurse[[#This Row],[Med Aide/Tech Hours]])</f>
        <v>248.78423913043477</v>
      </c>
      <c r="T45" s="4">
        <v>248.78423913043477</v>
      </c>
      <c r="U45" s="4">
        <v>0</v>
      </c>
      <c r="V45" s="4">
        <v>0</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82.68369565217391</v>
      </c>
      <c r="X45" s="4">
        <v>0</v>
      </c>
      <c r="Y45" s="4">
        <v>0</v>
      </c>
      <c r="Z45" s="4">
        <v>0</v>
      </c>
      <c r="AA45" s="4">
        <v>12.097826086956522</v>
      </c>
      <c r="AB45" s="4">
        <v>0</v>
      </c>
      <c r="AC45" s="4">
        <v>70.585869565217394</v>
      </c>
      <c r="AD45" s="4">
        <v>0</v>
      </c>
      <c r="AE45" s="4">
        <v>0</v>
      </c>
      <c r="AF45" s="1">
        <v>315179</v>
      </c>
      <c r="AG45" s="1">
        <v>2</v>
      </c>
      <c r="AH45"/>
    </row>
    <row r="46" spans="1:34" x14ac:dyDescent="0.25">
      <c r="A46" t="s">
        <v>380</v>
      </c>
      <c r="B46" t="s">
        <v>33</v>
      </c>
      <c r="C46" t="s">
        <v>487</v>
      </c>
      <c r="D46" t="s">
        <v>405</v>
      </c>
      <c r="E46" s="4">
        <v>125.94565217391305</v>
      </c>
      <c r="F46" s="4">
        <f>Nurse[[#This Row],[Total Nurse Staff Hours]]/Nurse[[#This Row],[MDS Census]]</f>
        <v>2.4250366790368516</v>
      </c>
      <c r="G46" s="4">
        <f>Nurse[[#This Row],[Total Direct Care Staff Hours]]/Nurse[[#This Row],[MDS Census]]</f>
        <v>2.3307931302321565</v>
      </c>
      <c r="H46" s="4">
        <f>Nurse[[#This Row],[Total RN Hours (w/ Admin, DON)]]/Nurse[[#This Row],[MDS Census]]</f>
        <v>0.37311210839734182</v>
      </c>
      <c r="I46" s="4">
        <f>Nurse[[#This Row],[RN Hours (excl. Admin, DON)]]/Nurse[[#This Row],[MDS Census]]</f>
        <v>0.27886855959264689</v>
      </c>
      <c r="J46" s="4">
        <f>SUM(Nurse[[#This Row],[RN Hours (excl. Admin, DON)]],Nurse[[#This Row],[RN Admin Hours]],Nurse[[#This Row],[RN DON Hours]],Nurse[[#This Row],[LPN Hours (excl. Admin)]],Nurse[[#This Row],[LPN Admin Hours]],Nurse[[#This Row],[CNA Hours]],Nurse[[#This Row],[NA TR Hours]],Nurse[[#This Row],[Med Aide/Tech Hours]])</f>
        <v>305.42282608695655</v>
      </c>
      <c r="K46" s="4">
        <f>SUM(Nurse[[#This Row],[RN Hours (excl. Admin, DON)]],Nurse[[#This Row],[LPN Hours (excl. Admin)]],Nurse[[#This Row],[CNA Hours]],Nurse[[#This Row],[NA TR Hours]],Nurse[[#This Row],[Med Aide/Tech Hours]])</f>
        <v>293.55326086956518</v>
      </c>
      <c r="L46" s="4">
        <f>SUM(Nurse[[#This Row],[RN Hours (excl. Admin, DON)]],Nurse[[#This Row],[RN Admin Hours]],Nurse[[#This Row],[RN DON Hours]])</f>
        <v>46.991847826086953</v>
      </c>
      <c r="M46" s="4">
        <v>35.122282608695649</v>
      </c>
      <c r="N46" s="4">
        <v>6.6521739130434785</v>
      </c>
      <c r="O46" s="4">
        <v>5.2173913043478262</v>
      </c>
      <c r="P46" s="4">
        <f>SUM(Nurse[[#This Row],[LPN Hours (excl. Admin)]],Nurse[[#This Row],[LPN Admin Hours]])</f>
        <v>83.505434782608702</v>
      </c>
      <c r="Q46" s="4">
        <v>83.505434782608702</v>
      </c>
      <c r="R46" s="4">
        <v>0</v>
      </c>
      <c r="S46" s="4">
        <f>SUM(Nurse[[#This Row],[CNA Hours]],Nurse[[#This Row],[NA TR Hours]],Nurse[[#This Row],[Med Aide/Tech Hours]])</f>
        <v>174.92554347826086</v>
      </c>
      <c r="T46" s="4">
        <v>174.92554347826086</v>
      </c>
      <c r="U46" s="4">
        <v>0</v>
      </c>
      <c r="V46" s="4">
        <v>0</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104.17826086956521</v>
      </c>
      <c r="X46" s="4">
        <v>5.0190217391304346</v>
      </c>
      <c r="Y46" s="4">
        <v>0</v>
      </c>
      <c r="Z46" s="4">
        <v>0</v>
      </c>
      <c r="AA46" s="4">
        <v>34.858695652173914</v>
      </c>
      <c r="AB46" s="4">
        <v>0</v>
      </c>
      <c r="AC46" s="4">
        <v>64.300543478260863</v>
      </c>
      <c r="AD46" s="4">
        <v>0</v>
      </c>
      <c r="AE46" s="4">
        <v>0</v>
      </c>
      <c r="AF46" s="1">
        <v>315068</v>
      </c>
      <c r="AG46" s="1">
        <v>2</v>
      </c>
      <c r="AH46"/>
    </row>
    <row r="47" spans="1:34" x14ac:dyDescent="0.25">
      <c r="A47" t="s">
        <v>380</v>
      </c>
      <c r="B47" t="s">
        <v>280</v>
      </c>
      <c r="C47" t="s">
        <v>594</v>
      </c>
      <c r="D47" t="s">
        <v>415</v>
      </c>
      <c r="E47" s="4">
        <v>30.108695652173914</v>
      </c>
      <c r="F47" s="4">
        <f>Nurse[[#This Row],[Total Nurse Staff Hours]]/Nurse[[#This Row],[MDS Census]]</f>
        <v>1.0284296028880866</v>
      </c>
      <c r="G47" s="4">
        <f>Nurse[[#This Row],[Total Direct Care Staff Hours]]/Nurse[[#This Row],[MDS Census]]</f>
        <v>0.4854693140794224</v>
      </c>
      <c r="H47" s="4">
        <f>Nurse[[#This Row],[Total RN Hours (w/ Admin, DON)]]/Nurse[[#This Row],[MDS Census]]</f>
        <v>0.41299638989169674</v>
      </c>
      <c r="I47" s="4">
        <f>Nurse[[#This Row],[RN Hours (excl. Admin, DON)]]/Nurse[[#This Row],[MDS Census]]</f>
        <v>5.7761732851985555E-2</v>
      </c>
      <c r="J47" s="4">
        <f>SUM(Nurse[[#This Row],[RN Hours (excl. Admin, DON)]],Nurse[[#This Row],[RN Admin Hours]],Nurse[[#This Row],[RN DON Hours]],Nurse[[#This Row],[LPN Hours (excl. Admin)]],Nurse[[#This Row],[LPN Admin Hours]],Nurse[[#This Row],[CNA Hours]],Nurse[[#This Row],[NA TR Hours]],Nurse[[#This Row],[Med Aide/Tech Hours]])</f>
        <v>30.964673913043477</v>
      </c>
      <c r="K47" s="4">
        <f>SUM(Nurse[[#This Row],[RN Hours (excl. Admin, DON)]],Nurse[[#This Row],[LPN Hours (excl. Admin)]],Nurse[[#This Row],[CNA Hours]],Nurse[[#This Row],[NA TR Hours]],Nurse[[#This Row],[Med Aide/Tech Hours]])</f>
        <v>14.616847826086957</v>
      </c>
      <c r="L47" s="4">
        <f>SUM(Nurse[[#This Row],[RN Hours (excl. Admin, DON)]],Nurse[[#This Row],[RN Admin Hours]],Nurse[[#This Row],[RN DON Hours]])</f>
        <v>12.434782608695652</v>
      </c>
      <c r="M47" s="4">
        <v>1.7391304347826086</v>
      </c>
      <c r="N47" s="4">
        <v>5.1304347826086953</v>
      </c>
      <c r="O47" s="4">
        <v>5.5652173913043477</v>
      </c>
      <c r="P47" s="4">
        <f>SUM(Nurse[[#This Row],[LPN Hours (excl. Admin)]],Nurse[[#This Row],[LPN Admin Hours]])</f>
        <v>8.0135869565217384</v>
      </c>
      <c r="Q47" s="4">
        <v>2.3614130434782608</v>
      </c>
      <c r="R47" s="4">
        <v>5.6521739130434785</v>
      </c>
      <c r="S47" s="4">
        <f>SUM(Nurse[[#This Row],[CNA Hours]],Nurse[[#This Row],[NA TR Hours]],Nurse[[#This Row],[Med Aide/Tech Hours]])</f>
        <v>10.516304347826088</v>
      </c>
      <c r="T47" s="4">
        <v>10.516304347826088</v>
      </c>
      <c r="U47" s="4">
        <v>0</v>
      </c>
      <c r="V47" s="4">
        <v>0</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14.355978260869566</v>
      </c>
      <c r="X47" s="4">
        <v>1.4782608695652173</v>
      </c>
      <c r="Y47" s="4">
        <v>0</v>
      </c>
      <c r="Z47" s="4">
        <v>0</v>
      </c>
      <c r="AA47" s="4">
        <v>2.3614130434782608</v>
      </c>
      <c r="AB47" s="4">
        <v>0</v>
      </c>
      <c r="AC47" s="4">
        <v>10.516304347826088</v>
      </c>
      <c r="AD47" s="4">
        <v>0</v>
      </c>
      <c r="AE47" s="4">
        <v>0</v>
      </c>
      <c r="AF47" s="1">
        <v>315448</v>
      </c>
      <c r="AG47" s="1">
        <v>2</v>
      </c>
      <c r="AH47"/>
    </row>
    <row r="48" spans="1:34" x14ac:dyDescent="0.25">
      <c r="A48" t="s">
        <v>380</v>
      </c>
      <c r="B48" t="s">
        <v>9</v>
      </c>
      <c r="C48" t="s">
        <v>487</v>
      </c>
      <c r="D48" t="s">
        <v>405</v>
      </c>
      <c r="E48" s="4">
        <v>90.565217391304344</v>
      </c>
      <c r="F48" s="4">
        <f>Nurse[[#This Row],[Total Nurse Staff Hours]]/Nurse[[#This Row],[MDS Census]]</f>
        <v>3.2210297647623625</v>
      </c>
      <c r="G48" s="4">
        <f>Nurse[[#This Row],[Total Direct Care Staff Hours]]/Nurse[[#This Row],[MDS Census]]</f>
        <v>2.8354116658665389</v>
      </c>
      <c r="H48" s="4">
        <f>Nurse[[#This Row],[Total RN Hours (w/ Admin, DON)]]/Nurse[[#This Row],[MDS Census]]</f>
        <v>0.30192630820931354</v>
      </c>
      <c r="I48" s="4">
        <f>Nurse[[#This Row],[RN Hours (excl. Admin, DON)]]/Nurse[[#This Row],[MDS Census]]</f>
        <v>0.1578888622179549</v>
      </c>
      <c r="J48" s="4">
        <f>SUM(Nurse[[#This Row],[RN Hours (excl. Admin, DON)]],Nurse[[#This Row],[RN Admin Hours]],Nurse[[#This Row],[RN DON Hours]],Nurse[[#This Row],[LPN Hours (excl. Admin)]],Nurse[[#This Row],[LPN Admin Hours]],Nurse[[#This Row],[CNA Hours]],Nurse[[#This Row],[NA TR Hours]],Nurse[[#This Row],[Med Aide/Tech Hours]])</f>
        <v>291.71326086956526</v>
      </c>
      <c r="K48" s="4">
        <f>SUM(Nurse[[#This Row],[RN Hours (excl. Admin, DON)]],Nurse[[#This Row],[LPN Hours (excl. Admin)]],Nurse[[#This Row],[CNA Hours]],Nurse[[#This Row],[NA TR Hours]],Nurse[[#This Row],[Med Aide/Tech Hours]])</f>
        <v>256.78967391304349</v>
      </c>
      <c r="L48" s="4">
        <f>SUM(Nurse[[#This Row],[RN Hours (excl. Admin, DON)]],Nurse[[#This Row],[RN Admin Hours]],Nurse[[#This Row],[RN DON Hours]])</f>
        <v>27.344021739130437</v>
      </c>
      <c r="M48" s="4">
        <v>14.299239130434783</v>
      </c>
      <c r="N48" s="4">
        <v>7.3423913043478262</v>
      </c>
      <c r="O48" s="4">
        <v>5.7023913043478265</v>
      </c>
      <c r="P48" s="4">
        <f>SUM(Nurse[[#This Row],[LPN Hours (excl. Admin)]],Nurse[[#This Row],[LPN Admin Hours]])</f>
        <v>100.60065217391308</v>
      </c>
      <c r="Q48" s="4">
        <v>78.721847826086986</v>
      </c>
      <c r="R48" s="4">
        <v>21.878804347826087</v>
      </c>
      <c r="S48" s="4">
        <f>SUM(Nurse[[#This Row],[CNA Hours]],Nurse[[#This Row],[NA TR Hours]],Nurse[[#This Row],[Med Aide/Tech Hours]])</f>
        <v>163.76858695652169</v>
      </c>
      <c r="T48" s="4">
        <v>139.80923913043475</v>
      </c>
      <c r="U48" s="4">
        <v>23.959347826086955</v>
      </c>
      <c r="V48" s="4">
        <v>0</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7.465217391304348</v>
      </c>
      <c r="X48" s="4">
        <v>0.70923913043478259</v>
      </c>
      <c r="Y48" s="4">
        <v>0.49456521739130432</v>
      </c>
      <c r="Z48" s="4">
        <v>0</v>
      </c>
      <c r="AA48" s="4">
        <v>4.2369565217391303</v>
      </c>
      <c r="AB48" s="4">
        <v>0</v>
      </c>
      <c r="AC48" s="4">
        <v>2.0244565217391304</v>
      </c>
      <c r="AD48" s="4">
        <v>0</v>
      </c>
      <c r="AE48" s="4">
        <v>0</v>
      </c>
      <c r="AF48" s="1">
        <v>315013</v>
      </c>
      <c r="AG48" s="1">
        <v>2</v>
      </c>
      <c r="AH48"/>
    </row>
    <row r="49" spans="1:34" x14ac:dyDescent="0.25">
      <c r="A49" t="s">
        <v>380</v>
      </c>
      <c r="B49" t="s">
        <v>120</v>
      </c>
      <c r="C49" t="s">
        <v>546</v>
      </c>
      <c r="D49" t="s">
        <v>418</v>
      </c>
      <c r="E49" s="4">
        <v>85.510869565217391</v>
      </c>
      <c r="F49" s="4">
        <f>Nurse[[#This Row],[Total Nurse Staff Hours]]/Nurse[[#This Row],[MDS Census]]</f>
        <v>3.1530837676369647</v>
      </c>
      <c r="G49" s="4">
        <f>Nurse[[#This Row],[Total Direct Care Staff Hours]]/Nurse[[#This Row],[MDS Census]]</f>
        <v>2.71371679166137</v>
      </c>
      <c r="H49" s="4">
        <f>Nurse[[#This Row],[Total RN Hours (w/ Admin, DON)]]/Nurse[[#This Row],[MDS Census]]</f>
        <v>0.38332655395957804</v>
      </c>
      <c r="I49" s="4">
        <f>Nurse[[#This Row],[RN Hours (excl. Admin, DON)]]/Nurse[[#This Row],[MDS Census]]</f>
        <v>0.18502987161560952</v>
      </c>
      <c r="J49" s="4">
        <f>SUM(Nurse[[#This Row],[RN Hours (excl. Admin, DON)]],Nurse[[#This Row],[RN Admin Hours]],Nurse[[#This Row],[RN DON Hours]],Nurse[[#This Row],[LPN Hours (excl. Admin)]],Nurse[[#This Row],[LPN Admin Hours]],Nurse[[#This Row],[CNA Hours]],Nurse[[#This Row],[NA TR Hours]],Nurse[[#This Row],[Med Aide/Tech Hours]])</f>
        <v>269.6229347826087</v>
      </c>
      <c r="K49" s="4">
        <f>SUM(Nurse[[#This Row],[RN Hours (excl. Admin, DON)]],Nurse[[#This Row],[LPN Hours (excl. Admin)]],Nurse[[#This Row],[CNA Hours]],Nurse[[#This Row],[NA TR Hours]],Nurse[[#This Row],[Med Aide/Tech Hours]])</f>
        <v>232.05228260869563</v>
      </c>
      <c r="L49" s="4">
        <f>SUM(Nurse[[#This Row],[RN Hours (excl. Admin, DON)]],Nurse[[#This Row],[RN Admin Hours]],Nurse[[#This Row],[RN DON Hours]])</f>
        <v>32.778586956521742</v>
      </c>
      <c r="M49" s="4">
        <v>15.822065217391305</v>
      </c>
      <c r="N49" s="4">
        <v>12.472826086956522</v>
      </c>
      <c r="O49" s="4">
        <v>4.4836956521739131</v>
      </c>
      <c r="P49" s="4">
        <f>SUM(Nurse[[#This Row],[LPN Hours (excl. Admin)]],Nurse[[#This Row],[LPN Admin Hours]])</f>
        <v>83.682391304347817</v>
      </c>
      <c r="Q49" s="4">
        <v>63.068260869565215</v>
      </c>
      <c r="R49" s="4">
        <v>20.614130434782609</v>
      </c>
      <c r="S49" s="4">
        <f>SUM(Nurse[[#This Row],[CNA Hours]],Nurse[[#This Row],[NA TR Hours]],Nurse[[#This Row],[Med Aide/Tech Hours]])</f>
        <v>153.16195652173911</v>
      </c>
      <c r="T49" s="4">
        <v>153.16195652173911</v>
      </c>
      <c r="U49" s="4">
        <v>0</v>
      </c>
      <c r="V49" s="4">
        <v>0</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22.904891304347824</v>
      </c>
      <c r="X49" s="4">
        <v>0.16847826086956522</v>
      </c>
      <c r="Y49" s="4">
        <v>0</v>
      </c>
      <c r="Z49" s="4">
        <v>0</v>
      </c>
      <c r="AA49" s="4">
        <v>7.9103260869565215</v>
      </c>
      <c r="AB49" s="4">
        <v>0</v>
      </c>
      <c r="AC49" s="4">
        <v>14.826086956521738</v>
      </c>
      <c r="AD49" s="4">
        <v>0</v>
      </c>
      <c r="AE49" s="4">
        <v>0</v>
      </c>
      <c r="AF49" s="1">
        <v>315222</v>
      </c>
      <c r="AG49" s="1">
        <v>2</v>
      </c>
      <c r="AH49"/>
    </row>
    <row r="50" spans="1:34" x14ac:dyDescent="0.25">
      <c r="A50" t="s">
        <v>380</v>
      </c>
      <c r="B50" t="s">
        <v>327</v>
      </c>
      <c r="C50" t="s">
        <v>509</v>
      </c>
      <c r="D50" t="s">
        <v>414</v>
      </c>
      <c r="E50" s="4">
        <v>45.565217391304351</v>
      </c>
      <c r="F50" s="4">
        <f>Nurse[[#This Row],[Total Nurse Staff Hours]]/Nurse[[#This Row],[MDS Census]]</f>
        <v>4.1516507633587789</v>
      </c>
      <c r="G50" s="4">
        <f>Nurse[[#This Row],[Total Direct Care Staff Hours]]/Nurse[[#This Row],[MDS Census]]</f>
        <v>3.6607156488549615</v>
      </c>
      <c r="H50" s="4">
        <f>Nurse[[#This Row],[Total RN Hours (w/ Admin, DON)]]/Nurse[[#This Row],[MDS Census]]</f>
        <v>0.92883349236641211</v>
      </c>
      <c r="I50" s="4">
        <f>Nurse[[#This Row],[RN Hours (excl. Admin, DON)]]/Nurse[[#This Row],[MDS Census]]</f>
        <v>0.43789837786259533</v>
      </c>
      <c r="J50" s="4">
        <f>SUM(Nurse[[#This Row],[RN Hours (excl. Admin, DON)]],Nurse[[#This Row],[RN Admin Hours]],Nurse[[#This Row],[RN DON Hours]],Nurse[[#This Row],[LPN Hours (excl. Admin)]],Nurse[[#This Row],[LPN Admin Hours]],Nurse[[#This Row],[CNA Hours]],Nurse[[#This Row],[NA TR Hours]],Nurse[[#This Row],[Med Aide/Tech Hours]])</f>
        <v>189.1708695652174</v>
      </c>
      <c r="K50" s="4">
        <f>SUM(Nurse[[#This Row],[RN Hours (excl. Admin, DON)]],Nurse[[#This Row],[LPN Hours (excl. Admin)]],Nurse[[#This Row],[CNA Hours]],Nurse[[#This Row],[NA TR Hours]],Nurse[[#This Row],[Med Aide/Tech Hours]])</f>
        <v>166.80130434782609</v>
      </c>
      <c r="L50" s="4">
        <f>SUM(Nurse[[#This Row],[RN Hours (excl. Admin, DON)]],Nurse[[#This Row],[RN Admin Hours]],Nurse[[#This Row],[RN DON Hours]])</f>
        <v>42.322499999999998</v>
      </c>
      <c r="M50" s="4">
        <v>19.952934782608693</v>
      </c>
      <c r="N50" s="4">
        <v>10.673913043478262</v>
      </c>
      <c r="O50" s="4">
        <v>11.695652173913043</v>
      </c>
      <c r="P50" s="4">
        <f>SUM(Nurse[[#This Row],[LPN Hours (excl. Admin)]],Nurse[[#This Row],[LPN Admin Hours]])</f>
        <v>64.634673913043471</v>
      </c>
      <c r="Q50" s="4">
        <v>64.634673913043471</v>
      </c>
      <c r="R50" s="4">
        <v>0</v>
      </c>
      <c r="S50" s="4">
        <f>SUM(Nurse[[#This Row],[CNA Hours]],Nurse[[#This Row],[NA TR Hours]],Nurse[[#This Row],[Med Aide/Tech Hours]])</f>
        <v>82.213695652173925</v>
      </c>
      <c r="T50" s="4">
        <v>82.213695652173925</v>
      </c>
      <c r="U50" s="4">
        <v>0</v>
      </c>
      <c r="V50" s="4">
        <v>0</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6.9241304347826089</v>
      </c>
      <c r="X50" s="4">
        <v>1.5326086956521738</v>
      </c>
      <c r="Y50" s="4">
        <v>0.58695652173913049</v>
      </c>
      <c r="Z50" s="4">
        <v>3.7391304347826089</v>
      </c>
      <c r="AA50" s="4">
        <v>0.2608695652173913</v>
      </c>
      <c r="AB50" s="4">
        <v>0</v>
      </c>
      <c r="AC50" s="4">
        <v>0.80456521739130449</v>
      </c>
      <c r="AD50" s="4">
        <v>0</v>
      </c>
      <c r="AE50" s="4">
        <v>0</v>
      </c>
      <c r="AF50" s="1">
        <v>315507</v>
      </c>
      <c r="AG50" s="1">
        <v>2</v>
      </c>
      <c r="AH50"/>
    </row>
    <row r="51" spans="1:34" x14ac:dyDescent="0.25">
      <c r="A51" t="s">
        <v>380</v>
      </c>
      <c r="B51" t="s">
        <v>167</v>
      </c>
      <c r="C51" t="s">
        <v>424</v>
      </c>
      <c r="D51" t="s">
        <v>418</v>
      </c>
      <c r="E51" s="4">
        <v>123</v>
      </c>
      <c r="F51" s="4">
        <f>Nurse[[#This Row],[Total Nurse Staff Hours]]/Nurse[[#This Row],[MDS Census]]</f>
        <v>2.7713706256627786</v>
      </c>
      <c r="G51" s="4">
        <f>Nurse[[#This Row],[Total Direct Care Staff Hours]]/Nurse[[#This Row],[MDS Census]]</f>
        <v>2.5960436550017674</v>
      </c>
      <c r="H51" s="4">
        <f>Nurse[[#This Row],[Total RN Hours (w/ Admin, DON)]]/Nurse[[#This Row],[MDS Census]]</f>
        <v>0.46947154471544716</v>
      </c>
      <c r="I51" s="4">
        <f>Nurse[[#This Row],[RN Hours (excl. Admin, DON)]]/Nurse[[#This Row],[MDS Census]]</f>
        <v>0.37898020501944157</v>
      </c>
      <c r="J51" s="4">
        <f>SUM(Nurse[[#This Row],[RN Hours (excl. Admin, DON)]],Nurse[[#This Row],[RN Admin Hours]],Nurse[[#This Row],[RN DON Hours]],Nurse[[#This Row],[LPN Hours (excl. Admin)]],Nurse[[#This Row],[LPN Admin Hours]],Nurse[[#This Row],[CNA Hours]],Nurse[[#This Row],[NA TR Hours]],Nurse[[#This Row],[Med Aide/Tech Hours]])</f>
        <v>340.87858695652176</v>
      </c>
      <c r="K51" s="4">
        <f>SUM(Nurse[[#This Row],[RN Hours (excl. Admin, DON)]],Nurse[[#This Row],[LPN Hours (excl. Admin)]],Nurse[[#This Row],[CNA Hours]],Nurse[[#This Row],[NA TR Hours]],Nurse[[#This Row],[Med Aide/Tech Hours]])</f>
        <v>319.31336956521739</v>
      </c>
      <c r="L51" s="4">
        <f>SUM(Nurse[[#This Row],[RN Hours (excl. Admin, DON)]],Nurse[[#This Row],[RN Admin Hours]],Nurse[[#This Row],[RN DON Hours]])</f>
        <v>57.745000000000005</v>
      </c>
      <c r="M51" s="4">
        <v>46.614565217391316</v>
      </c>
      <c r="N51" s="4">
        <v>5.5652173913043477</v>
      </c>
      <c r="O51" s="4">
        <v>5.5652173913043477</v>
      </c>
      <c r="P51" s="4">
        <f>SUM(Nurse[[#This Row],[LPN Hours (excl. Admin)]],Nurse[[#This Row],[LPN Admin Hours]])</f>
        <v>91.341413043478269</v>
      </c>
      <c r="Q51" s="4">
        <v>80.906630434782613</v>
      </c>
      <c r="R51" s="4">
        <v>10.434782608695652</v>
      </c>
      <c r="S51" s="4">
        <f>SUM(Nurse[[#This Row],[CNA Hours]],Nurse[[#This Row],[NA TR Hours]],Nurse[[#This Row],[Med Aide/Tech Hours]])</f>
        <v>191.79217391304348</v>
      </c>
      <c r="T51" s="4">
        <v>191.79217391304348</v>
      </c>
      <c r="U51" s="4">
        <v>0</v>
      </c>
      <c r="V51" s="4">
        <v>0</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19.7075</v>
      </c>
      <c r="X51" s="4">
        <v>6.3505434782608692</v>
      </c>
      <c r="Y51" s="4">
        <v>0</v>
      </c>
      <c r="Z51" s="4">
        <v>0</v>
      </c>
      <c r="AA51" s="4">
        <v>9.8406521739130444</v>
      </c>
      <c r="AB51" s="4">
        <v>0</v>
      </c>
      <c r="AC51" s="4">
        <v>3.5163043478260869</v>
      </c>
      <c r="AD51" s="4">
        <v>0</v>
      </c>
      <c r="AE51" s="4">
        <v>0</v>
      </c>
      <c r="AF51" s="1">
        <v>315288</v>
      </c>
      <c r="AG51" s="1">
        <v>2</v>
      </c>
      <c r="AH51"/>
    </row>
    <row r="52" spans="1:34" x14ac:dyDescent="0.25">
      <c r="A52" t="s">
        <v>380</v>
      </c>
      <c r="B52" t="s">
        <v>142</v>
      </c>
      <c r="C52" t="s">
        <v>507</v>
      </c>
      <c r="D52" t="s">
        <v>412</v>
      </c>
      <c r="E52" s="4">
        <v>152.7608695652174</v>
      </c>
      <c r="F52" s="4">
        <f>Nurse[[#This Row],[Total Nurse Staff Hours]]/Nurse[[#This Row],[MDS Census]]</f>
        <v>3.9344570940657464</v>
      </c>
      <c r="G52" s="4">
        <f>Nurse[[#This Row],[Total Direct Care Staff Hours]]/Nurse[[#This Row],[MDS Census]]</f>
        <v>3.4789625729329727</v>
      </c>
      <c r="H52" s="4">
        <f>Nurse[[#This Row],[Total RN Hours (w/ Admin, DON)]]/Nurse[[#This Row],[MDS Census]]</f>
        <v>0.78188131492813406</v>
      </c>
      <c r="I52" s="4">
        <f>Nurse[[#This Row],[RN Hours (excl. Admin, DON)]]/Nurse[[#This Row],[MDS Census]]</f>
        <v>0.46118400455386344</v>
      </c>
      <c r="J52" s="4">
        <f>SUM(Nurse[[#This Row],[RN Hours (excl. Admin, DON)]],Nurse[[#This Row],[RN Admin Hours]],Nurse[[#This Row],[RN DON Hours]],Nurse[[#This Row],[LPN Hours (excl. Admin)]],Nurse[[#This Row],[LPN Admin Hours]],Nurse[[#This Row],[CNA Hours]],Nurse[[#This Row],[NA TR Hours]],Nurse[[#This Row],[Med Aide/Tech Hours]])</f>
        <v>601.03108695652179</v>
      </c>
      <c r="K52" s="4">
        <f>SUM(Nurse[[#This Row],[RN Hours (excl. Admin, DON)]],Nurse[[#This Row],[LPN Hours (excl. Admin)]],Nurse[[#This Row],[CNA Hours]],Nurse[[#This Row],[NA TR Hours]],Nurse[[#This Row],[Med Aide/Tech Hours]])</f>
        <v>531.44934782608698</v>
      </c>
      <c r="L52" s="4">
        <f>SUM(Nurse[[#This Row],[RN Hours (excl. Admin, DON)]],Nurse[[#This Row],[RN Admin Hours]],Nurse[[#This Row],[RN DON Hours]])</f>
        <v>119.44086956521735</v>
      </c>
      <c r="M52" s="4">
        <v>70.45086956521736</v>
      </c>
      <c r="N52" s="4">
        <v>43.283478260869565</v>
      </c>
      <c r="O52" s="4">
        <v>5.7065217391304346</v>
      </c>
      <c r="P52" s="4">
        <f>SUM(Nurse[[#This Row],[LPN Hours (excl. Admin)]],Nurse[[#This Row],[LPN Admin Hours]])</f>
        <v>201.02739130434787</v>
      </c>
      <c r="Q52" s="4">
        <v>180.4356521739131</v>
      </c>
      <c r="R52" s="4">
        <v>20.591739130434782</v>
      </c>
      <c r="S52" s="4">
        <f>SUM(Nurse[[#This Row],[CNA Hours]],Nurse[[#This Row],[NA TR Hours]],Nurse[[#This Row],[Med Aide/Tech Hours]])</f>
        <v>280.56282608695653</v>
      </c>
      <c r="T52" s="4">
        <v>280.56282608695653</v>
      </c>
      <c r="U52" s="4">
        <v>0</v>
      </c>
      <c r="V52" s="4">
        <v>0</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68.318478260869568</v>
      </c>
      <c r="X52" s="4">
        <v>16.631739130434788</v>
      </c>
      <c r="Y52" s="4">
        <v>0</v>
      </c>
      <c r="Z52" s="4">
        <v>0</v>
      </c>
      <c r="AA52" s="4">
        <v>42.75032608695652</v>
      </c>
      <c r="AB52" s="4">
        <v>0</v>
      </c>
      <c r="AC52" s="4">
        <v>8.9364130434782609</v>
      </c>
      <c r="AD52" s="4">
        <v>0</v>
      </c>
      <c r="AE52" s="4">
        <v>0</v>
      </c>
      <c r="AF52" s="1">
        <v>315252</v>
      </c>
      <c r="AG52" s="1">
        <v>2</v>
      </c>
      <c r="AH52"/>
    </row>
    <row r="53" spans="1:34" x14ac:dyDescent="0.25">
      <c r="A53" t="s">
        <v>380</v>
      </c>
      <c r="B53" t="s">
        <v>12</v>
      </c>
      <c r="C53" t="s">
        <v>490</v>
      </c>
      <c r="D53" t="s">
        <v>413</v>
      </c>
      <c r="E53" s="4">
        <v>400.47826086956519</v>
      </c>
      <c r="F53" s="4">
        <f>Nurse[[#This Row],[Total Nurse Staff Hours]]/Nurse[[#This Row],[MDS Census]]</f>
        <v>3.3427138747150154</v>
      </c>
      <c r="G53" s="4">
        <f>Nurse[[#This Row],[Total Direct Care Staff Hours]]/Nurse[[#This Row],[MDS Census]]</f>
        <v>3.1667503528389971</v>
      </c>
      <c r="H53" s="4">
        <f>Nurse[[#This Row],[Total RN Hours (w/ Admin, DON)]]/Nurse[[#This Row],[MDS Census]]</f>
        <v>0.85868662468787327</v>
      </c>
      <c r="I53" s="4">
        <f>Nurse[[#This Row],[RN Hours (excl. Admin, DON)]]/Nurse[[#This Row],[MDS Census]]</f>
        <v>0.68272310281185533</v>
      </c>
      <c r="J53" s="4">
        <f>SUM(Nurse[[#This Row],[RN Hours (excl. Admin, DON)]],Nurse[[#This Row],[RN Admin Hours]],Nurse[[#This Row],[RN DON Hours]],Nurse[[#This Row],[LPN Hours (excl. Admin)]],Nurse[[#This Row],[LPN Admin Hours]],Nurse[[#This Row],[CNA Hours]],Nurse[[#This Row],[NA TR Hours]],Nurse[[#This Row],[Med Aide/Tech Hours]])</f>
        <v>1338.6842391304349</v>
      </c>
      <c r="K53" s="4">
        <f>SUM(Nurse[[#This Row],[RN Hours (excl. Admin, DON)]],Nurse[[#This Row],[LPN Hours (excl. Admin)]],Nurse[[#This Row],[CNA Hours]],Nurse[[#This Row],[NA TR Hours]],Nurse[[#This Row],[Med Aide/Tech Hours]])</f>
        <v>1268.2146739130435</v>
      </c>
      <c r="L53" s="4">
        <f>SUM(Nurse[[#This Row],[RN Hours (excl. Admin, DON)]],Nurse[[#This Row],[RN Admin Hours]],Nurse[[#This Row],[RN DON Hours]])</f>
        <v>343.88532608695652</v>
      </c>
      <c r="M53" s="4">
        <v>273.41576086956519</v>
      </c>
      <c r="N53" s="4">
        <v>65.947826086956525</v>
      </c>
      <c r="O53" s="4">
        <v>4.5217391304347823</v>
      </c>
      <c r="P53" s="4">
        <f>SUM(Nurse[[#This Row],[LPN Hours (excl. Admin)]],Nurse[[#This Row],[LPN Admin Hours]])</f>
        <v>165.29076086956522</v>
      </c>
      <c r="Q53" s="4">
        <v>165.29076086956522</v>
      </c>
      <c r="R53" s="4">
        <v>0</v>
      </c>
      <c r="S53" s="4">
        <f>SUM(Nurse[[#This Row],[CNA Hours]],Nurse[[#This Row],[NA TR Hours]],Nurse[[#This Row],[Med Aide/Tech Hours]])</f>
        <v>829.508152173913</v>
      </c>
      <c r="T53" s="4">
        <v>829.508152173913</v>
      </c>
      <c r="U53" s="4">
        <v>0</v>
      </c>
      <c r="V53" s="4">
        <v>0</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3" s="4">
        <v>0</v>
      </c>
      <c r="Y53" s="4">
        <v>0</v>
      </c>
      <c r="Z53" s="4">
        <v>0</v>
      </c>
      <c r="AA53" s="4">
        <v>0</v>
      </c>
      <c r="AB53" s="4">
        <v>0</v>
      </c>
      <c r="AC53" s="4">
        <v>0</v>
      </c>
      <c r="AD53" s="4">
        <v>0</v>
      </c>
      <c r="AE53" s="4">
        <v>0</v>
      </c>
      <c r="AF53" s="1">
        <v>315017</v>
      </c>
      <c r="AG53" s="1">
        <v>2</v>
      </c>
      <c r="AH53"/>
    </row>
    <row r="54" spans="1:34" x14ac:dyDescent="0.25">
      <c r="A54" t="s">
        <v>380</v>
      </c>
      <c r="B54" t="s">
        <v>60</v>
      </c>
      <c r="C54" t="s">
        <v>516</v>
      </c>
      <c r="D54" t="s">
        <v>407</v>
      </c>
      <c r="E54" s="4">
        <v>138.46739130434781</v>
      </c>
      <c r="F54" s="4">
        <f>Nurse[[#This Row],[Total Nurse Staff Hours]]/Nurse[[#This Row],[MDS Census]]</f>
        <v>3.1238197660726903</v>
      </c>
      <c r="G54" s="4">
        <f>Nurse[[#This Row],[Total Direct Care Staff Hours]]/Nurse[[#This Row],[MDS Census]]</f>
        <v>2.580781066017741</v>
      </c>
      <c r="H54" s="4">
        <f>Nurse[[#This Row],[Total RN Hours (w/ Admin, DON)]]/Nurse[[#This Row],[MDS Census]]</f>
        <v>0.5466535834837899</v>
      </c>
      <c r="I54" s="4">
        <f>Nurse[[#This Row],[RN Hours (excl. Admin, DON)]]/Nurse[[#This Row],[MDS Census]]</f>
        <v>9.0327341235575814E-2</v>
      </c>
      <c r="J54" s="4">
        <f>SUM(Nurse[[#This Row],[RN Hours (excl. Admin, DON)]],Nurse[[#This Row],[RN Admin Hours]],Nurse[[#This Row],[RN DON Hours]],Nurse[[#This Row],[LPN Hours (excl. Admin)]],Nurse[[#This Row],[LPN Admin Hours]],Nurse[[#This Row],[CNA Hours]],Nurse[[#This Row],[NA TR Hours]],Nurse[[#This Row],[Med Aide/Tech Hours]])</f>
        <v>432.54717391304348</v>
      </c>
      <c r="K54" s="4">
        <f>SUM(Nurse[[#This Row],[RN Hours (excl. Admin, DON)]],Nurse[[#This Row],[LPN Hours (excl. Admin)]],Nurse[[#This Row],[CNA Hours]],Nurse[[#This Row],[NA TR Hours]],Nurse[[#This Row],[Med Aide/Tech Hours]])</f>
        <v>357.35402173913042</v>
      </c>
      <c r="L54" s="4">
        <f>SUM(Nurse[[#This Row],[RN Hours (excl. Admin, DON)]],Nurse[[#This Row],[RN Admin Hours]],Nurse[[#This Row],[RN DON Hours]])</f>
        <v>75.693695652173901</v>
      </c>
      <c r="M54" s="4">
        <v>12.507391304347829</v>
      </c>
      <c r="N54" s="4">
        <v>54.382499999999979</v>
      </c>
      <c r="O54" s="4">
        <v>8.8038043478260892</v>
      </c>
      <c r="P54" s="4">
        <f>SUM(Nurse[[#This Row],[LPN Hours (excl. Admin)]],Nurse[[#This Row],[LPN Admin Hours]])</f>
        <v>113.06217391304344</v>
      </c>
      <c r="Q54" s="4">
        <v>101.05532608695648</v>
      </c>
      <c r="R54" s="4">
        <v>12.006847826086958</v>
      </c>
      <c r="S54" s="4">
        <f>SUM(Nurse[[#This Row],[CNA Hours]],Nurse[[#This Row],[NA TR Hours]],Nurse[[#This Row],[Med Aide/Tech Hours]])</f>
        <v>243.79130434782613</v>
      </c>
      <c r="T54" s="4">
        <v>243.79130434782613</v>
      </c>
      <c r="U54" s="4">
        <v>0</v>
      </c>
      <c r="V54" s="4">
        <v>0</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29.21097826086957</v>
      </c>
      <c r="X54" s="4">
        <v>0</v>
      </c>
      <c r="Y54" s="4">
        <v>0</v>
      </c>
      <c r="Z54" s="4">
        <v>0</v>
      </c>
      <c r="AA54" s="4">
        <v>21.434130434782613</v>
      </c>
      <c r="AB54" s="4">
        <v>0</v>
      </c>
      <c r="AC54" s="4">
        <v>7.7768478260869571</v>
      </c>
      <c r="AD54" s="4">
        <v>0</v>
      </c>
      <c r="AE54" s="4">
        <v>0</v>
      </c>
      <c r="AF54" s="1">
        <v>315126</v>
      </c>
      <c r="AG54" s="1">
        <v>2</v>
      </c>
      <c r="AH54"/>
    </row>
    <row r="55" spans="1:34" x14ac:dyDescent="0.25">
      <c r="A55" t="s">
        <v>380</v>
      </c>
      <c r="B55" t="s">
        <v>315</v>
      </c>
      <c r="C55" t="s">
        <v>604</v>
      </c>
      <c r="D55" t="s">
        <v>408</v>
      </c>
      <c r="E55" s="4">
        <v>66.576086956521735</v>
      </c>
      <c r="F55" s="4">
        <f>Nurse[[#This Row],[Total Nurse Staff Hours]]/Nurse[[#This Row],[MDS Census]]</f>
        <v>3.2316620408163268</v>
      </c>
      <c r="G55" s="4">
        <f>Nurse[[#This Row],[Total Direct Care Staff Hours]]/Nurse[[#This Row],[MDS Census]]</f>
        <v>3.1227673469387764</v>
      </c>
      <c r="H55" s="4">
        <f>Nurse[[#This Row],[Total RN Hours (w/ Admin, DON)]]/Nurse[[#This Row],[MDS Census]]</f>
        <v>0.79511673469387756</v>
      </c>
      <c r="I55" s="4">
        <f>Nurse[[#This Row],[RN Hours (excl. Admin, DON)]]/Nurse[[#This Row],[MDS Census]]</f>
        <v>0.68622204081632654</v>
      </c>
      <c r="J55" s="4">
        <f>SUM(Nurse[[#This Row],[RN Hours (excl. Admin, DON)]],Nurse[[#This Row],[RN Admin Hours]],Nurse[[#This Row],[RN DON Hours]],Nurse[[#This Row],[LPN Hours (excl. Admin)]],Nurse[[#This Row],[LPN Admin Hours]],Nurse[[#This Row],[CNA Hours]],Nurse[[#This Row],[NA TR Hours]],Nurse[[#This Row],[Med Aide/Tech Hours]])</f>
        <v>215.15141304347827</v>
      </c>
      <c r="K55" s="4">
        <f>SUM(Nurse[[#This Row],[RN Hours (excl. Admin, DON)]],Nurse[[#This Row],[LPN Hours (excl. Admin)]],Nurse[[#This Row],[CNA Hours]],Nurse[[#This Row],[NA TR Hours]],Nurse[[#This Row],[Med Aide/Tech Hours]])</f>
        <v>207.90163043478265</v>
      </c>
      <c r="L55" s="4">
        <f>SUM(Nurse[[#This Row],[RN Hours (excl. Admin, DON)]],Nurse[[#This Row],[RN Admin Hours]],Nurse[[#This Row],[RN DON Hours]])</f>
        <v>52.935760869565215</v>
      </c>
      <c r="M55" s="4">
        <v>45.685978260869561</v>
      </c>
      <c r="N55" s="4">
        <v>1.0480434782608696</v>
      </c>
      <c r="O55" s="4">
        <v>6.201739130434782</v>
      </c>
      <c r="P55" s="4">
        <f>SUM(Nurse[[#This Row],[LPN Hours (excl. Admin)]],Nurse[[#This Row],[LPN Admin Hours]])</f>
        <v>43.652173913043491</v>
      </c>
      <c r="Q55" s="4">
        <v>43.652173913043491</v>
      </c>
      <c r="R55" s="4">
        <v>0</v>
      </c>
      <c r="S55" s="4">
        <f>SUM(Nurse[[#This Row],[CNA Hours]],Nurse[[#This Row],[NA TR Hours]],Nurse[[#This Row],[Med Aide/Tech Hours]])</f>
        <v>118.56347826086959</v>
      </c>
      <c r="T55" s="4">
        <v>118.56347826086959</v>
      </c>
      <c r="U55" s="4">
        <v>0</v>
      </c>
      <c r="V55" s="4">
        <v>0</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5" s="4">
        <v>0</v>
      </c>
      <c r="Y55" s="4">
        <v>0</v>
      </c>
      <c r="Z55" s="4">
        <v>0</v>
      </c>
      <c r="AA55" s="4">
        <v>0</v>
      </c>
      <c r="AB55" s="4">
        <v>0</v>
      </c>
      <c r="AC55" s="4">
        <v>0</v>
      </c>
      <c r="AD55" s="4">
        <v>0</v>
      </c>
      <c r="AE55" s="4">
        <v>0</v>
      </c>
      <c r="AF55" s="1">
        <v>315492</v>
      </c>
      <c r="AG55" s="1">
        <v>2</v>
      </c>
      <c r="AH55"/>
    </row>
    <row r="56" spans="1:34" x14ac:dyDescent="0.25">
      <c r="A56" t="s">
        <v>380</v>
      </c>
      <c r="B56" t="s">
        <v>92</v>
      </c>
      <c r="C56" t="s">
        <v>471</v>
      </c>
      <c r="D56" t="s">
        <v>409</v>
      </c>
      <c r="E56" s="4">
        <v>120.06521739130434</v>
      </c>
      <c r="F56" s="4">
        <f>Nurse[[#This Row],[Total Nurse Staff Hours]]/Nurse[[#This Row],[MDS Census]]</f>
        <v>3.7859025891725517</v>
      </c>
      <c r="G56" s="4">
        <f>Nurse[[#This Row],[Total Direct Care Staff Hours]]/Nurse[[#This Row],[MDS Census]]</f>
        <v>3.5535379322831799</v>
      </c>
      <c r="H56" s="4">
        <f>Nurse[[#This Row],[Total RN Hours (w/ Admin, DON)]]/Nurse[[#This Row],[MDS Census]]</f>
        <v>1.0407007061379685</v>
      </c>
      <c r="I56" s="4">
        <f>Nurse[[#This Row],[RN Hours (excl. Admin, DON)]]/Nurse[[#This Row],[MDS Census]]</f>
        <v>0.83237189933007427</v>
      </c>
      <c r="J56" s="4">
        <f>SUM(Nurse[[#This Row],[RN Hours (excl. Admin, DON)]],Nurse[[#This Row],[RN Admin Hours]],Nurse[[#This Row],[RN DON Hours]],Nurse[[#This Row],[LPN Hours (excl. Admin)]],Nurse[[#This Row],[LPN Admin Hours]],Nurse[[#This Row],[CNA Hours]],Nurse[[#This Row],[NA TR Hours]],Nurse[[#This Row],[Med Aide/Tech Hours]])</f>
        <v>454.55521739130438</v>
      </c>
      <c r="K56" s="4">
        <f>SUM(Nurse[[#This Row],[RN Hours (excl. Admin, DON)]],Nurse[[#This Row],[LPN Hours (excl. Admin)]],Nurse[[#This Row],[CNA Hours]],Nurse[[#This Row],[NA TR Hours]],Nurse[[#This Row],[Med Aide/Tech Hours]])</f>
        <v>426.65630434782611</v>
      </c>
      <c r="L56" s="4">
        <f>SUM(Nurse[[#This Row],[RN Hours (excl. Admin, DON)]],Nurse[[#This Row],[RN Admin Hours]],Nurse[[#This Row],[RN DON Hours]])</f>
        <v>124.95195652173913</v>
      </c>
      <c r="M56" s="4">
        <v>99.938913043478266</v>
      </c>
      <c r="N56" s="4">
        <v>20.143478260869561</v>
      </c>
      <c r="O56" s="4">
        <v>4.8695652173913047</v>
      </c>
      <c r="P56" s="4">
        <f>SUM(Nurse[[#This Row],[LPN Hours (excl. Admin)]],Nurse[[#This Row],[LPN Admin Hours]])</f>
        <v>64.614130434782609</v>
      </c>
      <c r="Q56" s="4">
        <v>61.728260869565219</v>
      </c>
      <c r="R56" s="4">
        <v>2.8858695652173907</v>
      </c>
      <c r="S56" s="4">
        <f>SUM(Nurse[[#This Row],[CNA Hours]],Nurse[[#This Row],[NA TR Hours]],Nurse[[#This Row],[Med Aide/Tech Hours]])</f>
        <v>264.98913043478262</v>
      </c>
      <c r="T56" s="4">
        <v>234.0108695652174</v>
      </c>
      <c r="U56" s="4">
        <v>30.978260869565219</v>
      </c>
      <c r="V56" s="4">
        <v>0</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34.315217391304344</v>
      </c>
      <c r="X56" s="4">
        <v>3.3913043478260869</v>
      </c>
      <c r="Y56" s="4">
        <v>0</v>
      </c>
      <c r="Z56" s="4">
        <v>0</v>
      </c>
      <c r="AA56" s="4">
        <v>0.30706521739130432</v>
      </c>
      <c r="AB56" s="4">
        <v>0</v>
      </c>
      <c r="AC56" s="4">
        <v>16.701086956521738</v>
      </c>
      <c r="AD56" s="4">
        <v>13.915760869565217</v>
      </c>
      <c r="AE56" s="4">
        <v>0</v>
      </c>
      <c r="AF56" s="1">
        <v>315182</v>
      </c>
      <c r="AG56" s="1">
        <v>2</v>
      </c>
      <c r="AH56"/>
    </row>
    <row r="57" spans="1:34" x14ac:dyDescent="0.25">
      <c r="A57" t="s">
        <v>380</v>
      </c>
      <c r="B57" t="s">
        <v>330</v>
      </c>
      <c r="C57" t="s">
        <v>480</v>
      </c>
      <c r="D57" t="s">
        <v>409</v>
      </c>
      <c r="E57" s="4">
        <v>109.26086956521739</v>
      </c>
      <c r="F57" s="4">
        <f>Nurse[[#This Row],[Total Nurse Staff Hours]]/Nurse[[#This Row],[MDS Census]]</f>
        <v>4.2143633107839236</v>
      </c>
      <c r="G57" s="4">
        <f>Nurse[[#This Row],[Total Direct Care Staff Hours]]/Nurse[[#This Row],[MDS Census]]</f>
        <v>3.9601323119777159</v>
      </c>
      <c r="H57" s="4">
        <f>Nurse[[#This Row],[Total RN Hours (w/ Admin, DON)]]/Nurse[[#This Row],[MDS Census]]</f>
        <v>1.0683227218463986</v>
      </c>
      <c r="I57" s="4">
        <f>Nurse[[#This Row],[RN Hours (excl. Admin, DON)]]/Nurse[[#This Row],[MDS Census]]</f>
        <v>0.84050437723836047</v>
      </c>
      <c r="J57" s="4">
        <f>SUM(Nurse[[#This Row],[RN Hours (excl. Admin, DON)]],Nurse[[#This Row],[RN Admin Hours]],Nurse[[#This Row],[RN DON Hours]],Nurse[[#This Row],[LPN Hours (excl. Admin)]],Nurse[[#This Row],[LPN Admin Hours]],Nurse[[#This Row],[CNA Hours]],Nurse[[#This Row],[NA TR Hours]],Nurse[[#This Row],[Med Aide/Tech Hours]])</f>
        <v>460.46500000000003</v>
      </c>
      <c r="K57" s="4">
        <f>SUM(Nurse[[#This Row],[RN Hours (excl. Admin, DON)]],Nurse[[#This Row],[LPN Hours (excl. Admin)]],Nurse[[#This Row],[CNA Hours]],Nurse[[#This Row],[NA TR Hours]],Nurse[[#This Row],[Med Aide/Tech Hours]])</f>
        <v>432.6875</v>
      </c>
      <c r="L57" s="4">
        <f>SUM(Nurse[[#This Row],[RN Hours (excl. Admin, DON)]],Nurse[[#This Row],[RN Admin Hours]],Nurse[[#This Row],[RN DON Hours]])</f>
        <v>116.72586956521739</v>
      </c>
      <c r="M57" s="4">
        <v>91.834239130434781</v>
      </c>
      <c r="N57" s="4">
        <v>19.413369565217398</v>
      </c>
      <c r="O57" s="4">
        <v>5.4782608695652177</v>
      </c>
      <c r="P57" s="4">
        <f>SUM(Nurse[[#This Row],[LPN Hours (excl. Admin)]],Nurse[[#This Row],[LPN Admin Hours]])</f>
        <v>72.600543478260875</v>
      </c>
      <c r="Q57" s="4">
        <v>69.714673913043484</v>
      </c>
      <c r="R57" s="4">
        <v>2.8858695652173907</v>
      </c>
      <c r="S57" s="4">
        <f>SUM(Nurse[[#This Row],[CNA Hours]],Nurse[[#This Row],[NA TR Hours]],Nurse[[#This Row],[Med Aide/Tech Hours]])</f>
        <v>271.13858695652175</v>
      </c>
      <c r="T57" s="4">
        <v>271.13858695652175</v>
      </c>
      <c r="U57" s="4">
        <v>0</v>
      </c>
      <c r="V57" s="4">
        <v>0</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118.95380434782609</v>
      </c>
      <c r="X57" s="4">
        <v>30.692934782608695</v>
      </c>
      <c r="Y57" s="4">
        <v>0</v>
      </c>
      <c r="Z57" s="4">
        <v>0</v>
      </c>
      <c r="AA57" s="4">
        <v>9.7418478260869552</v>
      </c>
      <c r="AB57" s="4">
        <v>0</v>
      </c>
      <c r="AC57" s="4">
        <v>78.519021739130437</v>
      </c>
      <c r="AD57" s="4">
        <v>0</v>
      </c>
      <c r="AE57" s="4">
        <v>0</v>
      </c>
      <c r="AF57" s="1">
        <v>315510</v>
      </c>
      <c r="AG57" s="1">
        <v>2</v>
      </c>
      <c r="AH57"/>
    </row>
    <row r="58" spans="1:34" x14ac:dyDescent="0.25">
      <c r="A58" t="s">
        <v>380</v>
      </c>
      <c r="B58" t="s">
        <v>218</v>
      </c>
      <c r="C58" t="s">
        <v>449</v>
      </c>
      <c r="D58" t="s">
        <v>402</v>
      </c>
      <c r="E58" s="4">
        <v>20.586956521739129</v>
      </c>
      <c r="F58" s="4">
        <f>Nurse[[#This Row],[Total Nurse Staff Hours]]/Nurse[[#This Row],[MDS Census]]</f>
        <v>6.0018321013727558</v>
      </c>
      <c r="G58" s="4">
        <f>Nurse[[#This Row],[Total Direct Care Staff Hours]]/Nurse[[#This Row],[MDS Census]]</f>
        <v>5.507639915522704</v>
      </c>
      <c r="H58" s="4">
        <f>Nurse[[#This Row],[Total RN Hours (w/ Admin, DON)]]/Nurse[[#This Row],[MDS Census]]</f>
        <v>1.1838014783526927</v>
      </c>
      <c r="I58" s="4">
        <f>Nurse[[#This Row],[RN Hours (excl. Admin, DON)]]/Nurse[[#This Row],[MDS Census]]</f>
        <v>0.68960929250264003</v>
      </c>
      <c r="J58" s="4">
        <f>SUM(Nurse[[#This Row],[RN Hours (excl. Admin, DON)]],Nurse[[#This Row],[RN Admin Hours]],Nurse[[#This Row],[RN DON Hours]],Nurse[[#This Row],[LPN Hours (excl. Admin)]],Nurse[[#This Row],[LPN Admin Hours]],Nurse[[#This Row],[CNA Hours]],Nurse[[#This Row],[NA TR Hours]],Nurse[[#This Row],[Med Aide/Tech Hours]])</f>
        <v>123.55945652173912</v>
      </c>
      <c r="K58" s="4">
        <f>SUM(Nurse[[#This Row],[RN Hours (excl. Admin, DON)]],Nurse[[#This Row],[LPN Hours (excl. Admin)]],Nurse[[#This Row],[CNA Hours]],Nurse[[#This Row],[NA TR Hours]],Nurse[[#This Row],[Med Aide/Tech Hours]])</f>
        <v>113.38554347826087</v>
      </c>
      <c r="L58" s="4">
        <f>SUM(Nurse[[#This Row],[RN Hours (excl. Admin, DON)]],Nurse[[#This Row],[RN Admin Hours]],Nurse[[#This Row],[RN DON Hours]])</f>
        <v>24.37086956521739</v>
      </c>
      <c r="M58" s="4">
        <v>14.196956521739132</v>
      </c>
      <c r="N58" s="4">
        <v>4.7826086956521738</v>
      </c>
      <c r="O58" s="4">
        <v>5.3913043478260869</v>
      </c>
      <c r="P58" s="4">
        <f>SUM(Nurse[[#This Row],[LPN Hours (excl. Admin)]],Nurse[[#This Row],[LPN Admin Hours]])</f>
        <v>38.727717391304338</v>
      </c>
      <c r="Q58" s="4">
        <v>38.727717391304338</v>
      </c>
      <c r="R58" s="4">
        <v>0</v>
      </c>
      <c r="S58" s="4">
        <f>SUM(Nurse[[#This Row],[CNA Hours]],Nurse[[#This Row],[NA TR Hours]],Nurse[[#This Row],[Med Aide/Tech Hours]])</f>
        <v>60.460869565217401</v>
      </c>
      <c r="T58" s="4">
        <v>60.460869565217401</v>
      </c>
      <c r="U58" s="4">
        <v>0</v>
      </c>
      <c r="V58" s="4">
        <v>0</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32.244347826086958</v>
      </c>
      <c r="X58" s="4">
        <v>2.9755434782608696</v>
      </c>
      <c r="Y58" s="4">
        <v>0</v>
      </c>
      <c r="Z58" s="4">
        <v>0</v>
      </c>
      <c r="AA58" s="4">
        <v>10.280652173913044</v>
      </c>
      <c r="AB58" s="4">
        <v>0</v>
      </c>
      <c r="AC58" s="4">
        <v>18.988152173913043</v>
      </c>
      <c r="AD58" s="4">
        <v>0</v>
      </c>
      <c r="AE58" s="4">
        <v>0</v>
      </c>
      <c r="AF58" s="1">
        <v>315351</v>
      </c>
      <c r="AG58" s="1">
        <v>2</v>
      </c>
      <c r="AH58"/>
    </row>
    <row r="59" spans="1:34" x14ac:dyDescent="0.25">
      <c r="A59" t="s">
        <v>380</v>
      </c>
      <c r="B59" t="s">
        <v>211</v>
      </c>
      <c r="C59" t="s">
        <v>447</v>
      </c>
      <c r="D59" t="s">
        <v>410</v>
      </c>
      <c r="E59" s="4">
        <v>66.217391304347828</v>
      </c>
      <c r="F59" s="4">
        <f>Nurse[[#This Row],[Total Nurse Staff Hours]]/Nurse[[#This Row],[MDS Census]]</f>
        <v>3.1972521339461588</v>
      </c>
      <c r="G59" s="4">
        <f>Nurse[[#This Row],[Total Direct Care Staff Hours]]/Nurse[[#This Row],[MDS Census]]</f>
        <v>2.8032534471437955</v>
      </c>
      <c r="H59" s="4">
        <f>Nurse[[#This Row],[Total RN Hours (w/ Admin, DON)]]/Nurse[[#This Row],[MDS Census]]</f>
        <v>0.83823210768220635</v>
      </c>
      <c r="I59" s="4">
        <f>Nurse[[#This Row],[RN Hours (excl. Admin, DON)]]/Nurse[[#This Row],[MDS Census]]</f>
        <v>0.49821405121470791</v>
      </c>
      <c r="J59" s="4">
        <f>SUM(Nurse[[#This Row],[RN Hours (excl. Admin, DON)]],Nurse[[#This Row],[RN Admin Hours]],Nurse[[#This Row],[RN DON Hours]],Nurse[[#This Row],[LPN Hours (excl. Admin)]],Nurse[[#This Row],[LPN Admin Hours]],Nurse[[#This Row],[CNA Hours]],Nurse[[#This Row],[NA TR Hours]],Nurse[[#This Row],[Med Aide/Tech Hours]])</f>
        <v>211.71369565217393</v>
      </c>
      <c r="K59" s="4">
        <f>SUM(Nurse[[#This Row],[RN Hours (excl. Admin, DON)]],Nurse[[#This Row],[LPN Hours (excl. Admin)]],Nurse[[#This Row],[CNA Hours]],Nurse[[#This Row],[NA TR Hours]],Nurse[[#This Row],[Med Aide/Tech Hours]])</f>
        <v>185.62413043478264</v>
      </c>
      <c r="L59" s="4">
        <f>SUM(Nurse[[#This Row],[RN Hours (excl. Admin, DON)]],Nurse[[#This Row],[RN Admin Hours]],Nurse[[#This Row],[RN DON Hours]])</f>
        <v>55.505543478260883</v>
      </c>
      <c r="M59" s="4">
        <v>32.990434782608702</v>
      </c>
      <c r="N59" s="4">
        <v>17.558586956521744</v>
      </c>
      <c r="O59" s="4">
        <v>4.9565217391304346</v>
      </c>
      <c r="P59" s="4">
        <f>SUM(Nurse[[#This Row],[LPN Hours (excl. Admin)]],Nurse[[#This Row],[LPN Admin Hours]])</f>
        <v>58.302065217391309</v>
      </c>
      <c r="Q59" s="4">
        <v>54.727608695652179</v>
      </c>
      <c r="R59" s="4">
        <v>3.5744565217391306</v>
      </c>
      <c r="S59" s="4">
        <f>SUM(Nurse[[#This Row],[CNA Hours]],Nurse[[#This Row],[NA TR Hours]],Nurse[[#This Row],[Med Aide/Tech Hours]])</f>
        <v>97.906086956521747</v>
      </c>
      <c r="T59" s="4">
        <v>93.648043478260874</v>
      </c>
      <c r="U59" s="4">
        <v>4.258043478260868</v>
      </c>
      <c r="V59" s="4">
        <v>0</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30.42</v>
      </c>
      <c r="X59" s="4">
        <v>0</v>
      </c>
      <c r="Y59" s="4">
        <v>0</v>
      </c>
      <c r="Z59" s="4">
        <v>0</v>
      </c>
      <c r="AA59" s="4">
        <v>2.7080434782608696</v>
      </c>
      <c r="AB59" s="4">
        <v>2.0217391304347827</v>
      </c>
      <c r="AC59" s="4">
        <v>25.690217391304348</v>
      </c>
      <c r="AD59" s="4">
        <v>0</v>
      </c>
      <c r="AE59" s="4">
        <v>0</v>
      </c>
      <c r="AF59" s="1">
        <v>315343</v>
      </c>
      <c r="AG59" s="1">
        <v>2</v>
      </c>
      <c r="AH59"/>
    </row>
    <row r="60" spans="1:34" x14ac:dyDescent="0.25">
      <c r="A60" t="s">
        <v>380</v>
      </c>
      <c r="B60" t="s">
        <v>154</v>
      </c>
      <c r="C60" t="s">
        <v>524</v>
      </c>
      <c r="D60" t="s">
        <v>410</v>
      </c>
      <c r="E60" s="4">
        <v>113.6195652173913</v>
      </c>
      <c r="F60" s="4">
        <f>Nurse[[#This Row],[Total Nurse Staff Hours]]/Nurse[[#This Row],[MDS Census]]</f>
        <v>3.7298737204630252</v>
      </c>
      <c r="G60" s="4">
        <f>Nurse[[#This Row],[Total Direct Care Staff Hours]]/Nurse[[#This Row],[MDS Census]]</f>
        <v>3.4469511145125811</v>
      </c>
      <c r="H60" s="4">
        <f>Nurse[[#This Row],[Total RN Hours (w/ Admin, DON)]]/Nurse[[#This Row],[MDS Census]]</f>
        <v>0.70924614943078546</v>
      </c>
      <c r="I60" s="4">
        <f>Nurse[[#This Row],[RN Hours (excl. Admin, DON)]]/Nurse[[#This Row],[MDS Census]]</f>
        <v>0.47057112790586442</v>
      </c>
      <c r="J60" s="4">
        <f>SUM(Nurse[[#This Row],[RN Hours (excl. Admin, DON)]],Nurse[[#This Row],[RN Admin Hours]],Nurse[[#This Row],[RN DON Hours]],Nurse[[#This Row],[LPN Hours (excl. Admin)]],Nurse[[#This Row],[LPN Admin Hours]],Nurse[[#This Row],[CNA Hours]],Nurse[[#This Row],[NA TR Hours]],Nurse[[#This Row],[Med Aide/Tech Hours]])</f>
        <v>423.78663043478264</v>
      </c>
      <c r="K60" s="4">
        <f>SUM(Nurse[[#This Row],[RN Hours (excl. Admin, DON)]],Nurse[[#This Row],[LPN Hours (excl. Admin)]],Nurse[[#This Row],[CNA Hours]],Nurse[[#This Row],[NA TR Hours]],Nurse[[#This Row],[Med Aide/Tech Hours]])</f>
        <v>391.6410869565218</v>
      </c>
      <c r="L60" s="4">
        <f>SUM(Nurse[[#This Row],[RN Hours (excl. Admin, DON)]],Nurse[[#This Row],[RN Admin Hours]],Nurse[[#This Row],[RN DON Hours]])</f>
        <v>80.584239130434781</v>
      </c>
      <c r="M60" s="4">
        <v>53.466086956521742</v>
      </c>
      <c r="N60" s="4">
        <v>22.509456521739128</v>
      </c>
      <c r="O60" s="4">
        <v>4.6086956521739131</v>
      </c>
      <c r="P60" s="4">
        <f>SUM(Nurse[[#This Row],[LPN Hours (excl. Admin)]],Nurse[[#This Row],[LPN Admin Hours]])</f>
        <v>86.959130434782637</v>
      </c>
      <c r="Q60" s="4">
        <v>81.931739130434806</v>
      </c>
      <c r="R60" s="4">
        <v>5.0273913043478267</v>
      </c>
      <c r="S60" s="4">
        <f>SUM(Nurse[[#This Row],[CNA Hours]],Nurse[[#This Row],[NA TR Hours]],Nurse[[#This Row],[Med Aide/Tech Hours]])</f>
        <v>256.24326086956523</v>
      </c>
      <c r="T60" s="4">
        <v>256.24326086956523</v>
      </c>
      <c r="U60" s="4">
        <v>0</v>
      </c>
      <c r="V60" s="4">
        <v>0</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0" s="4">
        <v>0</v>
      </c>
      <c r="Y60" s="4">
        <v>0</v>
      </c>
      <c r="Z60" s="4">
        <v>0</v>
      </c>
      <c r="AA60" s="4">
        <v>0</v>
      </c>
      <c r="AB60" s="4">
        <v>0</v>
      </c>
      <c r="AC60" s="4">
        <v>0</v>
      </c>
      <c r="AD60" s="4">
        <v>0</v>
      </c>
      <c r="AE60" s="4">
        <v>0</v>
      </c>
      <c r="AF60" s="1">
        <v>315268</v>
      </c>
      <c r="AG60" s="1">
        <v>2</v>
      </c>
      <c r="AH60"/>
    </row>
    <row r="61" spans="1:34" x14ac:dyDescent="0.25">
      <c r="A61" t="s">
        <v>380</v>
      </c>
      <c r="B61" t="s">
        <v>169</v>
      </c>
      <c r="C61" t="s">
        <v>468</v>
      </c>
      <c r="D61" t="s">
        <v>413</v>
      </c>
      <c r="E61" s="4">
        <v>160.43478260869566</v>
      </c>
      <c r="F61" s="4">
        <f>Nurse[[#This Row],[Total Nurse Staff Hours]]/Nurse[[#This Row],[MDS Census]]</f>
        <v>2.849672764227642</v>
      </c>
      <c r="G61" s="4">
        <f>Nurse[[#This Row],[Total Direct Care Staff Hours]]/Nurse[[#This Row],[MDS Census]]</f>
        <v>2.7013584010840108</v>
      </c>
      <c r="H61" s="4">
        <f>Nurse[[#This Row],[Total RN Hours (w/ Admin, DON)]]/Nurse[[#This Row],[MDS Census]]</f>
        <v>0.61191937669376684</v>
      </c>
      <c r="I61" s="4">
        <f>Nurse[[#This Row],[RN Hours (excl. Admin, DON)]]/Nurse[[#This Row],[MDS Census]]</f>
        <v>0.46360501355013534</v>
      </c>
      <c r="J61" s="4">
        <f>SUM(Nurse[[#This Row],[RN Hours (excl. Admin, DON)]],Nurse[[#This Row],[RN Admin Hours]],Nurse[[#This Row],[RN DON Hours]],Nurse[[#This Row],[LPN Hours (excl. Admin)]],Nurse[[#This Row],[LPN Admin Hours]],Nurse[[#This Row],[CNA Hours]],Nurse[[#This Row],[NA TR Hours]],Nurse[[#This Row],[Med Aide/Tech Hours]])</f>
        <v>457.18663043478261</v>
      </c>
      <c r="K61" s="4">
        <f>SUM(Nurse[[#This Row],[RN Hours (excl. Admin, DON)]],Nurse[[#This Row],[LPN Hours (excl. Admin)]],Nurse[[#This Row],[CNA Hours]],Nurse[[#This Row],[NA TR Hours]],Nurse[[#This Row],[Med Aide/Tech Hours]])</f>
        <v>433.39184782608697</v>
      </c>
      <c r="L61" s="4">
        <f>SUM(Nurse[[#This Row],[RN Hours (excl. Admin, DON)]],Nurse[[#This Row],[RN Admin Hours]],Nurse[[#This Row],[RN DON Hours]])</f>
        <v>98.173152173913024</v>
      </c>
      <c r="M61" s="4">
        <v>74.378369565217369</v>
      </c>
      <c r="N61" s="4">
        <v>18.490434782608698</v>
      </c>
      <c r="O61" s="4">
        <v>5.3043478260869561</v>
      </c>
      <c r="P61" s="4">
        <f>SUM(Nurse[[#This Row],[LPN Hours (excl. Admin)]],Nurse[[#This Row],[LPN Admin Hours]])</f>
        <v>93.676630434782624</v>
      </c>
      <c r="Q61" s="4">
        <v>93.676630434782624</v>
      </c>
      <c r="R61" s="4">
        <v>0</v>
      </c>
      <c r="S61" s="4">
        <f>SUM(Nurse[[#This Row],[CNA Hours]],Nurse[[#This Row],[NA TR Hours]],Nurse[[#This Row],[Med Aide/Tech Hours]])</f>
        <v>265.33684782608697</v>
      </c>
      <c r="T61" s="4">
        <v>265.33684782608697</v>
      </c>
      <c r="U61" s="4">
        <v>0</v>
      </c>
      <c r="V61" s="4">
        <v>0</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1" s="4">
        <v>0</v>
      </c>
      <c r="Y61" s="4">
        <v>0</v>
      </c>
      <c r="Z61" s="4">
        <v>0</v>
      </c>
      <c r="AA61" s="4">
        <v>0</v>
      </c>
      <c r="AB61" s="4">
        <v>0</v>
      </c>
      <c r="AC61" s="4">
        <v>0</v>
      </c>
      <c r="AD61" s="4">
        <v>0</v>
      </c>
      <c r="AE61" s="4">
        <v>0</v>
      </c>
      <c r="AF61" s="1">
        <v>315290</v>
      </c>
      <c r="AG61" s="1">
        <v>2</v>
      </c>
      <c r="AH61"/>
    </row>
    <row r="62" spans="1:34" x14ac:dyDescent="0.25">
      <c r="A62" t="s">
        <v>380</v>
      </c>
      <c r="B62" t="s">
        <v>104</v>
      </c>
      <c r="C62" t="s">
        <v>502</v>
      </c>
      <c r="D62" t="s">
        <v>415</v>
      </c>
      <c r="E62" s="4">
        <v>129.89130434782609</v>
      </c>
      <c r="F62" s="4">
        <f>Nurse[[#This Row],[Total Nurse Staff Hours]]/Nurse[[#This Row],[MDS Census]]</f>
        <v>3.5087640167364014</v>
      </c>
      <c r="G62" s="4">
        <f>Nurse[[#This Row],[Total Direct Care Staff Hours]]/Nurse[[#This Row],[MDS Census]]</f>
        <v>2.9628476987447696</v>
      </c>
      <c r="H62" s="4">
        <f>Nurse[[#This Row],[Total RN Hours (w/ Admin, DON)]]/Nurse[[#This Row],[MDS Census]]</f>
        <v>0.78871966527196646</v>
      </c>
      <c r="I62" s="4">
        <f>Nurse[[#This Row],[RN Hours (excl. Admin, DON)]]/Nurse[[#This Row],[MDS Census]]</f>
        <v>0.28430962343096233</v>
      </c>
      <c r="J62" s="4">
        <f>SUM(Nurse[[#This Row],[RN Hours (excl. Admin, DON)]],Nurse[[#This Row],[RN Admin Hours]],Nurse[[#This Row],[RN DON Hours]],Nurse[[#This Row],[LPN Hours (excl. Admin)]],Nurse[[#This Row],[LPN Admin Hours]],Nurse[[#This Row],[CNA Hours]],Nurse[[#This Row],[NA TR Hours]],Nurse[[#This Row],[Med Aide/Tech Hours]])</f>
        <v>455.75793478260869</v>
      </c>
      <c r="K62" s="4">
        <f>SUM(Nurse[[#This Row],[RN Hours (excl. Admin, DON)]],Nurse[[#This Row],[LPN Hours (excl. Admin)]],Nurse[[#This Row],[CNA Hours]],Nurse[[#This Row],[NA TR Hours]],Nurse[[#This Row],[Med Aide/Tech Hours]])</f>
        <v>384.84815217391304</v>
      </c>
      <c r="L62" s="4">
        <f>SUM(Nurse[[#This Row],[RN Hours (excl. Admin, DON)]],Nurse[[#This Row],[RN Admin Hours]],Nurse[[#This Row],[RN DON Hours]])</f>
        <v>102.44782608695652</v>
      </c>
      <c r="M62" s="4">
        <v>36.929347826086953</v>
      </c>
      <c r="N62" s="4">
        <v>59.714130434782618</v>
      </c>
      <c r="O62" s="4">
        <v>5.8043478260869561</v>
      </c>
      <c r="P62" s="4">
        <f>SUM(Nurse[[#This Row],[LPN Hours (excl. Admin)]],Nurse[[#This Row],[LPN Admin Hours]])</f>
        <v>136.60597826086956</v>
      </c>
      <c r="Q62" s="4">
        <v>131.21467391304347</v>
      </c>
      <c r="R62" s="4">
        <v>5.3913043478260869</v>
      </c>
      <c r="S62" s="4">
        <f>SUM(Nurse[[#This Row],[CNA Hours]],Nurse[[#This Row],[NA TR Hours]],Nurse[[#This Row],[Med Aide/Tech Hours]])</f>
        <v>216.70413043478263</v>
      </c>
      <c r="T62" s="4">
        <v>151.42934782608697</v>
      </c>
      <c r="U62" s="4">
        <v>65.274782608695659</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38.241304347826087</v>
      </c>
      <c r="X62" s="4">
        <v>0</v>
      </c>
      <c r="Y62" s="4">
        <v>28.915217391304346</v>
      </c>
      <c r="Z62" s="4">
        <v>0</v>
      </c>
      <c r="AA62" s="4">
        <v>8.1521739130434784E-2</v>
      </c>
      <c r="AB62" s="4">
        <v>0</v>
      </c>
      <c r="AC62" s="4">
        <v>9.2445652173913047</v>
      </c>
      <c r="AD62" s="4">
        <v>0</v>
      </c>
      <c r="AE62" s="4">
        <v>0</v>
      </c>
      <c r="AF62" s="1">
        <v>315201</v>
      </c>
      <c r="AG62" s="1">
        <v>2</v>
      </c>
      <c r="AH62"/>
    </row>
    <row r="63" spans="1:34" x14ac:dyDescent="0.25">
      <c r="A63" t="s">
        <v>380</v>
      </c>
      <c r="B63" t="s">
        <v>106</v>
      </c>
      <c r="C63" t="s">
        <v>492</v>
      </c>
      <c r="D63" t="s">
        <v>410</v>
      </c>
      <c r="E63" s="4">
        <v>107.06521739130434</v>
      </c>
      <c r="F63" s="4">
        <f>Nurse[[#This Row],[Total Nurse Staff Hours]]/Nurse[[#This Row],[MDS Census]]</f>
        <v>3.251692385786801</v>
      </c>
      <c r="G63" s="4">
        <f>Nurse[[#This Row],[Total Direct Care Staff Hours]]/Nurse[[#This Row],[MDS Census]]</f>
        <v>3.1597908629441616</v>
      </c>
      <c r="H63" s="4">
        <f>Nurse[[#This Row],[Total RN Hours (w/ Admin, DON)]]/Nurse[[#This Row],[MDS Census]]</f>
        <v>0.81040101522842656</v>
      </c>
      <c r="I63" s="4">
        <f>Nurse[[#This Row],[RN Hours (excl. Admin, DON)]]/Nurse[[#This Row],[MDS Census]]</f>
        <v>0.71849949238578681</v>
      </c>
      <c r="J63" s="4">
        <f>SUM(Nurse[[#This Row],[RN Hours (excl. Admin, DON)]],Nurse[[#This Row],[RN Admin Hours]],Nurse[[#This Row],[RN DON Hours]],Nurse[[#This Row],[LPN Hours (excl. Admin)]],Nurse[[#This Row],[LPN Admin Hours]],Nurse[[#This Row],[CNA Hours]],Nurse[[#This Row],[NA TR Hours]],Nurse[[#This Row],[Med Aide/Tech Hours]])</f>
        <v>348.14315217391294</v>
      </c>
      <c r="K63" s="4">
        <f>SUM(Nurse[[#This Row],[RN Hours (excl. Admin, DON)]],Nurse[[#This Row],[LPN Hours (excl. Admin)]],Nurse[[#This Row],[CNA Hours]],Nurse[[#This Row],[NA TR Hours]],Nurse[[#This Row],[Med Aide/Tech Hours]])</f>
        <v>338.30369565217381</v>
      </c>
      <c r="L63" s="4">
        <f>SUM(Nurse[[#This Row],[RN Hours (excl. Admin, DON)]],Nurse[[#This Row],[RN Admin Hours]],Nurse[[#This Row],[RN DON Hours]])</f>
        <v>86.765760869565227</v>
      </c>
      <c r="M63" s="4">
        <v>76.92630434782609</v>
      </c>
      <c r="N63" s="4">
        <v>5.1438043478260864</v>
      </c>
      <c r="O63" s="4">
        <v>4.6956521739130439</v>
      </c>
      <c r="P63" s="4">
        <f>SUM(Nurse[[#This Row],[LPN Hours (excl. Admin)]],Nurse[[#This Row],[LPN Admin Hours]])</f>
        <v>76.638478260869547</v>
      </c>
      <c r="Q63" s="4">
        <v>76.638478260869547</v>
      </c>
      <c r="R63" s="4">
        <v>0</v>
      </c>
      <c r="S63" s="4">
        <f>SUM(Nurse[[#This Row],[CNA Hours]],Nurse[[#This Row],[NA TR Hours]],Nurse[[#This Row],[Med Aide/Tech Hours]])</f>
        <v>184.73891304347816</v>
      </c>
      <c r="T63" s="4">
        <v>184.73891304347816</v>
      </c>
      <c r="U63" s="4">
        <v>0</v>
      </c>
      <c r="V63" s="4">
        <v>0</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3" s="4">
        <v>0</v>
      </c>
      <c r="Y63" s="4">
        <v>0</v>
      </c>
      <c r="Z63" s="4">
        <v>0</v>
      </c>
      <c r="AA63" s="4">
        <v>0</v>
      </c>
      <c r="AB63" s="4">
        <v>0</v>
      </c>
      <c r="AC63" s="4">
        <v>0</v>
      </c>
      <c r="AD63" s="4">
        <v>0</v>
      </c>
      <c r="AE63" s="4">
        <v>0</v>
      </c>
      <c r="AF63" s="1">
        <v>315204</v>
      </c>
      <c r="AG63" s="1">
        <v>2</v>
      </c>
      <c r="AH63"/>
    </row>
    <row r="64" spans="1:34" x14ac:dyDescent="0.25">
      <c r="A64" t="s">
        <v>380</v>
      </c>
      <c r="B64" t="s">
        <v>76</v>
      </c>
      <c r="C64" t="s">
        <v>523</v>
      </c>
      <c r="D64" t="s">
        <v>401</v>
      </c>
      <c r="E64" s="4">
        <v>21.097826086956523</v>
      </c>
      <c r="F64" s="4">
        <f>Nurse[[#This Row],[Total Nurse Staff Hours]]/Nurse[[#This Row],[MDS Census]]</f>
        <v>5.8651313755795993</v>
      </c>
      <c r="G64" s="4">
        <f>Nurse[[#This Row],[Total Direct Care Staff Hours]]/Nurse[[#This Row],[MDS Census]]</f>
        <v>5.2755847501288002</v>
      </c>
      <c r="H64" s="4">
        <f>Nurse[[#This Row],[Total RN Hours (w/ Admin, DON)]]/Nurse[[#This Row],[MDS Census]]</f>
        <v>2.5671406491499233</v>
      </c>
      <c r="I64" s="4">
        <f>Nurse[[#This Row],[RN Hours (excl. Admin, DON)]]/Nurse[[#This Row],[MDS Census]]</f>
        <v>1.9775940236991247</v>
      </c>
      <c r="J64" s="4">
        <f>SUM(Nurse[[#This Row],[RN Hours (excl. Admin, DON)]],Nurse[[#This Row],[RN Admin Hours]],Nurse[[#This Row],[RN DON Hours]],Nurse[[#This Row],[LPN Hours (excl. Admin)]],Nurse[[#This Row],[LPN Admin Hours]],Nurse[[#This Row],[CNA Hours]],Nurse[[#This Row],[NA TR Hours]],Nurse[[#This Row],[Med Aide/Tech Hours]])</f>
        <v>123.74152173913046</v>
      </c>
      <c r="K64" s="4">
        <f>SUM(Nurse[[#This Row],[RN Hours (excl. Admin, DON)]],Nurse[[#This Row],[LPN Hours (excl. Admin)]],Nurse[[#This Row],[CNA Hours]],Nurse[[#This Row],[NA TR Hours]],Nurse[[#This Row],[Med Aide/Tech Hours]])</f>
        <v>111.30336956521741</v>
      </c>
      <c r="L64" s="4">
        <f>SUM(Nurse[[#This Row],[RN Hours (excl. Admin, DON)]],Nurse[[#This Row],[RN Admin Hours]],Nurse[[#This Row],[RN DON Hours]])</f>
        <v>54.161086956521757</v>
      </c>
      <c r="M64" s="4">
        <v>41.722934782608711</v>
      </c>
      <c r="N64" s="4">
        <v>7.7424999999999997</v>
      </c>
      <c r="O64" s="4">
        <v>4.6956521739130439</v>
      </c>
      <c r="P64" s="4">
        <f>SUM(Nurse[[#This Row],[LPN Hours (excl. Admin)]],Nurse[[#This Row],[LPN Admin Hours]])</f>
        <v>7.4295652173913043</v>
      </c>
      <c r="Q64" s="4">
        <v>7.4295652173913043</v>
      </c>
      <c r="R64" s="4">
        <v>0</v>
      </c>
      <c r="S64" s="4">
        <f>SUM(Nurse[[#This Row],[CNA Hours]],Nurse[[#This Row],[NA TR Hours]],Nurse[[#This Row],[Med Aide/Tech Hours]])</f>
        <v>62.150869565217391</v>
      </c>
      <c r="T64" s="4">
        <v>62.150869565217391</v>
      </c>
      <c r="U64" s="4">
        <v>0</v>
      </c>
      <c r="V64" s="4">
        <v>0</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4" s="4">
        <v>0</v>
      </c>
      <c r="Y64" s="4">
        <v>0</v>
      </c>
      <c r="Z64" s="4">
        <v>0</v>
      </c>
      <c r="AA64" s="4">
        <v>0</v>
      </c>
      <c r="AB64" s="4">
        <v>0</v>
      </c>
      <c r="AC64" s="4">
        <v>0</v>
      </c>
      <c r="AD64" s="4">
        <v>0</v>
      </c>
      <c r="AE64" s="4">
        <v>0</v>
      </c>
      <c r="AF64" s="1">
        <v>315146</v>
      </c>
      <c r="AG64" s="1">
        <v>2</v>
      </c>
      <c r="AH64"/>
    </row>
    <row r="65" spans="1:34" x14ac:dyDescent="0.25">
      <c r="A65" t="s">
        <v>380</v>
      </c>
      <c r="B65" t="s">
        <v>188</v>
      </c>
      <c r="C65" t="s">
        <v>566</v>
      </c>
      <c r="D65" t="s">
        <v>413</v>
      </c>
      <c r="E65" s="4">
        <v>75.891304347826093</v>
      </c>
      <c r="F65" s="4">
        <f>Nurse[[#This Row],[Total Nurse Staff Hours]]/Nurse[[#This Row],[MDS Census]]</f>
        <v>4.2941205958178168</v>
      </c>
      <c r="G65" s="4">
        <f>Nurse[[#This Row],[Total Direct Care Staff Hours]]/Nurse[[#This Row],[MDS Census]]</f>
        <v>3.9106631337725575</v>
      </c>
      <c r="H65" s="4">
        <f>Nurse[[#This Row],[Total RN Hours (w/ Admin, DON)]]/Nurse[[#This Row],[MDS Census]]</f>
        <v>0.98958751074190754</v>
      </c>
      <c r="I65" s="4">
        <f>Nurse[[#This Row],[RN Hours (excl. Admin, DON)]]/Nurse[[#This Row],[MDS Census]]</f>
        <v>0.60734746490976799</v>
      </c>
      <c r="J65" s="4">
        <f>SUM(Nurse[[#This Row],[RN Hours (excl. Admin, DON)]],Nurse[[#This Row],[RN Admin Hours]],Nurse[[#This Row],[RN DON Hours]],Nurse[[#This Row],[LPN Hours (excl. Admin)]],Nurse[[#This Row],[LPN Admin Hours]],Nurse[[#This Row],[CNA Hours]],Nurse[[#This Row],[NA TR Hours]],Nurse[[#This Row],[Med Aide/Tech Hours]])</f>
        <v>325.88641304347823</v>
      </c>
      <c r="K65" s="4">
        <f>SUM(Nurse[[#This Row],[RN Hours (excl. Admin, DON)]],Nurse[[#This Row],[LPN Hours (excl. Admin)]],Nurse[[#This Row],[CNA Hours]],Nurse[[#This Row],[NA TR Hours]],Nurse[[#This Row],[Med Aide/Tech Hours]])</f>
        <v>296.7853260869565</v>
      </c>
      <c r="L65" s="4">
        <f>SUM(Nurse[[#This Row],[RN Hours (excl. Admin, DON)]],Nurse[[#This Row],[RN Admin Hours]],Nurse[[#This Row],[RN DON Hours]])</f>
        <v>75.101086956521726</v>
      </c>
      <c r="M65" s="4">
        <v>46.092391304347828</v>
      </c>
      <c r="N65" s="4">
        <v>23.704347826086948</v>
      </c>
      <c r="O65" s="4">
        <v>5.3043478260869561</v>
      </c>
      <c r="P65" s="4">
        <f>SUM(Nurse[[#This Row],[LPN Hours (excl. Admin)]],Nurse[[#This Row],[LPN Admin Hours]])</f>
        <v>100.55706521739131</v>
      </c>
      <c r="Q65" s="4">
        <v>100.46467391304348</v>
      </c>
      <c r="R65" s="4">
        <v>9.2391304347826081E-2</v>
      </c>
      <c r="S65" s="4">
        <f>SUM(Nurse[[#This Row],[CNA Hours]],Nurse[[#This Row],[NA TR Hours]],Nurse[[#This Row],[Med Aide/Tech Hours]])</f>
        <v>150.22826086956522</v>
      </c>
      <c r="T65" s="4">
        <v>141.29076086956522</v>
      </c>
      <c r="U65" s="4">
        <v>8.9375</v>
      </c>
      <c r="V65" s="4">
        <v>0</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113.46195652173914</v>
      </c>
      <c r="X65" s="4">
        <v>11.975543478260869</v>
      </c>
      <c r="Y65" s="4">
        <v>0</v>
      </c>
      <c r="Z65" s="4">
        <v>0</v>
      </c>
      <c r="AA65" s="4">
        <v>66.350543478260875</v>
      </c>
      <c r="AB65" s="4">
        <v>0</v>
      </c>
      <c r="AC65" s="4">
        <v>35.135869565217391</v>
      </c>
      <c r="AD65" s="4">
        <v>0</v>
      </c>
      <c r="AE65" s="4">
        <v>0</v>
      </c>
      <c r="AF65" s="1">
        <v>315313</v>
      </c>
      <c r="AG65" s="1">
        <v>2</v>
      </c>
      <c r="AH65"/>
    </row>
    <row r="66" spans="1:34" x14ac:dyDescent="0.25">
      <c r="A66" t="s">
        <v>380</v>
      </c>
      <c r="B66" t="s">
        <v>301</v>
      </c>
      <c r="C66" t="s">
        <v>598</v>
      </c>
      <c r="D66" t="s">
        <v>402</v>
      </c>
      <c r="E66" s="4">
        <v>91.336956521739125</v>
      </c>
      <c r="F66" s="4">
        <f>Nurse[[#This Row],[Total Nurse Staff Hours]]/Nurse[[#This Row],[MDS Census]]</f>
        <v>4.513031060335595</v>
      </c>
      <c r="G66" s="4">
        <f>Nurse[[#This Row],[Total Direct Care Staff Hours]]/Nurse[[#This Row],[MDS Census]]</f>
        <v>4.1719623943829589</v>
      </c>
      <c r="H66" s="4">
        <f>Nurse[[#This Row],[Total RN Hours (w/ Admin, DON)]]/Nurse[[#This Row],[MDS Census]]</f>
        <v>1.2214982744258003</v>
      </c>
      <c r="I66" s="4">
        <f>Nurse[[#This Row],[RN Hours (excl. Admin, DON)]]/Nurse[[#This Row],[MDS Census]]</f>
        <v>0.93088777817446144</v>
      </c>
      <c r="J66" s="4">
        <f>SUM(Nurse[[#This Row],[RN Hours (excl. Admin, DON)]],Nurse[[#This Row],[RN Admin Hours]],Nurse[[#This Row],[RN DON Hours]],Nurse[[#This Row],[LPN Hours (excl. Admin)]],Nurse[[#This Row],[LPN Admin Hours]],Nurse[[#This Row],[CNA Hours]],Nurse[[#This Row],[NA TR Hours]],Nurse[[#This Row],[Med Aide/Tech Hours]])</f>
        <v>412.20652173913044</v>
      </c>
      <c r="K66" s="4">
        <f>SUM(Nurse[[#This Row],[RN Hours (excl. Admin, DON)]],Nurse[[#This Row],[LPN Hours (excl. Admin)]],Nurse[[#This Row],[CNA Hours]],Nurse[[#This Row],[NA TR Hours]],Nurse[[#This Row],[Med Aide/Tech Hours]])</f>
        <v>381.05434782608694</v>
      </c>
      <c r="L66" s="4">
        <f>SUM(Nurse[[#This Row],[RN Hours (excl. Admin, DON)]],Nurse[[#This Row],[RN Admin Hours]],Nurse[[#This Row],[RN DON Hours]])</f>
        <v>111.56793478260869</v>
      </c>
      <c r="M66" s="4">
        <v>85.024456521739125</v>
      </c>
      <c r="N66" s="4">
        <v>22.282608695652176</v>
      </c>
      <c r="O66" s="4">
        <v>4.2608695652173916</v>
      </c>
      <c r="P66" s="4">
        <f>SUM(Nurse[[#This Row],[LPN Hours (excl. Admin)]],Nurse[[#This Row],[LPN Admin Hours]])</f>
        <v>106.98097826086956</v>
      </c>
      <c r="Q66" s="4">
        <v>102.37228260869566</v>
      </c>
      <c r="R66" s="4">
        <v>4.6086956521739131</v>
      </c>
      <c r="S66" s="4">
        <f>SUM(Nurse[[#This Row],[CNA Hours]],Nurse[[#This Row],[NA TR Hours]],Nurse[[#This Row],[Med Aide/Tech Hours]])</f>
        <v>193.65760869565219</v>
      </c>
      <c r="T66" s="4">
        <v>188.20380434782609</v>
      </c>
      <c r="U66" s="4">
        <v>5.4538043478260869</v>
      </c>
      <c r="V66" s="4">
        <v>0</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54.616847826086953</v>
      </c>
      <c r="X66" s="4">
        <v>5.5679347826086953</v>
      </c>
      <c r="Y66" s="4">
        <v>0</v>
      </c>
      <c r="Z66" s="4">
        <v>0</v>
      </c>
      <c r="AA66" s="4">
        <v>5.7445652173913047</v>
      </c>
      <c r="AB66" s="4">
        <v>0</v>
      </c>
      <c r="AC66" s="4">
        <v>43.304347826086953</v>
      </c>
      <c r="AD66" s="4">
        <v>0</v>
      </c>
      <c r="AE66" s="4">
        <v>0</v>
      </c>
      <c r="AF66" s="1">
        <v>315472</v>
      </c>
      <c r="AG66" s="1">
        <v>2</v>
      </c>
      <c r="AH66"/>
    </row>
    <row r="67" spans="1:34" x14ac:dyDescent="0.25">
      <c r="A67" t="s">
        <v>380</v>
      </c>
      <c r="B67" t="s">
        <v>295</v>
      </c>
      <c r="C67" t="s">
        <v>590</v>
      </c>
      <c r="D67" t="s">
        <v>415</v>
      </c>
      <c r="E67" s="4">
        <v>98.826086956521735</v>
      </c>
      <c r="F67" s="4">
        <f>Nurse[[#This Row],[Total Nurse Staff Hours]]/Nurse[[#This Row],[MDS Census]]</f>
        <v>3.7755719313682361</v>
      </c>
      <c r="G67" s="4">
        <f>Nurse[[#This Row],[Total Direct Care Staff Hours]]/Nurse[[#This Row],[MDS Census]]</f>
        <v>3.3458260008798946</v>
      </c>
      <c r="H67" s="4">
        <f>Nurse[[#This Row],[Total RN Hours (w/ Admin, DON)]]/Nurse[[#This Row],[MDS Census]]</f>
        <v>0.70218323801143867</v>
      </c>
      <c r="I67" s="4">
        <f>Nurse[[#This Row],[RN Hours (excl. Admin, DON)]]/Nurse[[#This Row],[MDS Census]]</f>
        <v>0.40882094148702158</v>
      </c>
      <c r="J67" s="4">
        <f>SUM(Nurse[[#This Row],[RN Hours (excl. Admin, DON)]],Nurse[[#This Row],[RN Admin Hours]],Nurse[[#This Row],[RN DON Hours]],Nurse[[#This Row],[LPN Hours (excl. Admin)]],Nurse[[#This Row],[LPN Admin Hours]],Nurse[[#This Row],[CNA Hours]],Nurse[[#This Row],[NA TR Hours]],Nurse[[#This Row],[Med Aide/Tech Hours]])</f>
        <v>373.125</v>
      </c>
      <c r="K67" s="4">
        <f>SUM(Nurse[[#This Row],[RN Hours (excl. Admin, DON)]],Nurse[[#This Row],[LPN Hours (excl. Admin)]],Nurse[[#This Row],[CNA Hours]],Nurse[[#This Row],[NA TR Hours]],Nurse[[#This Row],[Med Aide/Tech Hours]])</f>
        <v>330.65489130434781</v>
      </c>
      <c r="L67" s="4">
        <f>SUM(Nurse[[#This Row],[RN Hours (excl. Admin, DON)]],Nurse[[#This Row],[RN Admin Hours]],Nurse[[#This Row],[RN DON Hours]])</f>
        <v>69.394021739130437</v>
      </c>
      <c r="M67" s="4">
        <v>40.402173913043477</v>
      </c>
      <c r="N67" s="4">
        <v>24.586956521739129</v>
      </c>
      <c r="O67" s="4">
        <v>4.4048913043478262</v>
      </c>
      <c r="P67" s="4">
        <f>SUM(Nurse[[#This Row],[LPN Hours (excl. Admin)]],Nurse[[#This Row],[LPN Admin Hours]])</f>
        <v>134.39130434782609</v>
      </c>
      <c r="Q67" s="4">
        <v>120.91304347826087</v>
      </c>
      <c r="R67" s="4">
        <v>13.478260869565217</v>
      </c>
      <c r="S67" s="4">
        <f>SUM(Nurse[[#This Row],[CNA Hours]],Nurse[[#This Row],[NA TR Hours]],Nurse[[#This Row],[Med Aide/Tech Hours]])</f>
        <v>169.33967391304347</v>
      </c>
      <c r="T67" s="4">
        <v>169.33967391304347</v>
      </c>
      <c r="U67" s="4">
        <v>0</v>
      </c>
      <c r="V67" s="4">
        <v>0</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75.209239130434781</v>
      </c>
      <c r="X67" s="4">
        <v>1.6793478260869565</v>
      </c>
      <c r="Y67" s="4">
        <v>0</v>
      </c>
      <c r="Z67" s="4">
        <v>0</v>
      </c>
      <c r="AA67" s="4">
        <v>30.127717391304348</v>
      </c>
      <c r="AB67" s="4">
        <v>0</v>
      </c>
      <c r="AC67" s="4">
        <v>43.402173913043477</v>
      </c>
      <c r="AD67" s="4">
        <v>0</v>
      </c>
      <c r="AE67" s="4">
        <v>0</v>
      </c>
      <c r="AF67" s="1">
        <v>315464</v>
      </c>
      <c r="AG67" s="1">
        <v>2</v>
      </c>
      <c r="AH67"/>
    </row>
    <row r="68" spans="1:34" x14ac:dyDescent="0.25">
      <c r="A68" t="s">
        <v>380</v>
      </c>
      <c r="B68" t="s">
        <v>331</v>
      </c>
      <c r="C68" t="s">
        <v>607</v>
      </c>
      <c r="D68" t="s">
        <v>408</v>
      </c>
      <c r="E68" s="4">
        <v>61.510869565217391</v>
      </c>
      <c r="F68" s="4">
        <f>Nurse[[#This Row],[Total Nurse Staff Hours]]/Nurse[[#This Row],[MDS Census]]</f>
        <v>4.0417476585969254</v>
      </c>
      <c r="G68" s="4">
        <f>Nurse[[#This Row],[Total Direct Care Staff Hours]]/Nurse[[#This Row],[MDS Census]]</f>
        <v>3.5742180597278672</v>
      </c>
      <c r="H68" s="4">
        <f>Nurse[[#This Row],[Total RN Hours (w/ Admin, DON)]]/Nurse[[#This Row],[MDS Census]]</f>
        <v>0.72503975967485412</v>
      </c>
      <c r="I68" s="4">
        <f>Nurse[[#This Row],[RN Hours (excl. Admin, DON)]]/Nurse[[#This Row],[MDS Census]]</f>
        <v>0.3926047004771161</v>
      </c>
      <c r="J68" s="4">
        <f>SUM(Nurse[[#This Row],[RN Hours (excl. Admin, DON)]],Nurse[[#This Row],[RN Admin Hours]],Nurse[[#This Row],[RN DON Hours]],Nurse[[#This Row],[LPN Hours (excl. Admin)]],Nurse[[#This Row],[LPN Admin Hours]],Nurse[[#This Row],[CNA Hours]],Nurse[[#This Row],[NA TR Hours]],Nurse[[#This Row],[Med Aide/Tech Hours]])</f>
        <v>248.61141304347825</v>
      </c>
      <c r="K68" s="4">
        <f>SUM(Nurse[[#This Row],[RN Hours (excl. Admin, DON)]],Nurse[[#This Row],[LPN Hours (excl. Admin)]],Nurse[[#This Row],[CNA Hours]],Nurse[[#This Row],[NA TR Hours]],Nurse[[#This Row],[Med Aide/Tech Hours]])</f>
        <v>219.85326086956522</v>
      </c>
      <c r="L68" s="4">
        <f>SUM(Nurse[[#This Row],[RN Hours (excl. Admin, DON)]],Nurse[[#This Row],[RN Admin Hours]],Nurse[[#This Row],[RN DON Hours]])</f>
        <v>44.597826086956516</v>
      </c>
      <c r="M68" s="4">
        <v>24.149456521739129</v>
      </c>
      <c r="N68" s="4">
        <v>15.785326086956522</v>
      </c>
      <c r="O68" s="4">
        <v>4.6630434782608692</v>
      </c>
      <c r="P68" s="4">
        <f>SUM(Nurse[[#This Row],[LPN Hours (excl. Admin)]],Nurse[[#This Row],[LPN Admin Hours]])</f>
        <v>77.130434782608702</v>
      </c>
      <c r="Q68" s="4">
        <v>68.820652173913047</v>
      </c>
      <c r="R68" s="4">
        <v>8.3097826086956523</v>
      </c>
      <c r="S68" s="4">
        <f>SUM(Nurse[[#This Row],[CNA Hours]],Nurse[[#This Row],[NA TR Hours]],Nurse[[#This Row],[Med Aide/Tech Hours]])</f>
        <v>126.88315217391305</v>
      </c>
      <c r="T68" s="4">
        <v>126.88315217391305</v>
      </c>
      <c r="U68" s="4">
        <v>0</v>
      </c>
      <c r="V68" s="4">
        <v>0</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77.168478260869563</v>
      </c>
      <c r="X68" s="4">
        <v>8.9673913043478257E-2</v>
      </c>
      <c r="Y68" s="4">
        <v>0</v>
      </c>
      <c r="Z68" s="4">
        <v>0</v>
      </c>
      <c r="AA68" s="4">
        <v>21.888586956521738</v>
      </c>
      <c r="AB68" s="4">
        <v>0</v>
      </c>
      <c r="AC68" s="4">
        <v>55.190217391304351</v>
      </c>
      <c r="AD68" s="4">
        <v>0</v>
      </c>
      <c r="AE68" s="4">
        <v>0</v>
      </c>
      <c r="AF68" s="1">
        <v>315511</v>
      </c>
      <c r="AG68" s="1">
        <v>2</v>
      </c>
      <c r="AH68"/>
    </row>
    <row r="69" spans="1:34" x14ac:dyDescent="0.25">
      <c r="A69" t="s">
        <v>380</v>
      </c>
      <c r="B69" t="s">
        <v>41</v>
      </c>
      <c r="C69" t="s">
        <v>507</v>
      </c>
      <c r="D69" t="s">
        <v>412</v>
      </c>
      <c r="E69" s="4">
        <v>104.04347826086956</v>
      </c>
      <c r="F69" s="4">
        <f>Nurse[[#This Row],[Total Nurse Staff Hours]]/Nurse[[#This Row],[MDS Census]]</f>
        <v>3.6176870037609694</v>
      </c>
      <c r="G69" s="4">
        <f>Nurse[[#This Row],[Total Direct Care Staff Hours]]/Nurse[[#This Row],[MDS Census]]</f>
        <v>3.2853374425407438</v>
      </c>
      <c r="H69" s="4">
        <f>Nurse[[#This Row],[Total RN Hours (w/ Admin, DON)]]/Nurse[[#This Row],[MDS Census]]</f>
        <v>0.76222315085666537</v>
      </c>
      <c r="I69" s="4">
        <f>Nurse[[#This Row],[RN Hours (excl. Admin, DON)]]/Nurse[[#This Row],[MDS Census]]</f>
        <v>0.47377768491433347</v>
      </c>
      <c r="J69" s="4">
        <f>SUM(Nurse[[#This Row],[RN Hours (excl. Admin, DON)]],Nurse[[#This Row],[RN Admin Hours]],Nurse[[#This Row],[RN DON Hours]],Nurse[[#This Row],[LPN Hours (excl. Admin)]],Nurse[[#This Row],[LPN Admin Hours]],Nurse[[#This Row],[CNA Hours]],Nurse[[#This Row],[NA TR Hours]],Nurse[[#This Row],[Med Aide/Tech Hours]])</f>
        <v>376.39673913043475</v>
      </c>
      <c r="K69" s="4">
        <f>SUM(Nurse[[#This Row],[RN Hours (excl. Admin, DON)]],Nurse[[#This Row],[LPN Hours (excl. Admin)]],Nurse[[#This Row],[CNA Hours]],Nurse[[#This Row],[NA TR Hours]],Nurse[[#This Row],[Med Aide/Tech Hours]])</f>
        <v>341.81793478260869</v>
      </c>
      <c r="L69" s="4">
        <f>SUM(Nurse[[#This Row],[RN Hours (excl. Admin, DON)]],Nurse[[#This Row],[RN Admin Hours]],Nurse[[#This Row],[RN DON Hours]])</f>
        <v>79.304347826086968</v>
      </c>
      <c r="M69" s="4">
        <v>49.293478260869563</v>
      </c>
      <c r="N69" s="4">
        <v>25.141304347826086</v>
      </c>
      <c r="O69" s="4">
        <v>4.8695652173913047</v>
      </c>
      <c r="P69" s="4">
        <f>SUM(Nurse[[#This Row],[LPN Hours (excl. Admin)]],Nurse[[#This Row],[LPN Admin Hours]])</f>
        <v>109.98369565217391</v>
      </c>
      <c r="Q69" s="4">
        <v>105.41576086956522</v>
      </c>
      <c r="R69" s="4">
        <v>4.5679347826086953</v>
      </c>
      <c r="S69" s="4">
        <f>SUM(Nurse[[#This Row],[CNA Hours]],Nurse[[#This Row],[NA TR Hours]],Nurse[[#This Row],[Med Aide/Tech Hours]])</f>
        <v>187.10869565217391</v>
      </c>
      <c r="T69" s="4">
        <v>187.10869565217391</v>
      </c>
      <c r="U69" s="4">
        <v>0</v>
      </c>
      <c r="V69" s="4">
        <v>0</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98.942934782608688</v>
      </c>
      <c r="X69" s="4">
        <v>9.1875</v>
      </c>
      <c r="Y69" s="4">
        <v>0</v>
      </c>
      <c r="Z69" s="4">
        <v>0</v>
      </c>
      <c r="AA69" s="4">
        <v>44.116847826086953</v>
      </c>
      <c r="AB69" s="4">
        <v>0</v>
      </c>
      <c r="AC69" s="4">
        <v>45.638586956521742</v>
      </c>
      <c r="AD69" s="4">
        <v>0</v>
      </c>
      <c r="AE69" s="4">
        <v>0</v>
      </c>
      <c r="AF69" s="1">
        <v>315092</v>
      </c>
      <c r="AG69" s="1">
        <v>2</v>
      </c>
      <c r="AH69"/>
    </row>
    <row r="70" spans="1:34" x14ac:dyDescent="0.25">
      <c r="A70" t="s">
        <v>380</v>
      </c>
      <c r="B70" t="s">
        <v>39</v>
      </c>
      <c r="C70" t="s">
        <v>505</v>
      </c>
      <c r="D70" t="s">
        <v>412</v>
      </c>
      <c r="E70" s="4">
        <v>95.967391304347828</v>
      </c>
      <c r="F70" s="4">
        <f>Nurse[[#This Row],[Total Nurse Staff Hours]]/Nurse[[#This Row],[MDS Census]]</f>
        <v>3.0494959791595879</v>
      </c>
      <c r="G70" s="4">
        <f>Nurse[[#This Row],[Total Direct Care Staff Hours]]/Nurse[[#This Row],[MDS Census]]</f>
        <v>2.6394552044399138</v>
      </c>
      <c r="H70" s="4">
        <f>Nurse[[#This Row],[Total RN Hours (w/ Admin, DON)]]/Nurse[[#This Row],[MDS Census]]</f>
        <v>0.49977347377959003</v>
      </c>
      <c r="I70" s="4">
        <f>Nurse[[#This Row],[RN Hours (excl. Admin, DON)]]/Nurse[[#This Row],[MDS Census]]</f>
        <v>0.33480575376599842</v>
      </c>
      <c r="J70" s="4">
        <f>SUM(Nurse[[#This Row],[RN Hours (excl. Admin, DON)]],Nurse[[#This Row],[RN Admin Hours]],Nurse[[#This Row],[RN DON Hours]],Nurse[[#This Row],[LPN Hours (excl. Admin)]],Nurse[[#This Row],[LPN Admin Hours]],Nurse[[#This Row],[CNA Hours]],Nurse[[#This Row],[NA TR Hours]],Nurse[[#This Row],[Med Aide/Tech Hours]])</f>
        <v>292.6521739130435</v>
      </c>
      <c r="K70" s="4">
        <f>SUM(Nurse[[#This Row],[RN Hours (excl. Admin, DON)]],Nurse[[#This Row],[LPN Hours (excl. Admin)]],Nurse[[#This Row],[CNA Hours]],Nurse[[#This Row],[NA TR Hours]],Nurse[[#This Row],[Med Aide/Tech Hours]])</f>
        <v>253.3016304347826</v>
      </c>
      <c r="L70" s="4">
        <f>SUM(Nurse[[#This Row],[RN Hours (excl. Admin, DON)]],Nurse[[#This Row],[RN Admin Hours]],Nurse[[#This Row],[RN DON Hours]])</f>
        <v>47.961956521739133</v>
      </c>
      <c r="M70" s="4">
        <v>32.130434782608695</v>
      </c>
      <c r="N70" s="4">
        <v>10.440217391304348</v>
      </c>
      <c r="O70" s="4">
        <v>5.3913043478260869</v>
      </c>
      <c r="P70" s="4">
        <f>SUM(Nurse[[#This Row],[LPN Hours (excl. Admin)]],Nurse[[#This Row],[LPN Admin Hours]])</f>
        <v>95.997282608695656</v>
      </c>
      <c r="Q70" s="4">
        <v>72.478260869565219</v>
      </c>
      <c r="R70" s="4">
        <v>23.519021739130434</v>
      </c>
      <c r="S70" s="4">
        <f>SUM(Nurse[[#This Row],[CNA Hours]],Nurse[[#This Row],[NA TR Hours]],Nurse[[#This Row],[Med Aide/Tech Hours]])</f>
        <v>148.69293478260869</v>
      </c>
      <c r="T70" s="4">
        <v>148.69293478260869</v>
      </c>
      <c r="U70" s="4">
        <v>0</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0" s="4">
        <v>0</v>
      </c>
      <c r="Y70" s="4">
        <v>0</v>
      </c>
      <c r="Z70" s="4">
        <v>0</v>
      </c>
      <c r="AA70" s="4">
        <v>0</v>
      </c>
      <c r="AB70" s="4">
        <v>0</v>
      </c>
      <c r="AC70" s="4">
        <v>0</v>
      </c>
      <c r="AD70" s="4">
        <v>0</v>
      </c>
      <c r="AE70" s="4">
        <v>0</v>
      </c>
      <c r="AF70" s="1">
        <v>315087</v>
      </c>
      <c r="AG70" s="1">
        <v>2</v>
      </c>
      <c r="AH70"/>
    </row>
    <row r="71" spans="1:34" x14ac:dyDescent="0.25">
      <c r="A71" t="s">
        <v>380</v>
      </c>
      <c r="B71" t="s">
        <v>306</v>
      </c>
      <c r="C71" t="s">
        <v>433</v>
      </c>
      <c r="D71" t="s">
        <v>410</v>
      </c>
      <c r="E71" s="4">
        <v>84.847826086956516</v>
      </c>
      <c r="F71" s="4">
        <f>Nurse[[#This Row],[Total Nurse Staff Hours]]/Nurse[[#This Row],[MDS Census]]</f>
        <v>4.1303164232641558</v>
      </c>
      <c r="G71" s="4">
        <f>Nurse[[#This Row],[Total Direct Care Staff Hours]]/Nurse[[#This Row],[MDS Census]]</f>
        <v>3.8083205226748662</v>
      </c>
      <c r="H71" s="4">
        <f>Nurse[[#This Row],[Total RN Hours (w/ Admin, DON)]]/Nurse[[#This Row],[MDS Census]]</f>
        <v>0.67890084550345897</v>
      </c>
      <c r="I71" s="4">
        <f>Nurse[[#This Row],[RN Hours (excl. Admin, DON)]]/Nurse[[#This Row],[MDS Census]]</f>
        <v>0.41532154752754297</v>
      </c>
      <c r="J71" s="4">
        <f>SUM(Nurse[[#This Row],[RN Hours (excl. Admin, DON)]],Nurse[[#This Row],[RN Admin Hours]],Nurse[[#This Row],[RN DON Hours]],Nurse[[#This Row],[LPN Hours (excl. Admin)]],Nurse[[#This Row],[LPN Admin Hours]],Nurse[[#This Row],[CNA Hours]],Nurse[[#This Row],[NA TR Hours]],Nurse[[#This Row],[Med Aide/Tech Hours]])</f>
        <v>350.44836956521738</v>
      </c>
      <c r="K71" s="4">
        <f>SUM(Nurse[[#This Row],[RN Hours (excl. Admin, DON)]],Nurse[[#This Row],[LPN Hours (excl. Admin)]],Nurse[[#This Row],[CNA Hours]],Nurse[[#This Row],[NA TR Hours]],Nurse[[#This Row],[Med Aide/Tech Hours]])</f>
        <v>323.12771739130437</v>
      </c>
      <c r="L71" s="4">
        <f>SUM(Nurse[[#This Row],[RN Hours (excl. Admin, DON)]],Nurse[[#This Row],[RN Admin Hours]],Nurse[[#This Row],[RN DON Hours]])</f>
        <v>57.603260869565219</v>
      </c>
      <c r="M71" s="4">
        <v>35.239130434782609</v>
      </c>
      <c r="N71" s="4">
        <v>12.448369565217391</v>
      </c>
      <c r="O71" s="4">
        <v>9.9157608695652169</v>
      </c>
      <c r="P71" s="4">
        <f>SUM(Nurse[[#This Row],[LPN Hours (excl. Admin)]],Nurse[[#This Row],[LPN Admin Hours]])</f>
        <v>126.625</v>
      </c>
      <c r="Q71" s="4">
        <v>121.66847826086956</v>
      </c>
      <c r="R71" s="4">
        <v>4.9565217391304346</v>
      </c>
      <c r="S71" s="4">
        <f>SUM(Nurse[[#This Row],[CNA Hours]],Nurse[[#This Row],[NA TR Hours]],Nurse[[#This Row],[Med Aide/Tech Hours]])</f>
        <v>166.22010869565219</v>
      </c>
      <c r="T71" s="4">
        <v>166.22010869565219</v>
      </c>
      <c r="U71" s="4">
        <v>0</v>
      </c>
      <c r="V71" s="4">
        <v>0</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37.116847826086961</v>
      </c>
      <c r="X71" s="4">
        <v>5.2336956521739131</v>
      </c>
      <c r="Y71" s="4">
        <v>0</v>
      </c>
      <c r="Z71" s="4">
        <v>0</v>
      </c>
      <c r="AA71" s="4">
        <v>29.296195652173914</v>
      </c>
      <c r="AB71" s="4">
        <v>0</v>
      </c>
      <c r="AC71" s="4">
        <v>2.5869565217391304</v>
      </c>
      <c r="AD71" s="4">
        <v>0</v>
      </c>
      <c r="AE71" s="4">
        <v>0</v>
      </c>
      <c r="AF71" s="1">
        <v>315479</v>
      </c>
      <c r="AG71" s="1">
        <v>2</v>
      </c>
      <c r="AH71"/>
    </row>
    <row r="72" spans="1:34" x14ac:dyDescent="0.25">
      <c r="A72" t="s">
        <v>380</v>
      </c>
      <c r="B72" t="s">
        <v>312</v>
      </c>
      <c r="C72" t="s">
        <v>462</v>
      </c>
      <c r="D72" t="s">
        <v>408</v>
      </c>
      <c r="E72" s="4">
        <v>108.75</v>
      </c>
      <c r="F72" s="4">
        <f>Nurse[[#This Row],[Total Nurse Staff Hours]]/Nurse[[#This Row],[MDS Census]]</f>
        <v>4.2284857571214394</v>
      </c>
      <c r="G72" s="4">
        <f>Nurse[[#This Row],[Total Direct Care Staff Hours]]/Nurse[[#This Row],[MDS Census]]</f>
        <v>3.8616941529235378</v>
      </c>
      <c r="H72" s="4">
        <f>Nurse[[#This Row],[Total RN Hours (w/ Admin, DON)]]/Nurse[[#This Row],[MDS Census]]</f>
        <v>0.7843828085957022</v>
      </c>
      <c r="I72" s="4">
        <f>Nurse[[#This Row],[RN Hours (excl. Admin, DON)]]/Nurse[[#This Row],[MDS Census]]</f>
        <v>0.56389305347326335</v>
      </c>
      <c r="J72" s="4">
        <f>SUM(Nurse[[#This Row],[RN Hours (excl. Admin, DON)]],Nurse[[#This Row],[RN Admin Hours]],Nurse[[#This Row],[RN DON Hours]],Nurse[[#This Row],[LPN Hours (excl. Admin)]],Nurse[[#This Row],[LPN Admin Hours]],Nurse[[#This Row],[CNA Hours]],Nurse[[#This Row],[NA TR Hours]],Nurse[[#This Row],[Med Aide/Tech Hours]])</f>
        <v>459.84782608695656</v>
      </c>
      <c r="K72" s="4">
        <f>SUM(Nurse[[#This Row],[RN Hours (excl. Admin, DON)]],Nurse[[#This Row],[LPN Hours (excl. Admin)]],Nurse[[#This Row],[CNA Hours]],Nurse[[#This Row],[NA TR Hours]],Nurse[[#This Row],[Med Aide/Tech Hours]])</f>
        <v>419.95923913043475</v>
      </c>
      <c r="L72" s="4">
        <f>SUM(Nurse[[#This Row],[RN Hours (excl. Admin, DON)]],Nurse[[#This Row],[RN Admin Hours]],Nurse[[#This Row],[RN DON Hours]])</f>
        <v>85.301630434782609</v>
      </c>
      <c r="M72" s="4">
        <v>61.323369565217391</v>
      </c>
      <c r="N72" s="4">
        <v>18.815217391304348</v>
      </c>
      <c r="O72" s="4">
        <v>5.1630434782608692</v>
      </c>
      <c r="P72" s="4">
        <f>SUM(Nurse[[#This Row],[LPN Hours (excl. Admin)]],Nurse[[#This Row],[LPN Admin Hours]])</f>
        <v>139.36684782608697</v>
      </c>
      <c r="Q72" s="4">
        <v>123.45652173913044</v>
      </c>
      <c r="R72" s="4">
        <v>15.910326086956522</v>
      </c>
      <c r="S72" s="4">
        <f>SUM(Nurse[[#This Row],[CNA Hours]],Nurse[[#This Row],[NA TR Hours]],Nurse[[#This Row],[Med Aide/Tech Hours]])</f>
        <v>235.17934782608697</v>
      </c>
      <c r="T72" s="4">
        <v>235.17934782608697</v>
      </c>
      <c r="U72" s="4">
        <v>0</v>
      </c>
      <c r="V72" s="4">
        <v>0</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136.82880434782609</v>
      </c>
      <c r="X72" s="4">
        <v>12.790760869565217</v>
      </c>
      <c r="Y72" s="4">
        <v>0</v>
      </c>
      <c r="Z72" s="4">
        <v>0</v>
      </c>
      <c r="AA72" s="4">
        <v>38.505434782608695</v>
      </c>
      <c r="AB72" s="4">
        <v>0</v>
      </c>
      <c r="AC72" s="4">
        <v>85.532608695652172</v>
      </c>
      <c r="AD72" s="4">
        <v>0</v>
      </c>
      <c r="AE72" s="4">
        <v>0</v>
      </c>
      <c r="AF72" s="1">
        <v>315488</v>
      </c>
      <c r="AG72" s="1">
        <v>2</v>
      </c>
      <c r="AH72"/>
    </row>
    <row r="73" spans="1:34" x14ac:dyDescent="0.25">
      <c r="A73" t="s">
        <v>380</v>
      </c>
      <c r="B73" t="s">
        <v>307</v>
      </c>
      <c r="C73" t="s">
        <v>502</v>
      </c>
      <c r="D73" t="s">
        <v>415</v>
      </c>
      <c r="E73" s="4">
        <v>60.760869565217391</v>
      </c>
      <c r="F73" s="4">
        <f>Nurse[[#This Row],[Total Nurse Staff Hours]]/Nurse[[#This Row],[MDS Census]]</f>
        <v>4.3367173524150271</v>
      </c>
      <c r="G73" s="4">
        <f>Nurse[[#This Row],[Total Direct Care Staff Hours]]/Nurse[[#This Row],[MDS Census]]</f>
        <v>3.9375223613595711</v>
      </c>
      <c r="H73" s="4">
        <f>Nurse[[#This Row],[Total RN Hours (w/ Admin, DON)]]/Nurse[[#This Row],[MDS Census]]</f>
        <v>1.5167262969588551</v>
      </c>
      <c r="I73" s="4">
        <f>Nurse[[#This Row],[RN Hours (excl. Admin, DON)]]/Nurse[[#This Row],[MDS Census]]</f>
        <v>1.1175313059033991</v>
      </c>
      <c r="J73" s="4">
        <f>SUM(Nurse[[#This Row],[RN Hours (excl. Admin, DON)]],Nurse[[#This Row],[RN Admin Hours]],Nurse[[#This Row],[RN DON Hours]],Nurse[[#This Row],[LPN Hours (excl. Admin)]],Nurse[[#This Row],[LPN Admin Hours]],Nurse[[#This Row],[CNA Hours]],Nurse[[#This Row],[NA TR Hours]],Nurse[[#This Row],[Med Aide/Tech Hours]])</f>
        <v>263.50271739130437</v>
      </c>
      <c r="K73" s="4">
        <f>SUM(Nurse[[#This Row],[RN Hours (excl. Admin, DON)]],Nurse[[#This Row],[LPN Hours (excl. Admin)]],Nurse[[#This Row],[CNA Hours]],Nurse[[#This Row],[NA TR Hours]],Nurse[[#This Row],[Med Aide/Tech Hours]])</f>
        <v>239.24728260869568</v>
      </c>
      <c r="L73" s="4">
        <f>SUM(Nurse[[#This Row],[RN Hours (excl. Admin, DON)]],Nurse[[#This Row],[RN Admin Hours]],Nurse[[#This Row],[RN DON Hours]])</f>
        <v>92.157608695652172</v>
      </c>
      <c r="M73" s="4">
        <v>67.902173913043484</v>
      </c>
      <c r="N73" s="4">
        <v>19.211956521739129</v>
      </c>
      <c r="O73" s="4">
        <v>5.0434782608695654</v>
      </c>
      <c r="P73" s="4">
        <f>SUM(Nurse[[#This Row],[LPN Hours (excl. Admin)]],Nurse[[#This Row],[LPN Admin Hours]])</f>
        <v>65.399456521739125</v>
      </c>
      <c r="Q73" s="4">
        <v>65.399456521739125</v>
      </c>
      <c r="R73" s="4">
        <v>0</v>
      </c>
      <c r="S73" s="4">
        <f>SUM(Nurse[[#This Row],[CNA Hours]],Nurse[[#This Row],[NA TR Hours]],Nurse[[#This Row],[Med Aide/Tech Hours]])</f>
        <v>105.94565217391305</v>
      </c>
      <c r="T73" s="4">
        <v>105.94565217391305</v>
      </c>
      <c r="U73" s="4">
        <v>0</v>
      </c>
      <c r="V73" s="4">
        <v>0</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4.1195652173913047</v>
      </c>
      <c r="X73" s="4">
        <v>0</v>
      </c>
      <c r="Y73" s="4">
        <v>0</v>
      </c>
      <c r="Z73" s="4">
        <v>0</v>
      </c>
      <c r="AA73" s="4">
        <v>0.39945652173913043</v>
      </c>
      <c r="AB73" s="4">
        <v>0</v>
      </c>
      <c r="AC73" s="4">
        <v>3.7201086956521738</v>
      </c>
      <c r="AD73" s="4">
        <v>0</v>
      </c>
      <c r="AE73" s="4">
        <v>0</v>
      </c>
      <c r="AF73" s="1">
        <v>315482</v>
      </c>
      <c r="AG73" s="1">
        <v>2</v>
      </c>
      <c r="AH73"/>
    </row>
    <row r="74" spans="1:34" x14ac:dyDescent="0.25">
      <c r="A74" t="s">
        <v>380</v>
      </c>
      <c r="B74" t="s">
        <v>182</v>
      </c>
      <c r="C74" t="s">
        <v>442</v>
      </c>
      <c r="D74" t="s">
        <v>413</v>
      </c>
      <c r="E74" s="4">
        <v>173.10869565217391</v>
      </c>
      <c r="F74" s="4">
        <f>Nurse[[#This Row],[Total Nurse Staff Hours]]/Nurse[[#This Row],[MDS Census]]</f>
        <v>3.2722183850307678</v>
      </c>
      <c r="G74" s="4">
        <f>Nurse[[#This Row],[Total Direct Care Staff Hours]]/Nurse[[#This Row],[MDS Census]]</f>
        <v>3.0174777094060028</v>
      </c>
      <c r="H74" s="4">
        <f>Nurse[[#This Row],[Total RN Hours (w/ Admin, DON)]]/Nurse[[#This Row],[MDS Census]]</f>
        <v>0.68644669094562349</v>
      </c>
      <c r="I74" s="4">
        <f>Nurse[[#This Row],[RN Hours (excl. Admin, DON)]]/Nurse[[#This Row],[MDS Census]]</f>
        <v>0.50939344468165271</v>
      </c>
      <c r="J74" s="4">
        <f>SUM(Nurse[[#This Row],[RN Hours (excl. Admin, DON)]],Nurse[[#This Row],[RN Admin Hours]],Nurse[[#This Row],[RN DON Hours]],Nurse[[#This Row],[LPN Hours (excl. Admin)]],Nurse[[#This Row],[LPN Admin Hours]],Nurse[[#This Row],[CNA Hours]],Nurse[[#This Row],[NA TR Hours]],Nurse[[#This Row],[Med Aide/Tech Hours]])</f>
        <v>566.44945652173919</v>
      </c>
      <c r="K74" s="4">
        <f>SUM(Nurse[[#This Row],[RN Hours (excl. Admin, DON)]],Nurse[[#This Row],[LPN Hours (excl. Admin)]],Nurse[[#This Row],[CNA Hours]],Nurse[[#This Row],[NA TR Hours]],Nurse[[#This Row],[Med Aide/Tech Hours]])</f>
        <v>522.35163043478258</v>
      </c>
      <c r="L74" s="4">
        <f>SUM(Nurse[[#This Row],[RN Hours (excl. Admin, DON)]],Nurse[[#This Row],[RN Admin Hours]],Nurse[[#This Row],[RN DON Hours]])</f>
        <v>118.82989130434783</v>
      </c>
      <c r="M74" s="4">
        <v>88.1804347826087</v>
      </c>
      <c r="N74" s="4">
        <v>25.342391304347824</v>
      </c>
      <c r="O74" s="4">
        <v>5.3070652173913047</v>
      </c>
      <c r="P74" s="4">
        <f>SUM(Nurse[[#This Row],[LPN Hours (excl. Admin)]],Nurse[[#This Row],[LPN Admin Hours]])</f>
        <v>135.66304347826087</v>
      </c>
      <c r="Q74" s="4">
        <v>122.21467391304348</v>
      </c>
      <c r="R74" s="4">
        <v>13.448369565217391</v>
      </c>
      <c r="S74" s="4">
        <f>SUM(Nurse[[#This Row],[CNA Hours]],Nurse[[#This Row],[NA TR Hours]],Nurse[[#This Row],[Med Aide/Tech Hours]])</f>
        <v>311.95652173913044</v>
      </c>
      <c r="T74" s="4">
        <v>294.81793478260869</v>
      </c>
      <c r="U74" s="4">
        <v>17.138586956521738</v>
      </c>
      <c r="V74" s="4">
        <v>0</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67.206521739130437</v>
      </c>
      <c r="X74" s="4">
        <v>8.2228260869565215</v>
      </c>
      <c r="Y74" s="4">
        <v>0</v>
      </c>
      <c r="Z74" s="4">
        <v>0</v>
      </c>
      <c r="AA74" s="4">
        <v>18.861413043478262</v>
      </c>
      <c r="AB74" s="4">
        <v>0</v>
      </c>
      <c r="AC74" s="4">
        <v>40.122282608695649</v>
      </c>
      <c r="AD74" s="4">
        <v>0</v>
      </c>
      <c r="AE74" s="4">
        <v>0</v>
      </c>
      <c r="AF74" s="1">
        <v>315306</v>
      </c>
      <c r="AG74" s="1">
        <v>2</v>
      </c>
      <c r="AH74"/>
    </row>
    <row r="75" spans="1:34" x14ac:dyDescent="0.25">
      <c r="A75" t="s">
        <v>380</v>
      </c>
      <c r="B75" t="s">
        <v>207</v>
      </c>
      <c r="C75" t="s">
        <v>572</v>
      </c>
      <c r="D75" t="s">
        <v>413</v>
      </c>
      <c r="E75" s="4">
        <v>109.96739130434783</v>
      </c>
      <c r="F75" s="4">
        <f>Nurse[[#This Row],[Total Nurse Staff Hours]]/Nurse[[#This Row],[MDS Census]]</f>
        <v>3.7297864979737079</v>
      </c>
      <c r="G75" s="4">
        <f>Nurse[[#This Row],[Total Direct Care Staff Hours]]/Nurse[[#This Row],[MDS Census]]</f>
        <v>3.3591726796481169</v>
      </c>
      <c r="H75" s="4">
        <f>Nurse[[#This Row],[Total RN Hours (w/ Admin, DON)]]/Nurse[[#This Row],[MDS Census]]</f>
        <v>0.72304042700405269</v>
      </c>
      <c r="I75" s="4">
        <f>Nurse[[#This Row],[RN Hours (excl. Admin, DON)]]/Nurse[[#This Row],[MDS Census]]</f>
        <v>0.45722546209350601</v>
      </c>
      <c r="J75" s="4">
        <f>SUM(Nurse[[#This Row],[RN Hours (excl. Admin, DON)]],Nurse[[#This Row],[RN Admin Hours]],Nurse[[#This Row],[RN DON Hours]],Nurse[[#This Row],[LPN Hours (excl. Admin)]],Nurse[[#This Row],[LPN Admin Hours]],Nurse[[#This Row],[CNA Hours]],Nurse[[#This Row],[NA TR Hours]],Nurse[[#This Row],[Med Aide/Tech Hours]])</f>
        <v>410.15489130434787</v>
      </c>
      <c r="K75" s="4">
        <f>SUM(Nurse[[#This Row],[RN Hours (excl. Admin, DON)]],Nurse[[#This Row],[LPN Hours (excl. Admin)]],Nurse[[#This Row],[CNA Hours]],Nurse[[#This Row],[NA TR Hours]],Nurse[[#This Row],[Med Aide/Tech Hours]])</f>
        <v>369.39945652173913</v>
      </c>
      <c r="L75" s="4">
        <f>SUM(Nurse[[#This Row],[RN Hours (excl. Admin, DON)]],Nurse[[#This Row],[RN Admin Hours]],Nurse[[#This Row],[RN DON Hours]])</f>
        <v>79.510869565217405</v>
      </c>
      <c r="M75" s="4">
        <v>50.279891304347828</v>
      </c>
      <c r="N75" s="4">
        <v>23.880434782608695</v>
      </c>
      <c r="O75" s="4">
        <v>5.3505434782608692</v>
      </c>
      <c r="P75" s="4">
        <f>SUM(Nurse[[#This Row],[LPN Hours (excl. Admin)]],Nurse[[#This Row],[LPN Admin Hours]])</f>
        <v>118.04619565217391</v>
      </c>
      <c r="Q75" s="4">
        <v>106.52173913043478</v>
      </c>
      <c r="R75" s="4">
        <v>11.524456521739131</v>
      </c>
      <c r="S75" s="4">
        <f>SUM(Nurse[[#This Row],[CNA Hours]],Nurse[[#This Row],[NA TR Hours]],Nurse[[#This Row],[Med Aide/Tech Hours]])</f>
        <v>212.59782608695653</v>
      </c>
      <c r="T75" s="4">
        <v>212.59782608695653</v>
      </c>
      <c r="U75" s="4">
        <v>0</v>
      </c>
      <c r="V75" s="4">
        <v>0</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86.353260869565219</v>
      </c>
      <c r="X75" s="4">
        <v>3.152173913043478</v>
      </c>
      <c r="Y75" s="4">
        <v>0</v>
      </c>
      <c r="Z75" s="4">
        <v>0</v>
      </c>
      <c r="AA75" s="4">
        <v>26.529891304347824</v>
      </c>
      <c r="AB75" s="4">
        <v>0</v>
      </c>
      <c r="AC75" s="4">
        <v>56.671195652173914</v>
      </c>
      <c r="AD75" s="4">
        <v>0</v>
      </c>
      <c r="AE75" s="4">
        <v>0</v>
      </c>
      <c r="AF75" s="1">
        <v>315339</v>
      </c>
      <c r="AG75" s="1">
        <v>2</v>
      </c>
      <c r="AH75"/>
    </row>
    <row r="76" spans="1:34" x14ac:dyDescent="0.25">
      <c r="A76" t="s">
        <v>380</v>
      </c>
      <c r="B76" t="s">
        <v>298</v>
      </c>
      <c r="C76" t="s">
        <v>597</v>
      </c>
      <c r="D76" t="s">
        <v>408</v>
      </c>
      <c r="E76" s="4">
        <v>61.304347826086953</v>
      </c>
      <c r="F76" s="4">
        <f>Nurse[[#This Row],[Total Nurse Staff Hours]]/Nurse[[#This Row],[MDS Census]]</f>
        <v>3.9855265957446808</v>
      </c>
      <c r="G76" s="4">
        <f>Nurse[[#This Row],[Total Direct Care Staff Hours]]/Nurse[[#This Row],[MDS Census]]</f>
        <v>3.5573581560283691</v>
      </c>
      <c r="H76" s="4">
        <f>Nurse[[#This Row],[Total RN Hours (w/ Admin, DON)]]/Nurse[[#This Row],[MDS Census]]</f>
        <v>0.71380673758865243</v>
      </c>
      <c r="I76" s="4">
        <f>Nurse[[#This Row],[RN Hours (excl. Admin, DON)]]/Nurse[[#This Row],[MDS Census]]</f>
        <v>0.44468085106382982</v>
      </c>
      <c r="J76" s="4">
        <f>SUM(Nurse[[#This Row],[RN Hours (excl. Admin, DON)]],Nurse[[#This Row],[RN Admin Hours]],Nurse[[#This Row],[RN DON Hours]],Nurse[[#This Row],[LPN Hours (excl. Admin)]],Nurse[[#This Row],[LPN Admin Hours]],Nurse[[#This Row],[CNA Hours]],Nurse[[#This Row],[NA TR Hours]],Nurse[[#This Row],[Med Aide/Tech Hours]])</f>
        <v>244.33010869565217</v>
      </c>
      <c r="K76" s="4">
        <f>SUM(Nurse[[#This Row],[RN Hours (excl. Admin, DON)]],Nurse[[#This Row],[LPN Hours (excl. Admin)]],Nurse[[#This Row],[CNA Hours]],Nurse[[#This Row],[NA TR Hours]],Nurse[[#This Row],[Med Aide/Tech Hours]])</f>
        <v>218.08152173913044</v>
      </c>
      <c r="L76" s="4">
        <f>SUM(Nurse[[#This Row],[RN Hours (excl. Admin, DON)]],Nurse[[#This Row],[RN Admin Hours]],Nurse[[#This Row],[RN DON Hours]])</f>
        <v>43.759456521739125</v>
      </c>
      <c r="M76" s="4">
        <v>27.260869565217391</v>
      </c>
      <c r="N76" s="4">
        <v>11.715978260869564</v>
      </c>
      <c r="O76" s="4">
        <v>4.7826086956521738</v>
      </c>
      <c r="P76" s="4">
        <f>SUM(Nurse[[#This Row],[LPN Hours (excl. Admin)]],Nurse[[#This Row],[LPN Admin Hours]])</f>
        <v>73.779891304347828</v>
      </c>
      <c r="Q76" s="4">
        <v>64.029891304347828</v>
      </c>
      <c r="R76" s="4">
        <v>9.75</v>
      </c>
      <c r="S76" s="4">
        <f>SUM(Nurse[[#This Row],[CNA Hours]],Nurse[[#This Row],[NA TR Hours]],Nurse[[#This Row],[Med Aide/Tech Hours]])</f>
        <v>126.79076086956522</v>
      </c>
      <c r="T76" s="4">
        <v>126.79076086956522</v>
      </c>
      <c r="U76" s="4">
        <v>0</v>
      </c>
      <c r="V76" s="4">
        <v>0</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39.709239130434781</v>
      </c>
      <c r="X76" s="4">
        <v>1.0733695652173914</v>
      </c>
      <c r="Y76" s="4">
        <v>0</v>
      </c>
      <c r="Z76" s="4">
        <v>0</v>
      </c>
      <c r="AA76" s="4">
        <v>7.0135869565217392</v>
      </c>
      <c r="AB76" s="4">
        <v>0</v>
      </c>
      <c r="AC76" s="4">
        <v>31.622282608695652</v>
      </c>
      <c r="AD76" s="4">
        <v>0</v>
      </c>
      <c r="AE76" s="4">
        <v>0</v>
      </c>
      <c r="AF76" s="1">
        <v>315468</v>
      </c>
      <c r="AG76" s="1">
        <v>2</v>
      </c>
      <c r="AH76"/>
    </row>
    <row r="77" spans="1:34" x14ac:dyDescent="0.25">
      <c r="A77" t="s">
        <v>380</v>
      </c>
      <c r="B77" t="s">
        <v>268</v>
      </c>
      <c r="C77" t="s">
        <v>490</v>
      </c>
      <c r="D77" t="s">
        <v>413</v>
      </c>
      <c r="E77" s="4">
        <v>91.413043478260875</v>
      </c>
      <c r="F77" s="4">
        <f>Nurse[[#This Row],[Total Nurse Staff Hours]]/Nurse[[#This Row],[MDS Census]]</f>
        <v>3.8090725326991679</v>
      </c>
      <c r="G77" s="4">
        <f>Nurse[[#This Row],[Total Direct Care Staff Hours]]/Nurse[[#This Row],[MDS Census]]</f>
        <v>3.3948573127229489</v>
      </c>
      <c r="H77" s="4">
        <f>Nurse[[#This Row],[Total RN Hours (w/ Admin, DON)]]/Nurse[[#This Row],[MDS Census]]</f>
        <v>1.1407015457788348</v>
      </c>
      <c r="I77" s="4">
        <f>Nurse[[#This Row],[RN Hours (excl. Admin, DON)]]/Nurse[[#This Row],[MDS Census]]</f>
        <v>0.84982164090368606</v>
      </c>
      <c r="J77" s="4">
        <f>SUM(Nurse[[#This Row],[RN Hours (excl. Admin, DON)]],Nurse[[#This Row],[RN Admin Hours]],Nurse[[#This Row],[RN DON Hours]],Nurse[[#This Row],[LPN Hours (excl. Admin)]],Nurse[[#This Row],[LPN Admin Hours]],Nurse[[#This Row],[CNA Hours]],Nurse[[#This Row],[NA TR Hours]],Nurse[[#This Row],[Med Aide/Tech Hours]])</f>
        <v>348.19891304347829</v>
      </c>
      <c r="K77" s="4">
        <f>SUM(Nurse[[#This Row],[RN Hours (excl. Admin, DON)]],Nurse[[#This Row],[LPN Hours (excl. Admin)]],Nurse[[#This Row],[CNA Hours]],Nurse[[#This Row],[NA TR Hours]],Nurse[[#This Row],[Med Aide/Tech Hours]])</f>
        <v>310.33423913043481</v>
      </c>
      <c r="L77" s="4">
        <f>SUM(Nurse[[#This Row],[RN Hours (excl. Admin, DON)]],Nurse[[#This Row],[RN Admin Hours]],Nurse[[#This Row],[RN DON Hours]])</f>
        <v>104.27500000000001</v>
      </c>
      <c r="M77" s="4">
        <v>77.684782608695656</v>
      </c>
      <c r="N77" s="4">
        <v>21.633695652173913</v>
      </c>
      <c r="O77" s="4">
        <v>4.9565217391304346</v>
      </c>
      <c r="P77" s="4">
        <f>SUM(Nurse[[#This Row],[LPN Hours (excl. Admin)]],Nurse[[#This Row],[LPN Admin Hours]])</f>
        <v>77.317934782608688</v>
      </c>
      <c r="Q77" s="4">
        <v>66.043478260869563</v>
      </c>
      <c r="R77" s="4">
        <v>11.274456521739131</v>
      </c>
      <c r="S77" s="4">
        <f>SUM(Nurse[[#This Row],[CNA Hours]],Nurse[[#This Row],[NA TR Hours]],Nurse[[#This Row],[Med Aide/Tech Hours]])</f>
        <v>166.60597826086956</v>
      </c>
      <c r="T77" s="4">
        <v>143.53532608695653</v>
      </c>
      <c r="U77" s="4">
        <v>23.070652173913043</v>
      </c>
      <c r="V77" s="4">
        <v>0</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62.654891304347828</v>
      </c>
      <c r="X77" s="4">
        <v>16.989130434782609</v>
      </c>
      <c r="Y77" s="4">
        <v>0</v>
      </c>
      <c r="Z77" s="4">
        <v>0</v>
      </c>
      <c r="AA77" s="4">
        <v>22.179347826086957</v>
      </c>
      <c r="AB77" s="4">
        <v>0</v>
      </c>
      <c r="AC77" s="4">
        <v>23.486413043478262</v>
      </c>
      <c r="AD77" s="4">
        <v>0</v>
      </c>
      <c r="AE77" s="4">
        <v>0</v>
      </c>
      <c r="AF77" s="1">
        <v>315426</v>
      </c>
      <c r="AG77" s="1">
        <v>2</v>
      </c>
      <c r="AH77"/>
    </row>
    <row r="78" spans="1:34" x14ac:dyDescent="0.25">
      <c r="A78" t="s">
        <v>380</v>
      </c>
      <c r="B78" t="s">
        <v>4</v>
      </c>
      <c r="C78" t="s">
        <v>483</v>
      </c>
      <c r="D78" t="s">
        <v>409</v>
      </c>
      <c r="E78" s="4">
        <v>48.510869565217391</v>
      </c>
      <c r="F78" s="4">
        <f>Nurse[[#This Row],[Total Nurse Staff Hours]]/Nurse[[#This Row],[MDS Census]]</f>
        <v>4.5185973560385388</v>
      </c>
      <c r="G78" s="4">
        <f>Nurse[[#This Row],[Total Direct Care Staff Hours]]/Nurse[[#This Row],[MDS Census]]</f>
        <v>3.8760362984539545</v>
      </c>
      <c r="H78" s="4">
        <f>Nurse[[#This Row],[Total RN Hours (w/ Admin, DON)]]/Nurse[[#This Row],[MDS Census]]</f>
        <v>1.281593098812458</v>
      </c>
      <c r="I78" s="4">
        <f>Nurse[[#This Row],[RN Hours (excl. Admin, DON)]]/Nurse[[#This Row],[MDS Census]]</f>
        <v>0.87340354021958322</v>
      </c>
      <c r="J78" s="4">
        <f>SUM(Nurse[[#This Row],[RN Hours (excl. Admin, DON)]],Nurse[[#This Row],[RN Admin Hours]],Nurse[[#This Row],[RN DON Hours]],Nurse[[#This Row],[LPN Hours (excl. Admin)]],Nurse[[#This Row],[LPN Admin Hours]],Nurse[[#This Row],[CNA Hours]],Nurse[[#This Row],[NA TR Hours]],Nurse[[#This Row],[Med Aide/Tech Hours]])</f>
        <v>219.20108695652172</v>
      </c>
      <c r="K78" s="4">
        <f>SUM(Nurse[[#This Row],[RN Hours (excl. Admin, DON)]],Nurse[[#This Row],[LPN Hours (excl. Admin)]],Nurse[[#This Row],[CNA Hours]],Nurse[[#This Row],[NA TR Hours]],Nurse[[#This Row],[Med Aide/Tech Hours]])</f>
        <v>188.02989130434781</v>
      </c>
      <c r="L78" s="4">
        <f>SUM(Nurse[[#This Row],[RN Hours (excl. Admin, DON)]],Nurse[[#This Row],[RN Admin Hours]],Nurse[[#This Row],[RN DON Hours]])</f>
        <v>62.171195652173914</v>
      </c>
      <c r="M78" s="4">
        <v>42.369565217391305</v>
      </c>
      <c r="N78" s="4">
        <v>14.597826086956522</v>
      </c>
      <c r="O78" s="4">
        <v>5.2038043478260869</v>
      </c>
      <c r="P78" s="4">
        <f>SUM(Nurse[[#This Row],[LPN Hours (excl. Admin)]],Nurse[[#This Row],[LPN Admin Hours]])</f>
        <v>55.342391304347828</v>
      </c>
      <c r="Q78" s="4">
        <v>43.972826086956523</v>
      </c>
      <c r="R78" s="4">
        <v>11.369565217391305</v>
      </c>
      <c r="S78" s="4">
        <f>SUM(Nurse[[#This Row],[CNA Hours]],Nurse[[#This Row],[NA TR Hours]],Nurse[[#This Row],[Med Aide/Tech Hours]])</f>
        <v>101.6875</v>
      </c>
      <c r="T78" s="4">
        <v>100.92934782608695</v>
      </c>
      <c r="U78" s="4">
        <v>0.75815217391304346</v>
      </c>
      <c r="V78" s="4">
        <v>0</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8" s="4">
        <v>0</v>
      </c>
      <c r="Y78" s="4">
        <v>0</v>
      </c>
      <c r="Z78" s="4">
        <v>0</v>
      </c>
      <c r="AA78" s="4">
        <v>0</v>
      </c>
      <c r="AB78" s="4">
        <v>0</v>
      </c>
      <c r="AC78" s="4">
        <v>0</v>
      </c>
      <c r="AD78" s="4">
        <v>0</v>
      </c>
      <c r="AE78" s="4">
        <v>0</v>
      </c>
      <c r="AF78" s="1">
        <v>315002</v>
      </c>
      <c r="AG78" s="1">
        <v>2</v>
      </c>
      <c r="AH78"/>
    </row>
    <row r="79" spans="1:34" x14ac:dyDescent="0.25">
      <c r="A79" t="s">
        <v>380</v>
      </c>
      <c r="B79" t="s">
        <v>322</v>
      </c>
      <c r="C79" t="s">
        <v>493</v>
      </c>
      <c r="D79" t="s">
        <v>413</v>
      </c>
      <c r="E79" s="4">
        <v>89.010869565217391</v>
      </c>
      <c r="F79" s="4">
        <f>Nurse[[#This Row],[Total Nurse Staff Hours]]/Nurse[[#This Row],[MDS Census]]</f>
        <v>4.4194040786420805</v>
      </c>
      <c r="G79" s="4">
        <f>Nurse[[#This Row],[Total Direct Care Staff Hours]]/Nurse[[#This Row],[MDS Census]]</f>
        <v>4.0953718402735371</v>
      </c>
      <c r="H79" s="4">
        <f>Nurse[[#This Row],[Total RN Hours (w/ Admin, DON)]]/Nurse[[#This Row],[MDS Census]]</f>
        <v>1.1218708022957626</v>
      </c>
      <c r="I79" s="4">
        <f>Nurse[[#This Row],[RN Hours (excl. Admin, DON)]]/Nurse[[#This Row],[MDS Census]]</f>
        <v>0.79783856392721952</v>
      </c>
      <c r="J79" s="4">
        <f>SUM(Nurse[[#This Row],[RN Hours (excl. Admin, DON)]],Nurse[[#This Row],[RN Admin Hours]],Nurse[[#This Row],[RN DON Hours]],Nurse[[#This Row],[LPN Hours (excl. Admin)]],Nurse[[#This Row],[LPN Admin Hours]],Nurse[[#This Row],[CNA Hours]],Nurse[[#This Row],[NA TR Hours]],Nurse[[#This Row],[Med Aide/Tech Hours]])</f>
        <v>393.375</v>
      </c>
      <c r="K79" s="4">
        <f>SUM(Nurse[[#This Row],[RN Hours (excl. Admin, DON)]],Nurse[[#This Row],[LPN Hours (excl. Admin)]],Nurse[[#This Row],[CNA Hours]],Nurse[[#This Row],[NA TR Hours]],Nurse[[#This Row],[Med Aide/Tech Hours]])</f>
        <v>364.53260869565213</v>
      </c>
      <c r="L79" s="4">
        <f>SUM(Nurse[[#This Row],[RN Hours (excl. Admin, DON)]],Nurse[[#This Row],[RN Admin Hours]],Nurse[[#This Row],[RN DON Hours]])</f>
        <v>99.858695652173921</v>
      </c>
      <c r="M79" s="4">
        <v>71.016304347826093</v>
      </c>
      <c r="N79" s="4">
        <v>23.418478260869566</v>
      </c>
      <c r="O79" s="4">
        <v>5.4239130434782608</v>
      </c>
      <c r="P79" s="4">
        <f>SUM(Nurse[[#This Row],[LPN Hours (excl. Admin)]],Nurse[[#This Row],[LPN Admin Hours]])</f>
        <v>108.6195652173913</v>
      </c>
      <c r="Q79" s="4">
        <v>108.6195652173913</v>
      </c>
      <c r="R79" s="4">
        <v>0</v>
      </c>
      <c r="S79" s="4">
        <f>SUM(Nurse[[#This Row],[CNA Hours]],Nurse[[#This Row],[NA TR Hours]],Nurse[[#This Row],[Med Aide/Tech Hours]])</f>
        <v>184.89673913043478</v>
      </c>
      <c r="T79" s="4">
        <v>184.89673913043478</v>
      </c>
      <c r="U79" s="4">
        <v>0</v>
      </c>
      <c r="V79" s="4">
        <v>0</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17.519021739130434</v>
      </c>
      <c r="X79" s="4">
        <v>2.1277173913043477</v>
      </c>
      <c r="Y79" s="4">
        <v>0</v>
      </c>
      <c r="Z79" s="4">
        <v>0</v>
      </c>
      <c r="AA79" s="4">
        <v>8.1711956521739122</v>
      </c>
      <c r="AB79" s="4">
        <v>0</v>
      </c>
      <c r="AC79" s="4">
        <v>7.2201086956521738</v>
      </c>
      <c r="AD79" s="4">
        <v>0</v>
      </c>
      <c r="AE79" s="4">
        <v>0</v>
      </c>
      <c r="AF79" s="1">
        <v>315502</v>
      </c>
      <c r="AG79" s="1">
        <v>2</v>
      </c>
      <c r="AH79"/>
    </row>
    <row r="80" spans="1:34" x14ac:dyDescent="0.25">
      <c r="A80" t="s">
        <v>380</v>
      </c>
      <c r="B80" t="s">
        <v>64</v>
      </c>
      <c r="C80" t="s">
        <v>449</v>
      </c>
      <c r="D80" t="s">
        <v>402</v>
      </c>
      <c r="E80" s="4">
        <v>99.630434782608702</v>
      </c>
      <c r="F80" s="4">
        <f>Nurse[[#This Row],[Total Nurse Staff Hours]]/Nurse[[#This Row],[MDS Census]]</f>
        <v>4.1707124154483957</v>
      </c>
      <c r="G80" s="4">
        <f>Nurse[[#This Row],[Total Direct Care Staff Hours]]/Nurse[[#This Row],[MDS Census]]</f>
        <v>3.7339624699978176</v>
      </c>
      <c r="H80" s="4">
        <f>Nurse[[#This Row],[Total RN Hours (w/ Admin, DON)]]/Nurse[[#This Row],[MDS Census]]</f>
        <v>1.0582042330351298</v>
      </c>
      <c r="I80" s="4">
        <f>Nurse[[#This Row],[RN Hours (excl. Admin, DON)]]/Nurse[[#This Row],[MDS Census]]</f>
        <v>0.78466615753873004</v>
      </c>
      <c r="J80" s="4">
        <f>SUM(Nurse[[#This Row],[RN Hours (excl. Admin, DON)]],Nurse[[#This Row],[RN Admin Hours]],Nurse[[#This Row],[RN DON Hours]],Nurse[[#This Row],[LPN Hours (excl. Admin)]],Nurse[[#This Row],[LPN Admin Hours]],Nurse[[#This Row],[CNA Hours]],Nurse[[#This Row],[NA TR Hours]],Nurse[[#This Row],[Med Aide/Tech Hours]])</f>
        <v>415.52989130434781</v>
      </c>
      <c r="K80" s="4">
        <f>SUM(Nurse[[#This Row],[RN Hours (excl. Admin, DON)]],Nurse[[#This Row],[LPN Hours (excl. Admin)]],Nurse[[#This Row],[CNA Hours]],Nurse[[#This Row],[NA TR Hours]],Nurse[[#This Row],[Med Aide/Tech Hours]])</f>
        <v>372.01630434782606</v>
      </c>
      <c r="L80" s="4">
        <f>SUM(Nurse[[#This Row],[RN Hours (excl. Admin, DON)]],Nurse[[#This Row],[RN Admin Hours]],Nurse[[#This Row],[RN DON Hours]])</f>
        <v>105.42934782608695</v>
      </c>
      <c r="M80" s="4">
        <v>78.176630434782609</v>
      </c>
      <c r="N80" s="4">
        <v>21.774456521739129</v>
      </c>
      <c r="O80" s="4">
        <v>5.4782608695652177</v>
      </c>
      <c r="P80" s="4">
        <f>SUM(Nurse[[#This Row],[LPN Hours (excl. Admin)]],Nurse[[#This Row],[LPN Admin Hours]])</f>
        <v>118.14402173913044</v>
      </c>
      <c r="Q80" s="4">
        <v>101.88315217391305</v>
      </c>
      <c r="R80" s="4">
        <v>16.260869565217391</v>
      </c>
      <c r="S80" s="4">
        <f>SUM(Nurse[[#This Row],[CNA Hours]],Nurse[[#This Row],[NA TR Hours]],Nurse[[#This Row],[Med Aide/Tech Hours]])</f>
        <v>191.95652173913044</v>
      </c>
      <c r="T80" s="4">
        <v>189.67391304347825</v>
      </c>
      <c r="U80" s="4">
        <v>2.2826086956521738</v>
      </c>
      <c r="V80" s="4">
        <v>0</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61.089673913043477</v>
      </c>
      <c r="X80" s="4">
        <v>0.93206521739130432</v>
      </c>
      <c r="Y80" s="4">
        <v>0</v>
      </c>
      <c r="Z80" s="4">
        <v>0</v>
      </c>
      <c r="AA80" s="4">
        <v>13.108695652173912</v>
      </c>
      <c r="AB80" s="4">
        <v>0</v>
      </c>
      <c r="AC80" s="4">
        <v>47.048913043478258</v>
      </c>
      <c r="AD80" s="4">
        <v>0</v>
      </c>
      <c r="AE80" s="4">
        <v>0</v>
      </c>
      <c r="AF80" s="1">
        <v>315132</v>
      </c>
      <c r="AG80" s="1">
        <v>2</v>
      </c>
      <c r="AH80"/>
    </row>
    <row r="81" spans="1:34" x14ac:dyDescent="0.25">
      <c r="A81" t="s">
        <v>380</v>
      </c>
      <c r="B81" t="s">
        <v>235</v>
      </c>
      <c r="C81" t="s">
        <v>579</v>
      </c>
      <c r="D81" t="s">
        <v>413</v>
      </c>
      <c r="E81" s="4">
        <v>84.684782608695656</v>
      </c>
      <c r="F81" s="4">
        <f>Nurse[[#This Row],[Total Nurse Staff Hours]]/Nurse[[#This Row],[MDS Census]]</f>
        <v>3.9144140675137979</v>
      </c>
      <c r="G81" s="4">
        <f>Nurse[[#This Row],[Total Direct Care Staff Hours]]/Nurse[[#This Row],[MDS Census]]</f>
        <v>3.4500705942754459</v>
      </c>
      <c r="H81" s="4">
        <f>Nurse[[#This Row],[Total RN Hours (w/ Admin, DON)]]/Nurse[[#This Row],[MDS Census]]</f>
        <v>0.78647798742138364</v>
      </c>
      <c r="I81" s="4">
        <f>Nurse[[#This Row],[RN Hours (excl. Admin, DON)]]/Nurse[[#This Row],[MDS Census]]</f>
        <v>0.51450391477345658</v>
      </c>
      <c r="J81" s="4">
        <f>SUM(Nurse[[#This Row],[RN Hours (excl. Admin, DON)]],Nurse[[#This Row],[RN Admin Hours]],Nurse[[#This Row],[RN DON Hours]],Nurse[[#This Row],[LPN Hours (excl. Admin)]],Nurse[[#This Row],[LPN Admin Hours]],Nurse[[#This Row],[CNA Hours]],Nurse[[#This Row],[NA TR Hours]],Nurse[[#This Row],[Med Aide/Tech Hours]])</f>
        <v>331.49130434782609</v>
      </c>
      <c r="K81" s="4">
        <f>SUM(Nurse[[#This Row],[RN Hours (excl. Admin, DON)]],Nurse[[#This Row],[LPN Hours (excl. Admin)]],Nurse[[#This Row],[CNA Hours]],Nurse[[#This Row],[NA TR Hours]],Nurse[[#This Row],[Med Aide/Tech Hours]])</f>
        <v>292.16847826086956</v>
      </c>
      <c r="L81" s="4">
        <f>SUM(Nurse[[#This Row],[RN Hours (excl. Admin, DON)]],Nurse[[#This Row],[RN Admin Hours]],Nurse[[#This Row],[RN DON Hours]])</f>
        <v>66.602717391304353</v>
      </c>
      <c r="M81" s="4">
        <v>43.570652173913047</v>
      </c>
      <c r="N81" s="4">
        <v>17.814673913043478</v>
      </c>
      <c r="O81" s="4">
        <v>5.2173913043478262</v>
      </c>
      <c r="P81" s="4">
        <f>SUM(Nurse[[#This Row],[LPN Hours (excl. Admin)]],Nurse[[#This Row],[LPN Admin Hours]])</f>
        <v>90.983695652173921</v>
      </c>
      <c r="Q81" s="4">
        <v>74.692934782608702</v>
      </c>
      <c r="R81" s="4">
        <v>16.290760869565219</v>
      </c>
      <c r="S81" s="4">
        <f>SUM(Nurse[[#This Row],[CNA Hours]],Nurse[[#This Row],[NA TR Hours]],Nurse[[#This Row],[Med Aide/Tech Hours]])</f>
        <v>173.90489130434781</v>
      </c>
      <c r="T81" s="4">
        <v>162.38315217391303</v>
      </c>
      <c r="U81" s="4">
        <v>11.521739130434783</v>
      </c>
      <c r="V81" s="4">
        <v>0</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24.942934782608695</v>
      </c>
      <c r="X81" s="4">
        <v>3.035326086956522</v>
      </c>
      <c r="Y81" s="4">
        <v>0</v>
      </c>
      <c r="Z81" s="4">
        <v>0</v>
      </c>
      <c r="AA81" s="4">
        <v>14.942934782608695</v>
      </c>
      <c r="AB81" s="4">
        <v>0</v>
      </c>
      <c r="AC81" s="4">
        <v>6.9646739130434785</v>
      </c>
      <c r="AD81" s="4">
        <v>0</v>
      </c>
      <c r="AE81" s="4">
        <v>0</v>
      </c>
      <c r="AF81" s="1">
        <v>315369</v>
      </c>
      <c r="AG81" s="1">
        <v>2</v>
      </c>
      <c r="AH81"/>
    </row>
    <row r="82" spans="1:34" x14ac:dyDescent="0.25">
      <c r="A82" t="s">
        <v>380</v>
      </c>
      <c r="B82" t="s">
        <v>309</v>
      </c>
      <c r="C82" t="s">
        <v>500</v>
      </c>
      <c r="D82" t="s">
        <v>412</v>
      </c>
      <c r="E82" s="4">
        <v>117.65217391304348</v>
      </c>
      <c r="F82" s="4">
        <f>Nurse[[#This Row],[Total Nurse Staff Hours]]/Nurse[[#This Row],[MDS Census]]</f>
        <v>4.0696600147819657</v>
      </c>
      <c r="G82" s="4">
        <f>Nurse[[#This Row],[Total Direct Care Staff Hours]]/Nurse[[#This Row],[MDS Census]]</f>
        <v>3.7507852919438283</v>
      </c>
      <c r="H82" s="4">
        <f>Nurse[[#This Row],[Total RN Hours (w/ Admin, DON)]]/Nurse[[#This Row],[MDS Census]]</f>
        <v>0.74394863266814493</v>
      </c>
      <c r="I82" s="4">
        <f>Nurse[[#This Row],[RN Hours (excl. Admin, DON)]]/Nurse[[#This Row],[MDS Census]]</f>
        <v>0.50341832963784183</v>
      </c>
      <c r="J82" s="4">
        <f>SUM(Nurse[[#This Row],[RN Hours (excl. Admin, DON)]],Nurse[[#This Row],[RN Admin Hours]],Nurse[[#This Row],[RN DON Hours]],Nurse[[#This Row],[LPN Hours (excl. Admin)]],Nurse[[#This Row],[LPN Admin Hours]],Nurse[[#This Row],[CNA Hours]],Nurse[[#This Row],[NA TR Hours]],Nurse[[#This Row],[Med Aide/Tech Hours]])</f>
        <v>478.80434782608694</v>
      </c>
      <c r="K82" s="4">
        <f>SUM(Nurse[[#This Row],[RN Hours (excl. Admin, DON)]],Nurse[[#This Row],[LPN Hours (excl. Admin)]],Nurse[[#This Row],[CNA Hours]],Nurse[[#This Row],[NA TR Hours]],Nurse[[#This Row],[Med Aide/Tech Hours]])</f>
        <v>441.28804347826087</v>
      </c>
      <c r="L82" s="4">
        <f>SUM(Nurse[[#This Row],[RN Hours (excl. Admin, DON)]],Nurse[[#This Row],[RN Admin Hours]],Nurse[[#This Row],[RN DON Hours]])</f>
        <v>87.527173913043484</v>
      </c>
      <c r="M82" s="4">
        <v>59.228260869565219</v>
      </c>
      <c r="N82" s="4">
        <v>21.891304347826086</v>
      </c>
      <c r="O82" s="4">
        <v>6.4076086956521738</v>
      </c>
      <c r="P82" s="4">
        <f>SUM(Nurse[[#This Row],[LPN Hours (excl. Admin)]],Nurse[[#This Row],[LPN Admin Hours]])</f>
        <v>161.00271739130434</v>
      </c>
      <c r="Q82" s="4">
        <v>151.78532608695653</v>
      </c>
      <c r="R82" s="4">
        <v>9.2173913043478262</v>
      </c>
      <c r="S82" s="4">
        <f>SUM(Nurse[[#This Row],[CNA Hours]],Nurse[[#This Row],[NA TR Hours]],Nurse[[#This Row],[Med Aide/Tech Hours]])</f>
        <v>230.27445652173913</v>
      </c>
      <c r="T82" s="4">
        <v>230.27445652173913</v>
      </c>
      <c r="U82" s="4">
        <v>0</v>
      </c>
      <c r="V82" s="4">
        <v>0</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121.70108695652175</v>
      </c>
      <c r="X82" s="4">
        <v>13.133152173913043</v>
      </c>
      <c r="Y82" s="4">
        <v>0</v>
      </c>
      <c r="Z82" s="4">
        <v>0</v>
      </c>
      <c r="AA82" s="4">
        <v>68.282608695652172</v>
      </c>
      <c r="AB82" s="4">
        <v>0</v>
      </c>
      <c r="AC82" s="4">
        <v>40.285326086956523</v>
      </c>
      <c r="AD82" s="4">
        <v>0</v>
      </c>
      <c r="AE82" s="4">
        <v>0</v>
      </c>
      <c r="AF82" s="1">
        <v>315485</v>
      </c>
      <c r="AG82" s="1">
        <v>2</v>
      </c>
      <c r="AH82"/>
    </row>
    <row r="83" spans="1:34" x14ac:dyDescent="0.25">
      <c r="A83" t="s">
        <v>380</v>
      </c>
      <c r="B83" t="s">
        <v>304</v>
      </c>
      <c r="C83" t="s">
        <v>474</v>
      </c>
      <c r="D83" t="s">
        <v>414</v>
      </c>
      <c r="E83" s="4">
        <v>63.456521739130437</v>
      </c>
      <c r="F83" s="4">
        <f>Nurse[[#This Row],[Total Nurse Staff Hours]]/Nurse[[#This Row],[MDS Census]]</f>
        <v>3.952509421034601</v>
      </c>
      <c r="G83" s="4">
        <f>Nurse[[#This Row],[Total Direct Care Staff Hours]]/Nurse[[#This Row],[MDS Census]]</f>
        <v>3.4728931140801644</v>
      </c>
      <c r="H83" s="4">
        <f>Nurse[[#This Row],[Total RN Hours (w/ Admin, DON)]]/Nurse[[#This Row],[MDS Census]]</f>
        <v>1.2554813292223366</v>
      </c>
      <c r="I83" s="4">
        <f>Nurse[[#This Row],[RN Hours (excl. Admin, DON)]]/Nurse[[#This Row],[MDS Census]]</f>
        <v>0.7758650222679</v>
      </c>
      <c r="J83" s="4">
        <f>SUM(Nurse[[#This Row],[RN Hours (excl. Admin, DON)]],Nurse[[#This Row],[RN Admin Hours]],Nurse[[#This Row],[RN DON Hours]],Nurse[[#This Row],[LPN Hours (excl. Admin)]],Nurse[[#This Row],[LPN Admin Hours]],Nurse[[#This Row],[CNA Hours]],Nurse[[#This Row],[NA TR Hours]],Nurse[[#This Row],[Med Aide/Tech Hours]])</f>
        <v>250.81250000000003</v>
      </c>
      <c r="K83" s="4">
        <f>SUM(Nurse[[#This Row],[RN Hours (excl. Admin, DON)]],Nurse[[#This Row],[LPN Hours (excl. Admin)]],Nurse[[#This Row],[CNA Hours]],Nurse[[#This Row],[NA TR Hours]],Nurse[[#This Row],[Med Aide/Tech Hours]])</f>
        <v>220.37771739130434</v>
      </c>
      <c r="L83" s="4">
        <f>SUM(Nurse[[#This Row],[RN Hours (excl. Admin, DON)]],Nurse[[#This Row],[RN Admin Hours]],Nurse[[#This Row],[RN DON Hours]])</f>
        <v>79.668478260869577</v>
      </c>
      <c r="M83" s="4">
        <v>49.233695652173914</v>
      </c>
      <c r="N83" s="4">
        <v>20.260869565217391</v>
      </c>
      <c r="O83" s="4">
        <v>10.173913043478262</v>
      </c>
      <c r="P83" s="4">
        <f>SUM(Nurse[[#This Row],[LPN Hours (excl. Admin)]],Nurse[[#This Row],[LPN Admin Hours]])</f>
        <v>65.467391304347828</v>
      </c>
      <c r="Q83" s="4">
        <v>65.467391304347828</v>
      </c>
      <c r="R83" s="4">
        <v>0</v>
      </c>
      <c r="S83" s="4">
        <f>SUM(Nurse[[#This Row],[CNA Hours]],Nurse[[#This Row],[NA TR Hours]],Nurse[[#This Row],[Med Aide/Tech Hours]])</f>
        <v>105.67663043478261</v>
      </c>
      <c r="T83" s="4">
        <v>105.05434782608695</v>
      </c>
      <c r="U83" s="4">
        <v>0.62228260869565222</v>
      </c>
      <c r="V83" s="4">
        <v>0</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3" s="4">
        <v>0</v>
      </c>
      <c r="Y83" s="4">
        <v>0</v>
      </c>
      <c r="Z83" s="4">
        <v>0</v>
      </c>
      <c r="AA83" s="4">
        <v>0</v>
      </c>
      <c r="AB83" s="4">
        <v>0</v>
      </c>
      <c r="AC83" s="4">
        <v>0</v>
      </c>
      <c r="AD83" s="4">
        <v>0</v>
      </c>
      <c r="AE83" s="4">
        <v>0</v>
      </c>
      <c r="AF83" s="1">
        <v>315477</v>
      </c>
      <c r="AG83" s="1">
        <v>2</v>
      </c>
      <c r="AH83"/>
    </row>
    <row r="84" spans="1:34" x14ac:dyDescent="0.25">
      <c r="A84" t="s">
        <v>380</v>
      </c>
      <c r="B84" t="s">
        <v>79</v>
      </c>
      <c r="C84" t="s">
        <v>526</v>
      </c>
      <c r="D84" t="s">
        <v>413</v>
      </c>
      <c r="E84" s="4">
        <v>99.804347826086953</v>
      </c>
      <c r="F84" s="4">
        <f>Nurse[[#This Row],[Total Nurse Staff Hours]]/Nurse[[#This Row],[MDS Census]]</f>
        <v>3.3747821825310402</v>
      </c>
      <c r="G84" s="4">
        <f>Nurse[[#This Row],[Total Direct Care Staff Hours]]/Nurse[[#This Row],[MDS Census]]</f>
        <v>3.0482193421912442</v>
      </c>
      <c r="H84" s="4">
        <f>Nurse[[#This Row],[Total RN Hours (w/ Admin, DON)]]/Nurse[[#This Row],[MDS Census]]</f>
        <v>0.93397407972119462</v>
      </c>
      <c r="I84" s="4">
        <f>Nurse[[#This Row],[RN Hours (excl. Admin, DON)]]/Nurse[[#This Row],[MDS Census]]</f>
        <v>0.64928664778915357</v>
      </c>
      <c r="J84" s="4">
        <f>SUM(Nurse[[#This Row],[RN Hours (excl. Admin, DON)]],Nurse[[#This Row],[RN Admin Hours]],Nurse[[#This Row],[RN DON Hours]],Nurse[[#This Row],[LPN Hours (excl. Admin)]],Nurse[[#This Row],[LPN Admin Hours]],Nurse[[#This Row],[CNA Hours]],Nurse[[#This Row],[NA TR Hours]],Nurse[[#This Row],[Med Aide/Tech Hours]])</f>
        <v>336.8179347826088</v>
      </c>
      <c r="K84" s="4">
        <f>SUM(Nurse[[#This Row],[RN Hours (excl. Admin, DON)]],Nurse[[#This Row],[LPN Hours (excl. Admin)]],Nurse[[#This Row],[CNA Hours]],Nurse[[#This Row],[NA TR Hours]],Nurse[[#This Row],[Med Aide/Tech Hours]])</f>
        <v>304.22554347826093</v>
      </c>
      <c r="L84" s="4">
        <f>SUM(Nurse[[#This Row],[RN Hours (excl. Admin, DON)]],Nurse[[#This Row],[RN Admin Hours]],Nurse[[#This Row],[RN DON Hours]])</f>
        <v>93.214673913043569</v>
      </c>
      <c r="M84" s="4">
        <v>64.801630434782695</v>
      </c>
      <c r="N84" s="4">
        <v>19.019021739130434</v>
      </c>
      <c r="O84" s="4">
        <v>9.3940217391304355</v>
      </c>
      <c r="P84" s="4">
        <f>SUM(Nurse[[#This Row],[LPN Hours (excl. Admin)]],Nurse[[#This Row],[LPN Admin Hours]])</f>
        <v>84.60054347826086</v>
      </c>
      <c r="Q84" s="4">
        <v>80.421195652173907</v>
      </c>
      <c r="R84" s="4">
        <v>4.1793478260869561</v>
      </c>
      <c r="S84" s="4">
        <f>SUM(Nurse[[#This Row],[CNA Hours]],Nurse[[#This Row],[NA TR Hours]],Nurse[[#This Row],[Med Aide/Tech Hours]])</f>
        <v>159.00271739130437</v>
      </c>
      <c r="T84" s="4">
        <v>157.0108695652174</v>
      </c>
      <c r="U84" s="4">
        <v>1.9918478260869565</v>
      </c>
      <c r="V84" s="4">
        <v>0</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0.89402173913043481</v>
      </c>
      <c r="X84" s="4">
        <v>0</v>
      </c>
      <c r="Y84" s="4">
        <v>0</v>
      </c>
      <c r="Z84" s="4">
        <v>0</v>
      </c>
      <c r="AA84" s="4">
        <v>0.57880434782608692</v>
      </c>
      <c r="AB84" s="4">
        <v>0</v>
      </c>
      <c r="AC84" s="4">
        <v>0.31521739130434784</v>
      </c>
      <c r="AD84" s="4">
        <v>0</v>
      </c>
      <c r="AE84" s="4">
        <v>0</v>
      </c>
      <c r="AF84" s="1">
        <v>315152</v>
      </c>
      <c r="AG84" s="1">
        <v>2</v>
      </c>
      <c r="AH84"/>
    </row>
    <row r="85" spans="1:34" x14ac:dyDescent="0.25">
      <c r="A85" t="s">
        <v>380</v>
      </c>
      <c r="B85" t="s">
        <v>156</v>
      </c>
      <c r="C85" t="s">
        <v>551</v>
      </c>
      <c r="D85" t="s">
        <v>411</v>
      </c>
      <c r="E85" s="4">
        <v>96.434782608695656</v>
      </c>
      <c r="F85" s="4">
        <f>Nurse[[#This Row],[Total Nurse Staff Hours]]/Nurse[[#This Row],[MDS Census]]</f>
        <v>4.1432202434625784</v>
      </c>
      <c r="G85" s="4">
        <f>Nurse[[#This Row],[Total Direct Care Staff Hours]]/Nurse[[#This Row],[MDS Census]]</f>
        <v>4.0012004057709643</v>
      </c>
      <c r="H85" s="4">
        <f>Nurse[[#This Row],[Total RN Hours (w/ Admin, DON)]]/Nurse[[#This Row],[MDS Census]]</f>
        <v>0.37649008115419297</v>
      </c>
      <c r="I85" s="4">
        <f>Nurse[[#This Row],[RN Hours (excl. Admin, DON)]]/Nurse[[#This Row],[MDS Census]]</f>
        <v>0.26912984670874662</v>
      </c>
      <c r="J85" s="4">
        <f>SUM(Nurse[[#This Row],[RN Hours (excl. Admin, DON)]],Nurse[[#This Row],[RN Admin Hours]],Nurse[[#This Row],[RN DON Hours]],Nurse[[#This Row],[LPN Hours (excl. Admin)]],Nurse[[#This Row],[LPN Admin Hours]],Nurse[[#This Row],[CNA Hours]],Nurse[[#This Row],[NA TR Hours]],Nurse[[#This Row],[Med Aide/Tech Hours]])</f>
        <v>399.55054347826081</v>
      </c>
      <c r="K85" s="4">
        <f>SUM(Nurse[[#This Row],[RN Hours (excl. Admin, DON)]],Nurse[[#This Row],[LPN Hours (excl. Admin)]],Nurse[[#This Row],[CNA Hours]],Nurse[[#This Row],[NA TR Hours]],Nurse[[#This Row],[Med Aide/Tech Hours]])</f>
        <v>385.8548913043478</v>
      </c>
      <c r="L85" s="4">
        <f>SUM(Nurse[[#This Row],[RN Hours (excl. Admin, DON)]],Nurse[[#This Row],[RN Admin Hours]],Nurse[[#This Row],[RN DON Hours]])</f>
        <v>36.306739130434785</v>
      </c>
      <c r="M85" s="4">
        <v>25.953478260869566</v>
      </c>
      <c r="N85" s="4">
        <v>5.1358695652173916</v>
      </c>
      <c r="O85" s="4">
        <v>5.2173913043478262</v>
      </c>
      <c r="P85" s="4">
        <f>SUM(Nurse[[#This Row],[LPN Hours (excl. Admin)]],Nurse[[#This Row],[LPN Admin Hours]])</f>
        <v>128.98586956521734</v>
      </c>
      <c r="Q85" s="4">
        <v>125.64347826086953</v>
      </c>
      <c r="R85" s="4">
        <v>3.3423913043478262</v>
      </c>
      <c r="S85" s="4">
        <f>SUM(Nurse[[#This Row],[CNA Hours]],Nurse[[#This Row],[NA TR Hours]],Nurse[[#This Row],[Med Aide/Tech Hours]])</f>
        <v>234.25793478260869</v>
      </c>
      <c r="T85" s="4">
        <v>234.25793478260869</v>
      </c>
      <c r="U85" s="4">
        <v>0</v>
      </c>
      <c r="V85" s="4">
        <v>0</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96.534130434782611</v>
      </c>
      <c r="X85" s="4">
        <v>8.8559782608695645</v>
      </c>
      <c r="Y85" s="4">
        <v>0</v>
      </c>
      <c r="Z85" s="4">
        <v>0</v>
      </c>
      <c r="AA85" s="4">
        <v>5.7581521739130439</v>
      </c>
      <c r="AB85" s="4">
        <v>0</v>
      </c>
      <c r="AC85" s="4">
        <v>81.92</v>
      </c>
      <c r="AD85" s="4">
        <v>0</v>
      </c>
      <c r="AE85" s="4">
        <v>0</v>
      </c>
      <c r="AF85" s="1">
        <v>315271</v>
      </c>
      <c r="AG85" s="1">
        <v>2</v>
      </c>
      <c r="AH85"/>
    </row>
    <row r="86" spans="1:34" x14ac:dyDescent="0.25">
      <c r="A86" t="s">
        <v>380</v>
      </c>
      <c r="B86" t="s">
        <v>314</v>
      </c>
      <c r="C86" t="s">
        <v>603</v>
      </c>
      <c r="D86" t="s">
        <v>408</v>
      </c>
      <c r="E86" s="4">
        <v>108.42391304347827</v>
      </c>
      <c r="F86" s="4">
        <f>Nurse[[#This Row],[Total Nurse Staff Hours]]/Nurse[[#This Row],[MDS Census]]</f>
        <v>4.1698005012531327</v>
      </c>
      <c r="G86" s="4">
        <f>Nurse[[#This Row],[Total Direct Care Staff Hours]]/Nurse[[#This Row],[MDS Census]]</f>
        <v>3.775489724310777</v>
      </c>
      <c r="H86" s="4">
        <f>Nurse[[#This Row],[Total RN Hours (w/ Admin, DON)]]/Nurse[[#This Row],[MDS Census]]</f>
        <v>0.64687117794486226</v>
      </c>
      <c r="I86" s="4">
        <f>Nurse[[#This Row],[RN Hours (excl. Admin, DON)]]/Nurse[[#This Row],[MDS Census]]</f>
        <v>0.25256040100250626</v>
      </c>
      <c r="J86" s="4">
        <f>SUM(Nurse[[#This Row],[RN Hours (excl. Admin, DON)]],Nurse[[#This Row],[RN Admin Hours]],Nurse[[#This Row],[RN DON Hours]],Nurse[[#This Row],[LPN Hours (excl. Admin)]],Nurse[[#This Row],[LPN Admin Hours]],Nurse[[#This Row],[CNA Hours]],Nurse[[#This Row],[NA TR Hours]],Nurse[[#This Row],[Med Aide/Tech Hours]])</f>
        <v>452.10608695652178</v>
      </c>
      <c r="K86" s="4">
        <f>SUM(Nurse[[#This Row],[RN Hours (excl. Admin, DON)]],Nurse[[#This Row],[LPN Hours (excl. Admin)]],Nurse[[#This Row],[CNA Hours]],Nurse[[#This Row],[NA TR Hours]],Nurse[[#This Row],[Med Aide/Tech Hours]])</f>
        <v>409.35336956521741</v>
      </c>
      <c r="L86" s="4">
        <f>SUM(Nurse[[#This Row],[RN Hours (excl. Admin, DON)]],Nurse[[#This Row],[RN Admin Hours]],Nurse[[#This Row],[RN DON Hours]])</f>
        <v>70.136304347826098</v>
      </c>
      <c r="M86" s="4">
        <v>27.383586956521743</v>
      </c>
      <c r="N86" s="4">
        <v>37.013586956521742</v>
      </c>
      <c r="O86" s="4">
        <v>5.7391304347826084</v>
      </c>
      <c r="P86" s="4">
        <f>SUM(Nurse[[#This Row],[LPN Hours (excl. Admin)]],Nurse[[#This Row],[LPN Admin Hours]])</f>
        <v>97.097499999999997</v>
      </c>
      <c r="Q86" s="4">
        <v>97.097499999999997</v>
      </c>
      <c r="R86" s="4">
        <v>0</v>
      </c>
      <c r="S86" s="4">
        <f>SUM(Nurse[[#This Row],[CNA Hours]],Nurse[[#This Row],[NA TR Hours]],Nurse[[#This Row],[Med Aide/Tech Hours]])</f>
        <v>284.87228260869568</v>
      </c>
      <c r="T86" s="4">
        <v>284.69565217391306</v>
      </c>
      <c r="U86" s="4">
        <v>0</v>
      </c>
      <c r="V86" s="4">
        <v>0.1766304347826087</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16.633260869565216</v>
      </c>
      <c r="X86" s="4">
        <v>2.573804347826087</v>
      </c>
      <c r="Y86" s="4">
        <v>0</v>
      </c>
      <c r="Z86" s="4">
        <v>0</v>
      </c>
      <c r="AA86" s="4">
        <v>4.9398913043478254</v>
      </c>
      <c r="AB86" s="4">
        <v>0</v>
      </c>
      <c r="AC86" s="4">
        <v>9.1195652173913047</v>
      </c>
      <c r="AD86" s="4">
        <v>0</v>
      </c>
      <c r="AE86" s="4">
        <v>0</v>
      </c>
      <c r="AF86" s="1">
        <v>315491</v>
      </c>
      <c r="AG86" s="1">
        <v>2</v>
      </c>
      <c r="AH86"/>
    </row>
    <row r="87" spans="1:34" x14ac:dyDescent="0.25">
      <c r="A87" t="s">
        <v>380</v>
      </c>
      <c r="B87" t="s">
        <v>144</v>
      </c>
      <c r="C87" t="s">
        <v>466</v>
      </c>
      <c r="D87" t="s">
        <v>419</v>
      </c>
      <c r="E87" s="4">
        <v>174.39130434782609</v>
      </c>
      <c r="F87" s="4">
        <f>Nurse[[#This Row],[Total Nurse Staff Hours]]/Nurse[[#This Row],[MDS Census]]</f>
        <v>3.4178016704063818</v>
      </c>
      <c r="G87" s="4">
        <f>Nurse[[#This Row],[Total Direct Care Staff Hours]]/Nurse[[#This Row],[MDS Census]]</f>
        <v>3.1990276738967838</v>
      </c>
      <c r="H87" s="4">
        <f>Nurse[[#This Row],[Total RN Hours (w/ Admin, DON)]]/Nurse[[#This Row],[MDS Census]]</f>
        <v>0.42847232610321617</v>
      </c>
      <c r="I87" s="4">
        <f>Nurse[[#This Row],[RN Hours (excl. Admin, DON)]]/Nurse[[#This Row],[MDS Census]]</f>
        <v>0.25236225380204436</v>
      </c>
      <c r="J87" s="4">
        <f>SUM(Nurse[[#This Row],[RN Hours (excl. Admin, DON)]],Nurse[[#This Row],[RN Admin Hours]],Nurse[[#This Row],[RN DON Hours]],Nurse[[#This Row],[LPN Hours (excl. Admin)]],Nurse[[#This Row],[LPN Admin Hours]],Nurse[[#This Row],[CNA Hours]],Nurse[[#This Row],[NA TR Hours]],Nurse[[#This Row],[Med Aide/Tech Hours]])</f>
        <v>596.03489130434775</v>
      </c>
      <c r="K87" s="4">
        <f>SUM(Nurse[[#This Row],[RN Hours (excl. Admin, DON)]],Nurse[[#This Row],[LPN Hours (excl. Admin)]],Nurse[[#This Row],[CNA Hours]],Nurse[[#This Row],[NA TR Hours]],Nurse[[#This Row],[Med Aide/Tech Hours]])</f>
        <v>557.88260869565215</v>
      </c>
      <c r="L87" s="4">
        <f>SUM(Nurse[[#This Row],[RN Hours (excl. Admin, DON)]],Nurse[[#This Row],[RN Admin Hours]],Nurse[[#This Row],[RN DON Hours]])</f>
        <v>74.721847826086957</v>
      </c>
      <c r="M87" s="4">
        <v>44.009782608695652</v>
      </c>
      <c r="N87" s="4">
        <v>25.331630434782607</v>
      </c>
      <c r="O87" s="4">
        <v>5.3804347826086953</v>
      </c>
      <c r="P87" s="4">
        <f>SUM(Nurse[[#This Row],[LPN Hours (excl. Admin)]],Nurse[[#This Row],[LPN Admin Hours]])</f>
        <v>178.45326086956521</v>
      </c>
      <c r="Q87" s="4">
        <v>171.01304347826087</v>
      </c>
      <c r="R87" s="4">
        <v>7.4402173913043477</v>
      </c>
      <c r="S87" s="4">
        <f>SUM(Nurse[[#This Row],[CNA Hours]],Nurse[[#This Row],[NA TR Hours]],Nurse[[#This Row],[Med Aide/Tech Hours]])</f>
        <v>342.85978260869564</v>
      </c>
      <c r="T87" s="4">
        <v>209.22663043478261</v>
      </c>
      <c r="U87" s="4">
        <v>133.63315217391303</v>
      </c>
      <c r="V87" s="4">
        <v>0</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27.241413043478261</v>
      </c>
      <c r="X87" s="4">
        <v>0.68097826086956526</v>
      </c>
      <c r="Y87" s="4">
        <v>0.48380434782608711</v>
      </c>
      <c r="Z87" s="4">
        <v>0</v>
      </c>
      <c r="AA87" s="4">
        <v>8.3418478260869566</v>
      </c>
      <c r="AB87" s="4">
        <v>0</v>
      </c>
      <c r="AC87" s="4">
        <v>17.734782608695649</v>
      </c>
      <c r="AD87" s="4">
        <v>0</v>
      </c>
      <c r="AE87" s="4">
        <v>0</v>
      </c>
      <c r="AF87" s="1">
        <v>315257</v>
      </c>
      <c r="AG87" s="1">
        <v>2</v>
      </c>
      <c r="AH87"/>
    </row>
    <row r="88" spans="1:34" x14ac:dyDescent="0.25">
      <c r="A88" t="s">
        <v>380</v>
      </c>
      <c r="B88" t="s">
        <v>56</v>
      </c>
      <c r="C88" t="s">
        <v>514</v>
      </c>
      <c r="D88" t="s">
        <v>408</v>
      </c>
      <c r="E88" s="4">
        <v>96.119565217391298</v>
      </c>
      <c r="F88" s="4">
        <f>Nurse[[#This Row],[Total Nurse Staff Hours]]/Nurse[[#This Row],[MDS Census]]</f>
        <v>3.1919540879791923</v>
      </c>
      <c r="G88" s="4">
        <f>Nurse[[#This Row],[Total Direct Care Staff Hours]]/Nurse[[#This Row],[MDS Census]]</f>
        <v>2.9542361189641522</v>
      </c>
      <c r="H88" s="4">
        <f>Nurse[[#This Row],[Total RN Hours (w/ Admin, DON)]]/Nurse[[#This Row],[MDS Census]]</f>
        <v>0.31777677258848808</v>
      </c>
      <c r="I88" s="4">
        <f>Nurse[[#This Row],[RN Hours (excl. Admin, DON)]]/Nurse[[#This Row],[MDS Census]]</f>
        <v>0.11969580459120209</v>
      </c>
      <c r="J88" s="4">
        <f>SUM(Nurse[[#This Row],[RN Hours (excl. Admin, DON)]],Nurse[[#This Row],[RN Admin Hours]],Nurse[[#This Row],[RN DON Hours]],Nurse[[#This Row],[LPN Hours (excl. Admin)]],Nurse[[#This Row],[LPN Admin Hours]],Nurse[[#This Row],[CNA Hours]],Nurse[[#This Row],[NA TR Hours]],Nurse[[#This Row],[Med Aide/Tech Hours]])</f>
        <v>306.80923913043472</v>
      </c>
      <c r="K88" s="4">
        <f>SUM(Nurse[[#This Row],[RN Hours (excl. Admin, DON)]],Nurse[[#This Row],[LPN Hours (excl. Admin)]],Nurse[[#This Row],[CNA Hours]],Nurse[[#This Row],[NA TR Hours]],Nurse[[#This Row],[Med Aide/Tech Hours]])</f>
        <v>283.95989130434776</v>
      </c>
      <c r="L88" s="4">
        <f>SUM(Nurse[[#This Row],[RN Hours (excl. Admin, DON)]],Nurse[[#This Row],[RN Admin Hours]],Nurse[[#This Row],[RN DON Hours]])</f>
        <v>30.544565217391302</v>
      </c>
      <c r="M88" s="4">
        <v>11.505108695652174</v>
      </c>
      <c r="N88" s="4">
        <v>13.903586956521737</v>
      </c>
      <c r="O88" s="4">
        <v>5.1358695652173916</v>
      </c>
      <c r="P88" s="4">
        <f>SUM(Nurse[[#This Row],[LPN Hours (excl. Admin)]],Nurse[[#This Row],[LPN Admin Hours]])</f>
        <v>82.608369565217387</v>
      </c>
      <c r="Q88" s="4">
        <v>78.798478260869558</v>
      </c>
      <c r="R88" s="4">
        <v>3.809891304347826</v>
      </c>
      <c r="S88" s="4">
        <f>SUM(Nurse[[#This Row],[CNA Hours]],Nurse[[#This Row],[NA TR Hours]],Nurse[[#This Row],[Med Aide/Tech Hours]])</f>
        <v>193.65630434782605</v>
      </c>
      <c r="T88" s="4">
        <v>193.65630434782605</v>
      </c>
      <c r="U88" s="4">
        <v>0</v>
      </c>
      <c r="V88" s="4">
        <v>0</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50.39065217391304</v>
      </c>
      <c r="X88" s="4">
        <v>10.771413043478264</v>
      </c>
      <c r="Y88" s="4">
        <v>0</v>
      </c>
      <c r="Z88" s="4">
        <v>0</v>
      </c>
      <c r="AA88" s="4">
        <v>19.570869565217382</v>
      </c>
      <c r="AB88" s="4">
        <v>0</v>
      </c>
      <c r="AC88" s="4">
        <v>20.048369565217396</v>
      </c>
      <c r="AD88" s="4">
        <v>0</v>
      </c>
      <c r="AE88" s="4">
        <v>0</v>
      </c>
      <c r="AF88" s="1">
        <v>315120</v>
      </c>
      <c r="AG88" s="1">
        <v>2</v>
      </c>
      <c r="AH88"/>
    </row>
    <row r="89" spans="1:34" x14ac:dyDescent="0.25">
      <c r="A89" t="s">
        <v>380</v>
      </c>
      <c r="B89" t="s">
        <v>244</v>
      </c>
      <c r="C89" t="s">
        <v>582</v>
      </c>
      <c r="D89" t="s">
        <v>408</v>
      </c>
      <c r="E89" s="4">
        <v>33.173913043478258</v>
      </c>
      <c r="F89" s="4">
        <f>Nurse[[#This Row],[Total Nurse Staff Hours]]/Nurse[[#This Row],[MDS Census]]</f>
        <v>7.407293577981652</v>
      </c>
      <c r="G89" s="4">
        <f>Nurse[[#This Row],[Total Direct Care Staff Hours]]/Nurse[[#This Row],[MDS Census]]</f>
        <v>6.8866513761467898</v>
      </c>
      <c r="H89" s="4">
        <f>Nurse[[#This Row],[Total RN Hours (w/ Admin, DON)]]/Nurse[[#This Row],[MDS Census]]</f>
        <v>0.81929882044560953</v>
      </c>
      <c r="I89" s="4">
        <f>Nurse[[#This Row],[RN Hours (excl. Admin, DON)]]/Nurse[[#This Row],[MDS Census]]</f>
        <v>0.29865661861074705</v>
      </c>
      <c r="J89" s="4">
        <f>SUM(Nurse[[#This Row],[RN Hours (excl. Admin, DON)]],Nurse[[#This Row],[RN Admin Hours]],Nurse[[#This Row],[RN DON Hours]],Nurse[[#This Row],[LPN Hours (excl. Admin)]],Nurse[[#This Row],[LPN Admin Hours]],Nurse[[#This Row],[CNA Hours]],Nurse[[#This Row],[NA TR Hours]],Nurse[[#This Row],[Med Aide/Tech Hours]])</f>
        <v>245.72891304347826</v>
      </c>
      <c r="K89" s="4">
        <f>SUM(Nurse[[#This Row],[RN Hours (excl. Admin, DON)]],Nurse[[#This Row],[LPN Hours (excl. Admin)]],Nurse[[#This Row],[CNA Hours]],Nurse[[#This Row],[NA TR Hours]],Nurse[[#This Row],[Med Aide/Tech Hours]])</f>
        <v>228.45717391304348</v>
      </c>
      <c r="L89" s="4">
        <f>SUM(Nurse[[#This Row],[RN Hours (excl. Admin, DON)]],Nurse[[#This Row],[RN Admin Hours]],Nurse[[#This Row],[RN DON Hours]])</f>
        <v>27.179347826086957</v>
      </c>
      <c r="M89" s="4">
        <v>9.9076086956521738</v>
      </c>
      <c r="N89" s="4">
        <v>12.228260869565217</v>
      </c>
      <c r="O89" s="4">
        <v>5.0434782608695654</v>
      </c>
      <c r="P89" s="4">
        <f>SUM(Nurse[[#This Row],[LPN Hours (excl. Admin)]],Nurse[[#This Row],[LPN Admin Hours]])</f>
        <v>93.633804347826086</v>
      </c>
      <c r="Q89" s="4">
        <v>93.633804347826086</v>
      </c>
      <c r="R89" s="4">
        <v>0</v>
      </c>
      <c r="S89" s="4">
        <f>SUM(Nurse[[#This Row],[CNA Hours]],Nurse[[#This Row],[NA TR Hours]],Nurse[[#This Row],[Med Aide/Tech Hours]])</f>
        <v>124.91576086956522</v>
      </c>
      <c r="T89" s="4">
        <v>124.91576086956522</v>
      </c>
      <c r="U89" s="4">
        <v>0</v>
      </c>
      <c r="V89" s="4">
        <v>0</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22.060434782608695</v>
      </c>
      <c r="X89" s="4">
        <v>8.1521739130434784E-2</v>
      </c>
      <c r="Y89" s="4">
        <v>0</v>
      </c>
      <c r="Z89" s="4">
        <v>0</v>
      </c>
      <c r="AA89" s="4">
        <v>16.353913043478261</v>
      </c>
      <c r="AB89" s="4">
        <v>0</v>
      </c>
      <c r="AC89" s="4">
        <v>5.625</v>
      </c>
      <c r="AD89" s="4">
        <v>0</v>
      </c>
      <c r="AE89" s="4">
        <v>0</v>
      </c>
      <c r="AF89" s="1">
        <v>315383</v>
      </c>
      <c r="AG89" s="1">
        <v>2</v>
      </c>
      <c r="AH89"/>
    </row>
    <row r="90" spans="1:34" x14ac:dyDescent="0.25">
      <c r="A90" t="s">
        <v>380</v>
      </c>
      <c r="B90" t="s">
        <v>133</v>
      </c>
      <c r="C90" t="s">
        <v>552</v>
      </c>
      <c r="D90" t="s">
        <v>401</v>
      </c>
      <c r="E90" s="4">
        <v>40.847826086956523</v>
      </c>
      <c r="F90" s="4">
        <f>Nurse[[#This Row],[Total Nurse Staff Hours]]/Nurse[[#This Row],[MDS Census]]</f>
        <v>7.1032384246939859</v>
      </c>
      <c r="G90" s="4">
        <f>Nurse[[#This Row],[Total Direct Care Staff Hours]]/Nurse[[#This Row],[MDS Census]]</f>
        <v>6.9871820117083558</v>
      </c>
      <c r="H90" s="4">
        <f>Nurse[[#This Row],[Total RN Hours (w/ Admin, DON)]]/Nurse[[#This Row],[MDS Census]]</f>
        <v>2.5439462480042581</v>
      </c>
      <c r="I90" s="4">
        <f>Nurse[[#This Row],[RN Hours (excl. Admin, DON)]]/Nurse[[#This Row],[MDS Census]]</f>
        <v>2.4278898350186271</v>
      </c>
      <c r="J90" s="4">
        <f>SUM(Nurse[[#This Row],[RN Hours (excl. Admin, DON)]],Nurse[[#This Row],[RN Admin Hours]],Nurse[[#This Row],[RN DON Hours]],Nurse[[#This Row],[LPN Hours (excl. Admin)]],Nurse[[#This Row],[LPN Admin Hours]],Nurse[[#This Row],[CNA Hours]],Nurse[[#This Row],[NA TR Hours]],Nurse[[#This Row],[Med Aide/Tech Hours]])</f>
        <v>290.15184782608696</v>
      </c>
      <c r="K90" s="4">
        <f>SUM(Nurse[[#This Row],[RN Hours (excl. Admin, DON)]],Nurse[[#This Row],[LPN Hours (excl. Admin)]],Nurse[[#This Row],[CNA Hours]],Nurse[[#This Row],[NA TR Hours]],Nurse[[#This Row],[Med Aide/Tech Hours]])</f>
        <v>285.41119565217394</v>
      </c>
      <c r="L90" s="4">
        <f>SUM(Nurse[[#This Row],[RN Hours (excl. Admin, DON)]],Nurse[[#This Row],[RN Admin Hours]],Nurse[[#This Row],[RN DON Hours]])</f>
        <v>103.9146739130435</v>
      </c>
      <c r="M90" s="4">
        <v>99.174021739130453</v>
      </c>
      <c r="N90" s="4">
        <v>0</v>
      </c>
      <c r="O90" s="4">
        <v>4.7406521739130429</v>
      </c>
      <c r="P90" s="4">
        <f>SUM(Nurse[[#This Row],[LPN Hours (excl. Admin)]],Nurse[[#This Row],[LPN Admin Hours]])</f>
        <v>69.64152173913044</v>
      </c>
      <c r="Q90" s="4">
        <v>69.64152173913044</v>
      </c>
      <c r="R90" s="4">
        <v>0</v>
      </c>
      <c r="S90" s="4">
        <f>SUM(Nurse[[#This Row],[CNA Hours]],Nurse[[#This Row],[NA TR Hours]],Nurse[[#This Row],[Med Aide/Tech Hours]])</f>
        <v>116.59565217391305</v>
      </c>
      <c r="T90" s="4">
        <v>116.59565217391305</v>
      </c>
      <c r="U90" s="4">
        <v>0</v>
      </c>
      <c r="V90" s="4">
        <v>0</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5.227391304347826</v>
      </c>
      <c r="X90" s="4">
        <v>0</v>
      </c>
      <c r="Y90" s="4">
        <v>0</v>
      </c>
      <c r="Z90" s="4">
        <v>0</v>
      </c>
      <c r="AA90" s="4">
        <v>2.0760869565217392</v>
      </c>
      <c r="AB90" s="4">
        <v>0</v>
      </c>
      <c r="AC90" s="4">
        <v>3.1513043478260871</v>
      </c>
      <c r="AD90" s="4">
        <v>0</v>
      </c>
      <c r="AE90" s="4">
        <v>0</v>
      </c>
      <c r="AF90" s="1">
        <v>315239</v>
      </c>
      <c r="AG90" s="1">
        <v>2</v>
      </c>
      <c r="AH90"/>
    </row>
    <row r="91" spans="1:34" x14ac:dyDescent="0.25">
      <c r="A91" t="s">
        <v>380</v>
      </c>
      <c r="B91" t="s">
        <v>278</v>
      </c>
      <c r="C91" t="s">
        <v>558</v>
      </c>
      <c r="D91" t="s">
        <v>418</v>
      </c>
      <c r="E91" s="4">
        <v>21.945652173913043</v>
      </c>
      <c r="F91" s="4">
        <f>Nurse[[#This Row],[Total Nurse Staff Hours]]/Nurse[[#This Row],[MDS Census]]</f>
        <v>5.857285785042099</v>
      </c>
      <c r="G91" s="4">
        <f>Nurse[[#This Row],[Total Direct Care Staff Hours]]/Nurse[[#This Row],[MDS Census]]</f>
        <v>5.6235066864784544</v>
      </c>
      <c r="H91" s="4">
        <f>Nurse[[#This Row],[Total RN Hours (w/ Admin, DON)]]/Nurse[[#This Row],[MDS Census]]</f>
        <v>2.5041158989598808</v>
      </c>
      <c r="I91" s="4">
        <f>Nurse[[#This Row],[RN Hours (excl. Admin, DON)]]/Nurse[[#This Row],[MDS Census]]</f>
        <v>2.2703368003962354</v>
      </c>
      <c r="J91" s="4">
        <f>SUM(Nurse[[#This Row],[RN Hours (excl. Admin, DON)]],Nurse[[#This Row],[RN Admin Hours]],Nurse[[#This Row],[RN DON Hours]],Nurse[[#This Row],[LPN Hours (excl. Admin)]],Nurse[[#This Row],[LPN Admin Hours]],Nurse[[#This Row],[CNA Hours]],Nurse[[#This Row],[NA TR Hours]],Nurse[[#This Row],[Med Aide/Tech Hours]])</f>
        <v>128.54195652173911</v>
      </c>
      <c r="K91" s="4">
        <f>SUM(Nurse[[#This Row],[RN Hours (excl. Admin, DON)]],Nurse[[#This Row],[LPN Hours (excl. Admin)]],Nurse[[#This Row],[CNA Hours]],Nurse[[#This Row],[NA TR Hours]],Nurse[[#This Row],[Med Aide/Tech Hours]])</f>
        <v>123.41152173913044</v>
      </c>
      <c r="L91" s="4">
        <f>SUM(Nurse[[#This Row],[RN Hours (excl. Admin, DON)]],Nurse[[#This Row],[RN Admin Hours]],Nurse[[#This Row],[RN DON Hours]])</f>
        <v>54.954456521739125</v>
      </c>
      <c r="M91" s="4">
        <v>49.82402173913043</v>
      </c>
      <c r="N91" s="4">
        <v>0</v>
      </c>
      <c r="O91" s="4">
        <v>5.1304347826086953</v>
      </c>
      <c r="P91" s="4">
        <f>SUM(Nurse[[#This Row],[LPN Hours (excl. Admin)]],Nurse[[#This Row],[LPN Admin Hours]])</f>
        <v>21.549239130434781</v>
      </c>
      <c r="Q91" s="4">
        <v>21.549239130434781</v>
      </c>
      <c r="R91" s="4">
        <v>0</v>
      </c>
      <c r="S91" s="4">
        <f>SUM(Nurse[[#This Row],[CNA Hours]],Nurse[[#This Row],[NA TR Hours]],Nurse[[#This Row],[Med Aide/Tech Hours]])</f>
        <v>52.038260869565221</v>
      </c>
      <c r="T91" s="4">
        <v>52.038260869565221</v>
      </c>
      <c r="U91" s="4">
        <v>0</v>
      </c>
      <c r="V91" s="4">
        <v>0</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4.1368478260869566</v>
      </c>
      <c r="X91" s="4">
        <v>2.2859782608695651</v>
      </c>
      <c r="Y91" s="4">
        <v>0</v>
      </c>
      <c r="Z91" s="4">
        <v>0</v>
      </c>
      <c r="AA91" s="4">
        <v>1.8508695652173912</v>
      </c>
      <c r="AB91" s="4">
        <v>0</v>
      </c>
      <c r="AC91" s="4">
        <v>0</v>
      </c>
      <c r="AD91" s="4">
        <v>0</v>
      </c>
      <c r="AE91" s="4">
        <v>0</v>
      </c>
      <c r="AF91" s="1">
        <v>315443</v>
      </c>
      <c r="AG91" s="1">
        <v>2</v>
      </c>
      <c r="AH91"/>
    </row>
    <row r="92" spans="1:34" x14ac:dyDescent="0.25">
      <c r="A92" t="s">
        <v>380</v>
      </c>
      <c r="B92" t="s">
        <v>240</v>
      </c>
      <c r="C92" t="s">
        <v>581</v>
      </c>
      <c r="D92" t="s">
        <v>413</v>
      </c>
      <c r="E92" s="4">
        <v>256.54347826086956</v>
      </c>
      <c r="F92" s="4">
        <f>Nurse[[#This Row],[Total Nurse Staff Hours]]/Nurse[[#This Row],[MDS Census]]</f>
        <v>3.4704474197101942</v>
      </c>
      <c r="G92" s="4">
        <f>Nurse[[#This Row],[Total Direct Care Staff Hours]]/Nurse[[#This Row],[MDS Census]]</f>
        <v>3.1779722057452759</v>
      </c>
      <c r="H92" s="4">
        <f>Nurse[[#This Row],[Total RN Hours (w/ Admin, DON)]]/Nurse[[#This Row],[MDS Census]]</f>
        <v>0.81912549783916622</v>
      </c>
      <c r="I92" s="4">
        <f>Nurse[[#This Row],[RN Hours (excl. Admin, DON)]]/Nurse[[#This Row],[MDS Census]]</f>
        <v>0.52665028387424795</v>
      </c>
      <c r="J92" s="4">
        <f>SUM(Nurse[[#This Row],[RN Hours (excl. Admin, DON)]],Nurse[[#This Row],[RN Admin Hours]],Nurse[[#This Row],[RN DON Hours]],Nurse[[#This Row],[LPN Hours (excl. Admin)]],Nurse[[#This Row],[LPN Admin Hours]],Nurse[[#This Row],[CNA Hours]],Nurse[[#This Row],[NA TR Hours]],Nurse[[#This Row],[Med Aide/Tech Hours]])</f>
        <v>890.32065217391312</v>
      </c>
      <c r="K92" s="4">
        <f>SUM(Nurse[[#This Row],[RN Hours (excl. Admin, DON)]],Nurse[[#This Row],[LPN Hours (excl. Admin)]],Nurse[[#This Row],[CNA Hours]],Nurse[[#This Row],[NA TR Hours]],Nurse[[#This Row],[Med Aide/Tech Hours]])</f>
        <v>815.28804347826087</v>
      </c>
      <c r="L92" s="4">
        <f>SUM(Nurse[[#This Row],[RN Hours (excl. Admin, DON)]],Nurse[[#This Row],[RN Admin Hours]],Nurse[[#This Row],[RN DON Hours]])</f>
        <v>210.14130434782609</v>
      </c>
      <c r="M92" s="4">
        <v>135.10869565217391</v>
      </c>
      <c r="N92" s="4">
        <v>70.222826086956516</v>
      </c>
      <c r="O92" s="4">
        <v>4.8097826086956523</v>
      </c>
      <c r="P92" s="4">
        <f>SUM(Nurse[[#This Row],[LPN Hours (excl. Admin)]],Nurse[[#This Row],[LPN Admin Hours]])</f>
        <v>112.1929347826087</v>
      </c>
      <c r="Q92" s="4">
        <v>112.1929347826087</v>
      </c>
      <c r="R92" s="4">
        <v>0</v>
      </c>
      <c r="S92" s="4">
        <f>SUM(Nurse[[#This Row],[CNA Hours]],Nurse[[#This Row],[NA TR Hours]],Nurse[[#This Row],[Med Aide/Tech Hours]])</f>
        <v>567.98641304347825</v>
      </c>
      <c r="T92" s="4">
        <v>485.51086956521738</v>
      </c>
      <c r="U92" s="4">
        <v>82.475543478260875</v>
      </c>
      <c r="V92" s="4">
        <v>0</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2" s="4">
        <v>0</v>
      </c>
      <c r="Y92" s="4">
        <v>0</v>
      </c>
      <c r="Z92" s="4">
        <v>0</v>
      </c>
      <c r="AA92" s="4">
        <v>0</v>
      </c>
      <c r="AB92" s="4">
        <v>0</v>
      </c>
      <c r="AC92" s="4">
        <v>0</v>
      </c>
      <c r="AD92" s="4">
        <v>0</v>
      </c>
      <c r="AE92" s="4">
        <v>0</v>
      </c>
      <c r="AF92" s="1">
        <v>315376</v>
      </c>
      <c r="AG92" s="1">
        <v>2</v>
      </c>
      <c r="AH92"/>
    </row>
    <row r="93" spans="1:34" x14ac:dyDescent="0.25">
      <c r="A93" t="s">
        <v>380</v>
      </c>
      <c r="B93" t="s">
        <v>325</v>
      </c>
      <c r="C93" t="s">
        <v>454</v>
      </c>
      <c r="D93" t="s">
        <v>410</v>
      </c>
      <c r="E93" s="4">
        <v>17.076086956521738</v>
      </c>
      <c r="F93" s="4">
        <f>Nurse[[#This Row],[Total Nurse Staff Hours]]/Nurse[[#This Row],[MDS Census]]</f>
        <v>5.242558879694462</v>
      </c>
      <c r="G93" s="4">
        <f>Nurse[[#This Row],[Total Direct Care Staff Hours]]/Nurse[[#This Row],[MDS Census]]</f>
        <v>5.242558879694462</v>
      </c>
      <c r="H93" s="4">
        <f>Nurse[[#This Row],[Total RN Hours (w/ Admin, DON)]]/Nurse[[#This Row],[MDS Census]]</f>
        <v>3.0027180140038188</v>
      </c>
      <c r="I93" s="4">
        <f>Nurse[[#This Row],[RN Hours (excl. Admin, DON)]]/Nurse[[#This Row],[MDS Census]]</f>
        <v>3.0027180140038188</v>
      </c>
      <c r="J93" s="4">
        <f>SUM(Nurse[[#This Row],[RN Hours (excl. Admin, DON)]],Nurse[[#This Row],[RN Admin Hours]],Nurse[[#This Row],[RN DON Hours]],Nurse[[#This Row],[LPN Hours (excl. Admin)]],Nurse[[#This Row],[LPN Admin Hours]],Nurse[[#This Row],[CNA Hours]],Nurse[[#This Row],[NA TR Hours]],Nurse[[#This Row],[Med Aide/Tech Hours]])</f>
        <v>89.522391304347821</v>
      </c>
      <c r="K93" s="4">
        <f>SUM(Nurse[[#This Row],[RN Hours (excl. Admin, DON)]],Nurse[[#This Row],[LPN Hours (excl. Admin)]],Nurse[[#This Row],[CNA Hours]],Nurse[[#This Row],[NA TR Hours]],Nurse[[#This Row],[Med Aide/Tech Hours]])</f>
        <v>89.522391304347821</v>
      </c>
      <c r="L93" s="4">
        <f>SUM(Nurse[[#This Row],[RN Hours (excl. Admin, DON)]],Nurse[[#This Row],[RN Admin Hours]],Nurse[[#This Row],[RN DON Hours]])</f>
        <v>51.274673913043472</v>
      </c>
      <c r="M93" s="4">
        <v>51.274673913043472</v>
      </c>
      <c r="N93" s="4">
        <v>0</v>
      </c>
      <c r="O93" s="4">
        <v>0</v>
      </c>
      <c r="P93" s="4">
        <f>SUM(Nurse[[#This Row],[LPN Hours (excl. Admin)]],Nurse[[#This Row],[LPN Admin Hours]])</f>
        <v>0</v>
      </c>
      <c r="Q93" s="4">
        <v>0</v>
      </c>
      <c r="R93" s="4">
        <v>0</v>
      </c>
      <c r="S93" s="4">
        <f>SUM(Nurse[[#This Row],[CNA Hours]],Nurse[[#This Row],[NA TR Hours]],Nurse[[#This Row],[Med Aide/Tech Hours]])</f>
        <v>38.247717391304356</v>
      </c>
      <c r="T93" s="4">
        <v>38.247717391304356</v>
      </c>
      <c r="U93" s="4">
        <v>0</v>
      </c>
      <c r="V93" s="4">
        <v>0</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1.2972826086956524</v>
      </c>
      <c r="X93" s="4">
        <v>1.2972826086956524</v>
      </c>
      <c r="Y93" s="4">
        <v>0</v>
      </c>
      <c r="Z93" s="4">
        <v>0</v>
      </c>
      <c r="AA93" s="4">
        <v>0</v>
      </c>
      <c r="AB93" s="4">
        <v>0</v>
      </c>
      <c r="AC93" s="4">
        <v>0</v>
      </c>
      <c r="AD93" s="4">
        <v>0</v>
      </c>
      <c r="AE93" s="4">
        <v>0</v>
      </c>
      <c r="AF93" s="1">
        <v>315505</v>
      </c>
      <c r="AG93" s="1">
        <v>2</v>
      </c>
      <c r="AH93"/>
    </row>
    <row r="94" spans="1:34" x14ac:dyDescent="0.25">
      <c r="A94" t="s">
        <v>380</v>
      </c>
      <c r="B94" t="s">
        <v>209</v>
      </c>
      <c r="C94" t="s">
        <v>573</v>
      </c>
      <c r="D94" t="s">
        <v>401</v>
      </c>
      <c r="E94" s="4">
        <v>83.097826086956516</v>
      </c>
      <c r="F94" s="4">
        <f>Nurse[[#This Row],[Total Nurse Staff Hours]]/Nurse[[#This Row],[MDS Census]]</f>
        <v>4.499412688031394</v>
      </c>
      <c r="G94" s="4">
        <f>Nurse[[#This Row],[Total Direct Care Staff Hours]]/Nurse[[#This Row],[MDS Census]]</f>
        <v>4.2312897318508842</v>
      </c>
      <c r="H94" s="4">
        <f>Nurse[[#This Row],[Total RN Hours (w/ Admin, DON)]]/Nurse[[#This Row],[MDS Census]]</f>
        <v>0.62176062786134734</v>
      </c>
      <c r="I94" s="4">
        <f>Nurse[[#This Row],[RN Hours (excl. Admin, DON)]]/Nurse[[#This Row],[MDS Census]]</f>
        <v>0.37480183126226291</v>
      </c>
      <c r="J94" s="4">
        <f>SUM(Nurse[[#This Row],[RN Hours (excl. Admin, DON)]],Nurse[[#This Row],[RN Admin Hours]],Nurse[[#This Row],[RN DON Hours]],Nurse[[#This Row],[LPN Hours (excl. Admin)]],Nurse[[#This Row],[LPN Admin Hours]],Nurse[[#This Row],[CNA Hours]],Nurse[[#This Row],[NA TR Hours]],Nurse[[#This Row],[Med Aide/Tech Hours]])</f>
        <v>373.89141304347834</v>
      </c>
      <c r="K94" s="4">
        <f>SUM(Nurse[[#This Row],[RN Hours (excl. Admin, DON)]],Nurse[[#This Row],[LPN Hours (excl. Admin)]],Nurse[[#This Row],[CNA Hours]],Nurse[[#This Row],[NA TR Hours]],Nurse[[#This Row],[Med Aide/Tech Hours]])</f>
        <v>351.61097826086967</v>
      </c>
      <c r="L94" s="4">
        <f>SUM(Nurse[[#This Row],[RN Hours (excl. Admin, DON)]],Nurse[[#This Row],[RN Admin Hours]],Nurse[[#This Row],[RN DON Hours]])</f>
        <v>51.666956521739131</v>
      </c>
      <c r="M94" s="4">
        <v>31.145217391304346</v>
      </c>
      <c r="N94" s="4">
        <v>15.652173913043478</v>
      </c>
      <c r="O94" s="4">
        <v>4.8695652173913047</v>
      </c>
      <c r="P94" s="4">
        <f>SUM(Nurse[[#This Row],[LPN Hours (excl. Admin)]],Nurse[[#This Row],[LPN Admin Hours]])</f>
        <v>113.47706521739134</v>
      </c>
      <c r="Q94" s="4">
        <v>111.71836956521743</v>
      </c>
      <c r="R94" s="4">
        <v>1.7586956521739132</v>
      </c>
      <c r="S94" s="4">
        <f>SUM(Nurse[[#This Row],[CNA Hours]],Nurse[[#This Row],[NA TR Hours]],Nurse[[#This Row],[Med Aide/Tech Hours]])</f>
        <v>208.7473913043479</v>
      </c>
      <c r="T94" s="4">
        <v>208.7473913043479</v>
      </c>
      <c r="U94" s="4">
        <v>0</v>
      </c>
      <c r="V94" s="4">
        <v>0</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4" s="4">
        <v>0</v>
      </c>
      <c r="Y94" s="4">
        <v>0</v>
      </c>
      <c r="Z94" s="4">
        <v>0</v>
      </c>
      <c r="AA94" s="4">
        <v>0</v>
      </c>
      <c r="AB94" s="4">
        <v>0</v>
      </c>
      <c r="AC94" s="4">
        <v>0</v>
      </c>
      <c r="AD94" s="4">
        <v>0</v>
      </c>
      <c r="AE94" s="4">
        <v>0</v>
      </c>
      <c r="AF94" s="1">
        <v>315341</v>
      </c>
      <c r="AG94" s="1">
        <v>2</v>
      </c>
      <c r="AH94"/>
    </row>
    <row r="95" spans="1:34" x14ac:dyDescent="0.25">
      <c r="A95" t="s">
        <v>380</v>
      </c>
      <c r="B95" t="s">
        <v>53</v>
      </c>
      <c r="C95" t="s">
        <v>450</v>
      </c>
      <c r="D95" t="s">
        <v>406</v>
      </c>
      <c r="E95" s="4">
        <v>81.478260869565219</v>
      </c>
      <c r="F95" s="4">
        <f>Nurse[[#This Row],[Total Nurse Staff Hours]]/Nurse[[#This Row],[MDS Census]]</f>
        <v>3.4424413020277482</v>
      </c>
      <c r="G95" s="4">
        <f>Nurse[[#This Row],[Total Direct Care Staff Hours]]/Nurse[[#This Row],[MDS Census]]</f>
        <v>3.2012660085378868</v>
      </c>
      <c r="H95" s="4">
        <f>Nurse[[#This Row],[Total RN Hours (w/ Admin, DON)]]/Nurse[[#This Row],[MDS Census]]</f>
        <v>0.52181029882604058</v>
      </c>
      <c r="I95" s="4">
        <f>Nurse[[#This Row],[RN Hours (excl. Admin, DON)]]/Nurse[[#This Row],[MDS Census]]</f>
        <v>0.33727187833511196</v>
      </c>
      <c r="J95" s="4">
        <f>SUM(Nurse[[#This Row],[RN Hours (excl. Admin, DON)]],Nurse[[#This Row],[RN Admin Hours]],Nurse[[#This Row],[RN DON Hours]],Nurse[[#This Row],[LPN Hours (excl. Admin)]],Nurse[[#This Row],[LPN Admin Hours]],Nurse[[#This Row],[CNA Hours]],Nurse[[#This Row],[NA TR Hours]],Nurse[[#This Row],[Med Aide/Tech Hours]])</f>
        <v>280.48413043478263</v>
      </c>
      <c r="K95" s="4">
        <f>SUM(Nurse[[#This Row],[RN Hours (excl. Admin, DON)]],Nurse[[#This Row],[LPN Hours (excl. Admin)]],Nurse[[#This Row],[CNA Hours]],Nurse[[#This Row],[NA TR Hours]],Nurse[[#This Row],[Med Aide/Tech Hours]])</f>
        <v>260.83358695652174</v>
      </c>
      <c r="L95" s="4">
        <f>SUM(Nurse[[#This Row],[RN Hours (excl. Admin, DON)]],Nurse[[#This Row],[RN Admin Hours]],Nurse[[#This Row],[RN DON Hours]])</f>
        <v>42.516195652173913</v>
      </c>
      <c r="M95" s="4">
        <v>27.480326086956516</v>
      </c>
      <c r="N95" s="4">
        <v>9.9811956521739145</v>
      </c>
      <c r="O95" s="4">
        <v>5.0546739130434784</v>
      </c>
      <c r="P95" s="4">
        <f>SUM(Nurse[[#This Row],[LPN Hours (excl. Admin)]],Nurse[[#This Row],[LPN Admin Hours]])</f>
        <v>73.29217391304347</v>
      </c>
      <c r="Q95" s="4">
        <v>68.677499999999995</v>
      </c>
      <c r="R95" s="4">
        <v>4.614673913043478</v>
      </c>
      <c r="S95" s="4">
        <f>SUM(Nurse[[#This Row],[CNA Hours]],Nurse[[#This Row],[NA TR Hours]],Nurse[[#This Row],[Med Aide/Tech Hours]])</f>
        <v>164.67576086956521</v>
      </c>
      <c r="T95" s="4">
        <v>126.17032608695652</v>
      </c>
      <c r="U95" s="4">
        <v>38.505434782608695</v>
      </c>
      <c r="V95" s="4">
        <v>0</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27.496413043478263</v>
      </c>
      <c r="X95" s="4">
        <v>0</v>
      </c>
      <c r="Y95" s="4">
        <v>0.17934782608695651</v>
      </c>
      <c r="Z95" s="4">
        <v>0</v>
      </c>
      <c r="AA95" s="4">
        <v>5.4960869565217392</v>
      </c>
      <c r="AB95" s="4">
        <v>0</v>
      </c>
      <c r="AC95" s="4">
        <v>21.820978260869566</v>
      </c>
      <c r="AD95" s="4">
        <v>0</v>
      </c>
      <c r="AE95" s="4">
        <v>0</v>
      </c>
      <c r="AF95" s="1">
        <v>315113</v>
      </c>
      <c r="AG95" s="1">
        <v>2</v>
      </c>
      <c r="AH95"/>
    </row>
    <row r="96" spans="1:34" x14ac:dyDescent="0.25">
      <c r="A96" t="s">
        <v>380</v>
      </c>
      <c r="B96" t="s">
        <v>270</v>
      </c>
      <c r="C96" t="s">
        <v>459</v>
      </c>
      <c r="D96" t="s">
        <v>404</v>
      </c>
      <c r="E96" s="4">
        <v>29.706521739130434</v>
      </c>
      <c r="F96" s="4">
        <f>Nurse[[#This Row],[Total Nurse Staff Hours]]/Nurse[[#This Row],[MDS Census]]</f>
        <v>3.7722356384924991</v>
      </c>
      <c r="G96" s="4">
        <f>Nurse[[#This Row],[Total Direct Care Staff Hours]]/Nurse[[#This Row],[MDS Census]]</f>
        <v>3.5216867910720819</v>
      </c>
      <c r="H96" s="4">
        <f>Nurse[[#This Row],[Total RN Hours (w/ Admin, DON)]]/Nurse[[#This Row],[MDS Census]]</f>
        <v>0.59120014635931217</v>
      </c>
      <c r="I96" s="4">
        <f>Nurse[[#This Row],[RN Hours (excl. Admin, DON)]]/Nurse[[#This Row],[MDS Census]]</f>
        <v>0.3635199414562752</v>
      </c>
      <c r="J96" s="4">
        <f>SUM(Nurse[[#This Row],[RN Hours (excl. Admin, DON)]],Nurse[[#This Row],[RN Admin Hours]],Nurse[[#This Row],[RN DON Hours]],Nurse[[#This Row],[LPN Hours (excl. Admin)]],Nurse[[#This Row],[LPN Admin Hours]],Nurse[[#This Row],[CNA Hours]],Nurse[[#This Row],[NA TR Hours]],Nurse[[#This Row],[Med Aide/Tech Hours]])</f>
        <v>112.06</v>
      </c>
      <c r="K96" s="4">
        <f>SUM(Nurse[[#This Row],[RN Hours (excl. Admin, DON)]],Nurse[[#This Row],[LPN Hours (excl. Admin)]],Nurse[[#This Row],[CNA Hours]],Nurse[[#This Row],[NA TR Hours]],Nurse[[#This Row],[Med Aide/Tech Hours]])</f>
        <v>104.6170652173913</v>
      </c>
      <c r="L96" s="4">
        <f>SUM(Nurse[[#This Row],[RN Hours (excl. Admin, DON)]],Nurse[[#This Row],[RN Admin Hours]],Nurse[[#This Row],[RN DON Hours]])</f>
        <v>17.5625</v>
      </c>
      <c r="M96" s="4">
        <v>10.798913043478262</v>
      </c>
      <c r="N96" s="4">
        <v>0.78260869565217395</v>
      </c>
      <c r="O96" s="4">
        <v>5.9809782608695654</v>
      </c>
      <c r="P96" s="4">
        <f>SUM(Nurse[[#This Row],[LPN Hours (excl. Admin)]],Nurse[[#This Row],[LPN Admin Hours]])</f>
        <v>23.17989130434783</v>
      </c>
      <c r="Q96" s="4">
        <v>22.500543478260873</v>
      </c>
      <c r="R96" s="4">
        <v>0.67934782608695654</v>
      </c>
      <c r="S96" s="4">
        <f>SUM(Nurse[[#This Row],[CNA Hours]],Nurse[[#This Row],[NA TR Hours]],Nurse[[#This Row],[Med Aide/Tech Hours]])</f>
        <v>71.317608695652169</v>
      </c>
      <c r="T96" s="4">
        <v>71.317608695652169</v>
      </c>
      <c r="U96" s="4">
        <v>0</v>
      </c>
      <c r="V96" s="4">
        <v>0</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3.9239130434782608</v>
      </c>
      <c r="X96" s="4">
        <v>0</v>
      </c>
      <c r="Y96" s="4">
        <v>0</v>
      </c>
      <c r="Z96" s="4">
        <v>0</v>
      </c>
      <c r="AA96" s="4">
        <v>0</v>
      </c>
      <c r="AB96" s="4">
        <v>0</v>
      </c>
      <c r="AC96" s="4">
        <v>3.9239130434782608</v>
      </c>
      <c r="AD96" s="4">
        <v>0</v>
      </c>
      <c r="AE96" s="4">
        <v>0</v>
      </c>
      <c r="AF96" s="1">
        <v>315429</v>
      </c>
      <c r="AG96" s="1">
        <v>2</v>
      </c>
      <c r="AH96"/>
    </row>
    <row r="97" spans="1:34" x14ac:dyDescent="0.25">
      <c r="A97" t="s">
        <v>380</v>
      </c>
      <c r="B97" t="s">
        <v>313</v>
      </c>
      <c r="C97" t="s">
        <v>558</v>
      </c>
      <c r="D97" t="s">
        <v>418</v>
      </c>
      <c r="E97" s="4">
        <v>14.141304347826088</v>
      </c>
      <c r="F97" s="4">
        <f>Nurse[[#This Row],[Total Nurse Staff Hours]]/Nurse[[#This Row],[MDS Census]]</f>
        <v>7.3268101460415052</v>
      </c>
      <c r="G97" s="4">
        <f>Nurse[[#This Row],[Total Direct Care Staff Hours]]/Nurse[[#This Row],[MDS Census]]</f>
        <v>6.6650883935434271</v>
      </c>
      <c r="H97" s="4">
        <f>Nurse[[#This Row],[Total RN Hours (w/ Admin, DON)]]/Nurse[[#This Row],[MDS Census]]</f>
        <v>4.5137048424288997</v>
      </c>
      <c r="I97" s="4">
        <f>Nurse[[#This Row],[RN Hours (excl. Admin, DON)]]/Nurse[[#This Row],[MDS Census]]</f>
        <v>3.8519830899308216</v>
      </c>
      <c r="J97" s="4">
        <f>SUM(Nurse[[#This Row],[RN Hours (excl. Admin, DON)]],Nurse[[#This Row],[RN Admin Hours]],Nurse[[#This Row],[RN DON Hours]],Nurse[[#This Row],[LPN Hours (excl. Admin)]],Nurse[[#This Row],[LPN Admin Hours]],Nurse[[#This Row],[CNA Hours]],Nurse[[#This Row],[NA TR Hours]],Nurse[[#This Row],[Med Aide/Tech Hours]])</f>
        <v>103.61065217391302</v>
      </c>
      <c r="K97" s="4">
        <f>SUM(Nurse[[#This Row],[RN Hours (excl. Admin, DON)]],Nurse[[#This Row],[LPN Hours (excl. Admin)]],Nurse[[#This Row],[CNA Hours]],Nurse[[#This Row],[NA TR Hours]],Nurse[[#This Row],[Med Aide/Tech Hours]])</f>
        <v>94.253043478260864</v>
      </c>
      <c r="L97" s="4">
        <f>SUM(Nurse[[#This Row],[RN Hours (excl. Admin, DON)]],Nurse[[#This Row],[RN Admin Hours]],Nurse[[#This Row],[RN DON Hours]])</f>
        <v>63.829673913043464</v>
      </c>
      <c r="M97" s="4">
        <v>54.472065217391297</v>
      </c>
      <c r="N97" s="4">
        <v>5.6891304347826086</v>
      </c>
      <c r="O97" s="4">
        <v>3.6684782608695654</v>
      </c>
      <c r="P97" s="4">
        <f>SUM(Nurse[[#This Row],[LPN Hours (excl. Admin)]],Nurse[[#This Row],[LPN Admin Hours]])</f>
        <v>0</v>
      </c>
      <c r="Q97" s="4">
        <v>0</v>
      </c>
      <c r="R97" s="4">
        <v>0</v>
      </c>
      <c r="S97" s="4">
        <f>SUM(Nurse[[#This Row],[CNA Hours]],Nurse[[#This Row],[NA TR Hours]],Nurse[[#This Row],[Med Aide/Tech Hours]])</f>
        <v>39.780978260869567</v>
      </c>
      <c r="T97" s="4">
        <v>39.780978260869567</v>
      </c>
      <c r="U97" s="4">
        <v>0</v>
      </c>
      <c r="V97" s="4">
        <v>0</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9.4858695652173921</v>
      </c>
      <c r="X97" s="4">
        <v>0.1282608695652174</v>
      </c>
      <c r="Y97" s="4">
        <v>5.6891304347826086</v>
      </c>
      <c r="Z97" s="4">
        <v>3.6684782608695654</v>
      </c>
      <c r="AA97" s="4">
        <v>0</v>
      </c>
      <c r="AB97" s="4">
        <v>0</v>
      </c>
      <c r="AC97" s="4">
        <v>0</v>
      </c>
      <c r="AD97" s="4">
        <v>0</v>
      </c>
      <c r="AE97" s="4">
        <v>0</v>
      </c>
      <c r="AF97" s="1">
        <v>315490</v>
      </c>
      <c r="AG97" s="1">
        <v>2</v>
      </c>
      <c r="AH97"/>
    </row>
    <row r="98" spans="1:34" x14ac:dyDescent="0.25">
      <c r="A98" t="s">
        <v>380</v>
      </c>
      <c r="B98" t="s">
        <v>202</v>
      </c>
      <c r="C98" t="s">
        <v>558</v>
      </c>
      <c r="D98" t="s">
        <v>418</v>
      </c>
      <c r="E98" s="4">
        <v>80.25</v>
      </c>
      <c r="F98" s="4">
        <f>Nurse[[#This Row],[Total Nurse Staff Hours]]/Nurse[[#This Row],[MDS Census]]</f>
        <v>3.3158783692266018</v>
      </c>
      <c r="G98" s="4">
        <f>Nurse[[#This Row],[Total Direct Care Staff Hours]]/Nurse[[#This Row],[MDS Census]]</f>
        <v>2.9377123120682649</v>
      </c>
      <c r="H98" s="4">
        <f>Nurse[[#This Row],[Total RN Hours (w/ Admin, DON)]]/Nurse[[#This Row],[MDS Census]]</f>
        <v>0.41927400785588514</v>
      </c>
      <c r="I98" s="4">
        <f>Nurse[[#This Row],[RN Hours (excl. Admin, DON)]]/Nurse[[#This Row],[MDS Census]]</f>
        <v>0.1949749424353244</v>
      </c>
      <c r="J98" s="4">
        <f>SUM(Nurse[[#This Row],[RN Hours (excl. Admin, DON)]],Nurse[[#This Row],[RN Admin Hours]],Nurse[[#This Row],[RN DON Hours]],Nurse[[#This Row],[LPN Hours (excl. Admin)]],Nurse[[#This Row],[LPN Admin Hours]],Nurse[[#This Row],[CNA Hours]],Nurse[[#This Row],[NA TR Hours]],Nurse[[#This Row],[Med Aide/Tech Hours]])</f>
        <v>266.0992391304348</v>
      </c>
      <c r="K98" s="4">
        <f>SUM(Nurse[[#This Row],[RN Hours (excl. Admin, DON)]],Nurse[[#This Row],[LPN Hours (excl. Admin)]],Nurse[[#This Row],[CNA Hours]],Nurse[[#This Row],[NA TR Hours]],Nurse[[#This Row],[Med Aide/Tech Hours]])</f>
        <v>235.75141304347827</v>
      </c>
      <c r="L98" s="4">
        <f>SUM(Nurse[[#This Row],[RN Hours (excl. Admin, DON)]],Nurse[[#This Row],[RN Admin Hours]],Nurse[[#This Row],[RN DON Hours]])</f>
        <v>33.646739130434781</v>
      </c>
      <c r="M98" s="4">
        <v>15.646739130434783</v>
      </c>
      <c r="N98" s="4">
        <v>12.869565217391305</v>
      </c>
      <c r="O98" s="4">
        <v>5.1304347826086953</v>
      </c>
      <c r="P98" s="4">
        <f>SUM(Nurse[[#This Row],[LPN Hours (excl. Admin)]],Nurse[[#This Row],[LPN Admin Hours]])</f>
        <v>79.61293478260869</v>
      </c>
      <c r="Q98" s="4">
        <v>67.265108695652174</v>
      </c>
      <c r="R98" s="4">
        <v>12.347826086956522</v>
      </c>
      <c r="S98" s="4">
        <f>SUM(Nurse[[#This Row],[CNA Hours]],Nurse[[#This Row],[NA TR Hours]],Nurse[[#This Row],[Med Aide/Tech Hours]])</f>
        <v>152.83956521739131</v>
      </c>
      <c r="T98" s="4">
        <v>152.83956521739131</v>
      </c>
      <c r="U98" s="4">
        <v>0</v>
      </c>
      <c r="V98" s="4">
        <v>0</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62.652717391304343</v>
      </c>
      <c r="X98" s="4">
        <v>0</v>
      </c>
      <c r="Y98" s="4">
        <v>0</v>
      </c>
      <c r="Z98" s="4">
        <v>0</v>
      </c>
      <c r="AA98" s="4">
        <v>4.8710869565217392</v>
      </c>
      <c r="AB98" s="4">
        <v>0</v>
      </c>
      <c r="AC98" s="4">
        <v>57.781630434782606</v>
      </c>
      <c r="AD98" s="4">
        <v>0</v>
      </c>
      <c r="AE98" s="4">
        <v>0</v>
      </c>
      <c r="AF98" s="1">
        <v>315333</v>
      </c>
      <c r="AG98" s="1">
        <v>2</v>
      </c>
      <c r="AH98"/>
    </row>
    <row r="99" spans="1:34" x14ac:dyDescent="0.25">
      <c r="A99" t="s">
        <v>380</v>
      </c>
      <c r="B99" t="s">
        <v>69</v>
      </c>
      <c r="C99" t="s">
        <v>452</v>
      </c>
      <c r="D99" t="s">
        <v>403</v>
      </c>
      <c r="E99" s="4">
        <v>120.6304347826087</v>
      </c>
      <c r="F99" s="4">
        <f>Nurse[[#This Row],[Total Nurse Staff Hours]]/Nurse[[#This Row],[MDS Census]]</f>
        <v>3.2844458460983965</v>
      </c>
      <c r="G99" s="4">
        <f>Nurse[[#This Row],[Total Direct Care Staff Hours]]/Nurse[[#This Row],[MDS Census]]</f>
        <v>2.9097594161110107</v>
      </c>
      <c r="H99" s="4">
        <f>Nurse[[#This Row],[Total RN Hours (w/ Admin, DON)]]/Nurse[[#This Row],[MDS Census]]</f>
        <v>0.40481438096954397</v>
      </c>
      <c r="I99" s="4">
        <f>Nurse[[#This Row],[RN Hours (excl. Admin, DON)]]/Nurse[[#This Row],[MDS Census]]</f>
        <v>0.22385835285637043</v>
      </c>
      <c r="J99" s="4">
        <f>SUM(Nurse[[#This Row],[RN Hours (excl. Admin, DON)]],Nurse[[#This Row],[RN Admin Hours]],Nurse[[#This Row],[RN DON Hours]],Nurse[[#This Row],[LPN Hours (excl. Admin)]],Nurse[[#This Row],[LPN Admin Hours]],Nurse[[#This Row],[CNA Hours]],Nurse[[#This Row],[NA TR Hours]],Nurse[[#This Row],[Med Aide/Tech Hours]])</f>
        <v>396.20413043478266</v>
      </c>
      <c r="K99" s="4">
        <f>SUM(Nurse[[#This Row],[RN Hours (excl. Admin, DON)]],Nurse[[#This Row],[LPN Hours (excl. Admin)]],Nurse[[#This Row],[CNA Hours]],Nurse[[#This Row],[NA TR Hours]],Nurse[[#This Row],[Med Aide/Tech Hours]])</f>
        <v>351.00554347826085</v>
      </c>
      <c r="L99" s="4">
        <f>SUM(Nurse[[#This Row],[RN Hours (excl. Admin, DON)]],Nurse[[#This Row],[RN Admin Hours]],Nurse[[#This Row],[RN DON Hours]])</f>
        <v>48.832934782608689</v>
      </c>
      <c r="M99" s="4">
        <v>27.004130434782599</v>
      </c>
      <c r="N99" s="4">
        <v>17.220108695652176</v>
      </c>
      <c r="O99" s="4">
        <v>4.6086956521739131</v>
      </c>
      <c r="P99" s="4">
        <f>SUM(Nurse[[#This Row],[LPN Hours (excl. Admin)]],Nurse[[#This Row],[LPN Admin Hours]])</f>
        <v>124.28239130434781</v>
      </c>
      <c r="Q99" s="4">
        <v>100.91260869565217</v>
      </c>
      <c r="R99" s="4">
        <v>23.369782608695651</v>
      </c>
      <c r="S99" s="4">
        <f>SUM(Nurse[[#This Row],[CNA Hours]],Nurse[[#This Row],[NA TR Hours]],Nurse[[#This Row],[Med Aide/Tech Hours]])</f>
        <v>223.08880434782614</v>
      </c>
      <c r="T99" s="4">
        <v>217.59152173913049</v>
      </c>
      <c r="U99" s="4">
        <v>5.4972826086956523</v>
      </c>
      <c r="V99" s="4">
        <v>0</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42.456630434782603</v>
      </c>
      <c r="X99" s="4">
        <v>1.8356521739130434</v>
      </c>
      <c r="Y99" s="4">
        <v>0</v>
      </c>
      <c r="Z99" s="4">
        <v>0</v>
      </c>
      <c r="AA99" s="4">
        <v>18.841956521739128</v>
      </c>
      <c r="AB99" s="4">
        <v>0</v>
      </c>
      <c r="AC99" s="4">
        <v>21.779021739130432</v>
      </c>
      <c r="AD99" s="4">
        <v>0</v>
      </c>
      <c r="AE99" s="4">
        <v>0</v>
      </c>
      <c r="AF99" s="1">
        <v>315137</v>
      </c>
      <c r="AG99" s="1">
        <v>2</v>
      </c>
      <c r="AH99"/>
    </row>
    <row r="100" spans="1:34" x14ac:dyDescent="0.25">
      <c r="A100" t="s">
        <v>380</v>
      </c>
      <c r="B100" t="s">
        <v>150</v>
      </c>
      <c r="C100" t="s">
        <v>558</v>
      </c>
      <c r="D100" t="s">
        <v>418</v>
      </c>
      <c r="E100" s="4">
        <v>93.858695652173907</v>
      </c>
      <c r="F100" s="4">
        <f>Nurse[[#This Row],[Total Nurse Staff Hours]]/Nurse[[#This Row],[MDS Census]]</f>
        <v>3.4100463231036482</v>
      </c>
      <c r="G100" s="4">
        <f>Nurse[[#This Row],[Total Direct Care Staff Hours]]/Nurse[[#This Row],[MDS Census]]</f>
        <v>3.1291546033584252</v>
      </c>
      <c r="H100" s="4">
        <f>Nurse[[#This Row],[Total RN Hours (w/ Admin, DON)]]/Nurse[[#This Row],[MDS Census]]</f>
        <v>0.22596988998262887</v>
      </c>
      <c r="I100" s="4">
        <f>Nurse[[#This Row],[RN Hours (excl. Admin, DON)]]/Nurse[[#This Row],[MDS Census]]</f>
        <v>0.14073537927041113</v>
      </c>
      <c r="J100" s="4">
        <f>SUM(Nurse[[#This Row],[RN Hours (excl. Admin, DON)]],Nurse[[#This Row],[RN Admin Hours]],Nurse[[#This Row],[RN DON Hours]],Nurse[[#This Row],[LPN Hours (excl. Admin)]],Nurse[[#This Row],[LPN Admin Hours]],Nurse[[#This Row],[CNA Hours]],Nurse[[#This Row],[NA TR Hours]],Nurse[[#This Row],[Med Aide/Tech Hours]])</f>
        <v>320.0625</v>
      </c>
      <c r="K100" s="4">
        <f>SUM(Nurse[[#This Row],[RN Hours (excl. Admin, DON)]],Nurse[[#This Row],[LPN Hours (excl. Admin)]],Nurse[[#This Row],[CNA Hours]],Nurse[[#This Row],[NA TR Hours]],Nurse[[#This Row],[Med Aide/Tech Hours]])</f>
        <v>293.69836956521738</v>
      </c>
      <c r="L100" s="4">
        <f>SUM(Nurse[[#This Row],[RN Hours (excl. Admin, DON)]],Nurse[[#This Row],[RN Admin Hours]],Nurse[[#This Row],[RN DON Hours]])</f>
        <v>21.209239130434785</v>
      </c>
      <c r="M100" s="4">
        <v>13.209239130434783</v>
      </c>
      <c r="N100" s="4">
        <v>5.3913043478260869</v>
      </c>
      <c r="O100" s="4">
        <v>2.6086956521739131</v>
      </c>
      <c r="P100" s="4">
        <f>SUM(Nurse[[#This Row],[LPN Hours (excl. Admin)]],Nurse[[#This Row],[LPN Admin Hours]])</f>
        <v>130.48913043478262</v>
      </c>
      <c r="Q100" s="4">
        <v>112.125</v>
      </c>
      <c r="R100" s="4">
        <v>18.364130434782609</v>
      </c>
      <c r="S100" s="4">
        <f>SUM(Nurse[[#This Row],[CNA Hours]],Nurse[[#This Row],[NA TR Hours]],Nurse[[#This Row],[Med Aide/Tech Hours]])</f>
        <v>168.3641304347826</v>
      </c>
      <c r="T100" s="4">
        <v>168.21195652173913</v>
      </c>
      <c r="U100" s="4">
        <v>0.15217391304347827</v>
      </c>
      <c r="V100" s="4">
        <v>0</v>
      </c>
      <c r="W1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28.793478260869563</v>
      </c>
      <c r="X100" s="4">
        <v>0</v>
      </c>
      <c r="Y100" s="4">
        <v>0</v>
      </c>
      <c r="Z100" s="4">
        <v>0</v>
      </c>
      <c r="AA100" s="4">
        <v>6.4510869565217392</v>
      </c>
      <c r="AB100" s="4">
        <v>0</v>
      </c>
      <c r="AC100" s="4">
        <v>22.342391304347824</v>
      </c>
      <c r="AD100" s="4">
        <v>0</v>
      </c>
      <c r="AE100" s="4">
        <v>0</v>
      </c>
      <c r="AF100" s="1">
        <v>315264</v>
      </c>
      <c r="AG100" s="1">
        <v>2</v>
      </c>
      <c r="AH100"/>
    </row>
    <row r="101" spans="1:34" x14ac:dyDescent="0.25">
      <c r="A101" t="s">
        <v>380</v>
      </c>
      <c r="B101" t="s">
        <v>190</v>
      </c>
      <c r="C101" t="s">
        <v>464</v>
      </c>
      <c r="D101" t="s">
        <v>404</v>
      </c>
      <c r="E101" s="4">
        <v>98.260869565217391</v>
      </c>
      <c r="F101" s="4">
        <f>Nurse[[#This Row],[Total Nurse Staff Hours]]/Nurse[[#This Row],[MDS Census]]</f>
        <v>2.6931482300884952</v>
      </c>
      <c r="G101" s="4">
        <f>Nurse[[#This Row],[Total Direct Care Staff Hours]]/Nurse[[#This Row],[MDS Census]]</f>
        <v>2.3300398230088493</v>
      </c>
      <c r="H101" s="4">
        <f>Nurse[[#This Row],[Total RN Hours (w/ Admin, DON)]]/Nurse[[#This Row],[MDS Census]]</f>
        <v>0.57621681415929205</v>
      </c>
      <c r="I101" s="4">
        <f>Nurse[[#This Row],[RN Hours (excl. Admin, DON)]]/Nurse[[#This Row],[MDS Census]]</f>
        <v>0.21310840707964601</v>
      </c>
      <c r="J101" s="4">
        <f>SUM(Nurse[[#This Row],[RN Hours (excl. Admin, DON)]],Nurse[[#This Row],[RN Admin Hours]],Nurse[[#This Row],[RN DON Hours]],Nurse[[#This Row],[LPN Hours (excl. Admin)]],Nurse[[#This Row],[LPN Admin Hours]],Nurse[[#This Row],[CNA Hours]],Nurse[[#This Row],[NA TR Hours]],Nurse[[#This Row],[Med Aide/Tech Hours]])</f>
        <v>264.6310869565217</v>
      </c>
      <c r="K101" s="4">
        <f>SUM(Nurse[[#This Row],[RN Hours (excl. Admin, DON)]],Nurse[[#This Row],[LPN Hours (excl. Admin)]],Nurse[[#This Row],[CNA Hours]],Nurse[[#This Row],[NA TR Hours]],Nurse[[#This Row],[Med Aide/Tech Hours]])</f>
        <v>228.95173913043476</v>
      </c>
      <c r="L101" s="4">
        <f>SUM(Nurse[[#This Row],[RN Hours (excl. Admin, DON)]],Nurse[[#This Row],[RN Admin Hours]],Nurse[[#This Row],[RN DON Hours]])</f>
        <v>56.619565217391305</v>
      </c>
      <c r="M101" s="4">
        <v>20.940217391304348</v>
      </c>
      <c r="N101" s="4">
        <v>30.461956521739129</v>
      </c>
      <c r="O101" s="4">
        <v>5.2173913043478262</v>
      </c>
      <c r="P101" s="4">
        <f>SUM(Nurse[[#This Row],[LPN Hours (excl. Admin)]],Nurse[[#This Row],[LPN Admin Hours]])</f>
        <v>70.267499999999984</v>
      </c>
      <c r="Q101" s="4">
        <v>70.267499999999984</v>
      </c>
      <c r="R101" s="4">
        <v>0</v>
      </c>
      <c r="S101" s="4">
        <f>SUM(Nurse[[#This Row],[CNA Hours]],Nurse[[#This Row],[NA TR Hours]],Nurse[[#This Row],[Med Aide/Tech Hours]])</f>
        <v>137.74402173913043</v>
      </c>
      <c r="T101" s="4">
        <v>134.68967391304346</v>
      </c>
      <c r="U101" s="4">
        <v>3.0543478260869565</v>
      </c>
      <c r="V101" s="4">
        <v>0</v>
      </c>
      <c r="W1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29.476195652173907</v>
      </c>
      <c r="X101" s="4">
        <v>0</v>
      </c>
      <c r="Y101" s="4">
        <v>0</v>
      </c>
      <c r="Z101" s="4">
        <v>0</v>
      </c>
      <c r="AA101" s="4">
        <v>7.5147826086956524</v>
      </c>
      <c r="AB101" s="4">
        <v>0</v>
      </c>
      <c r="AC101" s="4">
        <v>21.961413043478252</v>
      </c>
      <c r="AD101" s="4">
        <v>0</v>
      </c>
      <c r="AE101" s="4">
        <v>0</v>
      </c>
      <c r="AF101" s="1">
        <v>315316</v>
      </c>
      <c r="AG101" s="1">
        <v>2</v>
      </c>
      <c r="AH101"/>
    </row>
    <row r="102" spans="1:34" x14ac:dyDescent="0.25">
      <c r="A102" t="s">
        <v>380</v>
      </c>
      <c r="B102" t="s">
        <v>23</v>
      </c>
      <c r="C102" t="s">
        <v>438</v>
      </c>
      <c r="D102" t="s">
        <v>415</v>
      </c>
      <c r="E102" s="4">
        <v>138.59782608695653</v>
      </c>
      <c r="F102" s="4">
        <f>Nurse[[#This Row],[Total Nurse Staff Hours]]/Nurse[[#This Row],[MDS Census]]</f>
        <v>3.574455336836325</v>
      </c>
      <c r="G102" s="4">
        <f>Nurse[[#This Row],[Total Direct Care Staff Hours]]/Nurse[[#This Row],[MDS Census]]</f>
        <v>3.1669767077091975</v>
      </c>
      <c r="H102" s="4">
        <f>Nurse[[#This Row],[Total RN Hours (w/ Admin, DON)]]/Nurse[[#This Row],[MDS Census]]</f>
        <v>0.61617833895380758</v>
      </c>
      <c r="I102" s="4">
        <f>Nurse[[#This Row],[RN Hours (excl. Admin, DON)]]/Nurse[[#This Row],[MDS Census]]</f>
        <v>0.2475986197161007</v>
      </c>
      <c r="J102" s="4">
        <f>SUM(Nurse[[#This Row],[RN Hours (excl. Admin, DON)]],Nurse[[#This Row],[RN Admin Hours]],Nurse[[#This Row],[RN DON Hours]],Nurse[[#This Row],[LPN Hours (excl. Admin)]],Nurse[[#This Row],[LPN Admin Hours]],Nurse[[#This Row],[CNA Hours]],Nurse[[#This Row],[NA TR Hours]],Nurse[[#This Row],[Med Aide/Tech Hours]])</f>
        <v>495.41173913043463</v>
      </c>
      <c r="K102" s="4">
        <f>SUM(Nurse[[#This Row],[RN Hours (excl. Admin, DON)]],Nurse[[#This Row],[LPN Hours (excl. Admin)]],Nurse[[#This Row],[CNA Hours]],Nurse[[#This Row],[NA TR Hours]],Nurse[[#This Row],[Med Aide/Tech Hours]])</f>
        <v>438.93608695652154</v>
      </c>
      <c r="L102" s="4">
        <f>SUM(Nurse[[#This Row],[RN Hours (excl. Admin, DON)]],Nurse[[#This Row],[RN Admin Hours]],Nurse[[#This Row],[RN DON Hours]])</f>
        <v>85.400978260869579</v>
      </c>
      <c r="M102" s="4">
        <v>34.31663043478261</v>
      </c>
      <c r="N102" s="4">
        <v>45.203913043478266</v>
      </c>
      <c r="O102" s="4">
        <v>5.8804347826086953</v>
      </c>
      <c r="P102" s="4">
        <f>SUM(Nurse[[#This Row],[LPN Hours (excl. Admin)]],Nurse[[#This Row],[LPN Admin Hours]])</f>
        <v>139.04576086956513</v>
      </c>
      <c r="Q102" s="4">
        <v>133.65445652173904</v>
      </c>
      <c r="R102" s="4">
        <v>5.3913043478260869</v>
      </c>
      <c r="S102" s="4">
        <f>SUM(Nurse[[#This Row],[CNA Hours]],Nurse[[#This Row],[NA TR Hours]],Nurse[[#This Row],[Med Aide/Tech Hours]])</f>
        <v>270.96499999999992</v>
      </c>
      <c r="T102" s="4">
        <v>264.56554347826079</v>
      </c>
      <c r="U102" s="4">
        <v>6.3994565217391308</v>
      </c>
      <c r="V102" s="4">
        <v>0</v>
      </c>
      <c r="W1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62.466739130434789</v>
      </c>
      <c r="X102" s="4">
        <v>2.4804347826086954</v>
      </c>
      <c r="Y102" s="4">
        <v>0</v>
      </c>
      <c r="Z102" s="4">
        <v>0</v>
      </c>
      <c r="AA102" s="4">
        <v>19.911956521739132</v>
      </c>
      <c r="AB102" s="4">
        <v>0</v>
      </c>
      <c r="AC102" s="4">
        <v>40.074347826086964</v>
      </c>
      <c r="AD102" s="4">
        <v>0</v>
      </c>
      <c r="AE102" s="4">
        <v>0</v>
      </c>
      <c r="AF102" s="1">
        <v>315050</v>
      </c>
      <c r="AG102" s="1">
        <v>2</v>
      </c>
      <c r="AH102"/>
    </row>
    <row r="103" spans="1:34" x14ac:dyDescent="0.25">
      <c r="A103" t="s">
        <v>380</v>
      </c>
      <c r="B103" t="s">
        <v>115</v>
      </c>
      <c r="C103" t="s">
        <v>492</v>
      </c>
      <c r="D103" t="s">
        <v>410</v>
      </c>
      <c r="E103" s="4">
        <v>132.05434782608697</v>
      </c>
      <c r="F103" s="4">
        <f>Nurse[[#This Row],[Total Nurse Staff Hours]]/Nurse[[#This Row],[MDS Census]]</f>
        <v>3.503746810437073</v>
      </c>
      <c r="G103" s="4">
        <f>Nurse[[#This Row],[Total Direct Care Staff Hours]]/Nurse[[#This Row],[MDS Census]]</f>
        <v>3.1197201415754385</v>
      </c>
      <c r="H103" s="4">
        <f>Nurse[[#This Row],[Total RN Hours (w/ Admin, DON)]]/Nurse[[#This Row],[MDS Census]]</f>
        <v>0.60286525639970379</v>
      </c>
      <c r="I103" s="4">
        <f>Nurse[[#This Row],[RN Hours (excl. Admin, DON)]]/Nurse[[#This Row],[MDS Census]]</f>
        <v>0.26164046423573967</v>
      </c>
      <c r="J103" s="4">
        <f>SUM(Nurse[[#This Row],[RN Hours (excl. Admin, DON)]],Nurse[[#This Row],[RN Admin Hours]],Nurse[[#This Row],[RN DON Hours]],Nurse[[#This Row],[LPN Hours (excl. Admin)]],Nurse[[#This Row],[LPN Admin Hours]],Nurse[[#This Row],[CNA Hours]],Nurse[[#This Row],[NA TR Hours]],Nurse[[#This Row],[Med Aide/Tech Hours]])</f>
        <v>462.68500000000006</v>
      </c>
      <c r="K103" s="4">
        <f>SUM(Nurse[[#This Row],[RN Hours (excl. Admin, DON)]],Nurse[[#This Row],[LPN Hours (excl. Admin)]],Nurse[[#This Row],[CNA Hours]],Nurse[[#This Row],[NA TR Hours]],Nurse[[#This Row],[Med Aide/Tech Hours]])</f>
        <v>411.97260869565224</v>
      </c>
      <c r="L103" s="4">
        <f>SUM(Nurse[[#This Row],[RN Hours (excl. Admin, DON)]],Nurse[[#This Row],[RN Admin Hours]],Nurse[[#This Row],[RN DON Hours]])</f>
        <v>79.610978260869587</v>
      </c>
      <c r="M103" s="4">
        <v>34.550760869565231</v>
      </c>
      <c r="N103" s="4">
        <v>39.581956521739137</v>
      </c>
      <c r="O103" s="4">
        <v>5.4782608695652177</v>
      </c>
      <c r="P103" s="4">
        <f>SUM(Nurse[[#This Row],[LPN Hours (excl. Admin)]],Nurse[[#This Row],[LPN Admin Hours]])</f>
        <v>129.36184782608697</v>
      </c>
      <c r="Q103" s="4">
        <v>123.70967391304349</v>
      </c>
      <c r="R103" s="4">
        <v>5.6521739130434785</v>
      </c>
      <c r="S103" s="4">
        <f>SUM(Nurse[[#This Row],[CNA Hours]],Nurse[[#This Row],[NA TR Hours]],Nurse[[#This Row],[Med Aide/Tech Hours]])</f>
        <v>253.71217391304353</v>
      </c>
      <c r="T103" s="4">
        <v>253.71217391304353</v>
      </c>
      <c r="U103" s="4">
        <v>0</v>
      </c>
      <c r="V103" s="4">
        <v>0</v>
      </c>
      <c r="W1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163.5085869565217</v>
      </c>
      <c r="X103" s="4">
        <v>14.087717391304345</v>
      </c>
      <c r="Y103" s="4">
        <v>0</v>
      </c>
      <c r="Z103" s="4">
        <v>0</v>
      </c>
      <c r="AA103" s="4">
        <v>47.529565217391294</v>
      </c>
      <c r="AB103" s="4">
        <v>0</v>
      </c>
      <c r="AC103" s="4">
        <v>101.89130434782605</v>
      </c>
      <c r="AD103" s="4">
        <v>0</v>
      </c>
      <c r="AE103" s="4">
        <v>0</v>
      </c>
      <c r="AF103" s="1">
        <v>315216</v>
      </c>
      <c r="AG103" s="1">
        <v>2</v>
      </c>
      <c r="AH103"/>
    </row>
    <row r="104" spans="1:34" x14ac:dyDescent="0.25">
      <c r="A104" t="s">
        <v>380</v>
      </c>
      <c r="B104" t="s">
        <v>38</v>
      </c>
      <c r="C104" t="s">
        <v>504</v>
      </c>
      <c r="D104" t="s">
        <v>414</v>
      </c>
      <c r="E104" s="4">
        <v>79.630434782608702</v>
      </c>
      <c r="F104" s="4">
        <f>Nurse[[#This Row],[Total Nurse Staff Hours]]/Nurse[[#This Row],[MDS Census]]</f>
        <v>3.2071048321048319</v>
      </c>
      <c r="G104" s="4">
        <f>Nurse[[#This Row],[Total Direct Care Staff Hours]]/Nurse[[#This Row],[MDS Census]]</f>
        <v>3.0822754572754567</v>
      </c>
      <c r="H104" s="4">
        <f>Nurse[[#This Row],[Total RN Hours (w/ Admin, DON)]]/Nurse[[#This Row],[MDS Census]]</f>
        <v>0.78030303030303028</v>
      </c>
      <c r="I104" s="4">
        <f>Nurse[[#This Row],[RN Hours (excl. Admin, DON)]]/Nurse[[#This Row],[MDS Census]]</f>
        <v>0.71662571662571661</v>
      </c>
      <c r="J104" s="4">
        <f>SUM(Nurse[[#This Row],[RN Hours (excl. Admin, DON)]],Nurse[[#This Row],[RN Admin Hours]],Nurse[[#This Row],[RN DON Hours]],Nurse[[#This Row],[LPN Hours (excl. Admin)]],Nurse[[#This Row],[LPN Admin Hours]],Nurse[[#This Row],[CNA Hours]],Nurse[[#This Row],[NA TR Hours]],Nurse[[#This Row],[Med Aide/Tech Hours]])</f>
        <v>255.38315217391303</v>
      </c>
      <c r="K104" s="4">
        <f>SUM(Nurse[[#This Row],[RN Hours (excl. Admin, DON)]],Nurse[[#This Row],[LPN Hours (excl. Admin)]],Nurse[[#This Row],[CNA Hours]],Nurse[[#This Row],[NA TR Hours]],Nurse[[#This Row],[Med Aide/Tech Hours]])</f>
        <v>245.44293478260869</v>
      </c>
      <c r="L104" s="4">
        <f>SUM(Nurse[[#This Row],[RN Hours (excl. Admin, DON)]],Nurse[[#This Row],[RN Admin Hours]],Nurse[[#This Row],[RN DON Hours]])</f>
        <v>62.135869565217398</v>
      </c>
      <c r="M104" s="4">
        <v>57.065217391304351</v>
      </c>
      <c r="N104" s="4">
        <v>0</v>
      </c>
      <c r="O104" s="4">
        <v>5.0706521739130439</v>
      </c>
      <c r="P104" s="4">
        <f>SUM(Nurse[[#This Row],[LPN Hours (excl. Admin)]],Nurse[[#This Row],[LPN Admin Hours]])</f>
        <v>52.282608695652172</v>
      </c>
      <c r="Q104" s="4">
        <v>47.413043478260867</v>
      </c>
      <c r="R104" s="4">
        <v>4.8695652173913047</v>
      </c>
      <c r="S104" s="4">
        <f>SUM(Nurse[[#This Row],[CNA Hours]],Nurse[[#This Row],[NA TR Hours]],Nurse[[#This Row],[Med Aide/Tech Hours]])</f>
        <v>140.96467391304347</v>
      </c>
      <c r="T104" s="4">
        <v>140.96467391304347</v>
      </c>
      <c r="U104" s="4">
        <v>0</v>
      </c>
      <c r="V104" s="4">
        <v>0</v>
      </c>
      <c r="W1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4" s="4">
        <v>0</v>
      </c>
      <c r="Y104" s="4">
        <v>0</v>
      </c>
      <c r="Z104" s="4">
        <v>0</v>
      </c>
      <c r="AA104" s="4">
        <v>0</v>
      </c>
      <c r="AB104" s="4">
        <v>0</v>
      </c>
      <c r="AC104" s="4">
        <v>0</v>
      </c>
      <c r="AD104" s="4">
        <v>0</v>
      </c>
      <c r="AE104" s="4">
        <v>0</v>
      </c>
      <c r="AF104" s="1">
        <v>315085</v>
      </c>
      <c r="AG104" s="1">
        <v>2</v>
      </c>
      <c r="AH104"/>
    </row>
    <row r="105" spans="1:34" x14ac:dyDescent="0.25">
      <c r="A105" t="s">
        <v>380</v>
      </c>
      <c r="B105" t="s">
        <v>125</v>
      </c>
      <c r="C105" t="s">
        <v>539</v>
      </c>
      <c r="D105" t="s">
        <v>420</v>
      </c>
      <c r="E105" s="4">
        <v>93.586956521739125</v>
      </c>
      <c r="F105" s="4">
        <f>Nurse[[#This Row],[Total Nurse Staff Hours]]/Nurse[[#This Row],[MDS Census]]</f>
        <v>3.6238687572590007</v>
      </c>
      <c r="G105" s="4">
        <f>Nurse[[#This Row],[Total Direct Care Staff Hours]]/Nurse[[#This Row],[MDS Census]]</f>
        <v>3.2296759581881531</v>
      </c>
      <c r="H105" s="4">
        <f>Nurse[[#This Row],[Total RN Hours (w/ Admin, DON)]]/Nurse[[#This Row],[MDS Census]]</f>
        <v>0.40821718931475032</v>
      </c>
      <c r="I105" s="4">
        <f>Nurse[[#This Row],[RN Hours (excl. Admin, DON)]]/Nurse[[#This Row],[MDS Census]]</f>
        <v>6.0307781649245065E-2</v>
      </c>
      <c r="J105" s="4">
        <f>SUM(Nurse[[#This Row],[RN Hours (excl. Admin, DON)]],Nurse[[#This Row],[RN Admin Hours]],Nurse[[#This Row],[RN DON Hours]],Nurse[[#This Row],[LPN Hours (excl. Admin)]],Nurse[[#This Row],[LPN Admin Hours]],Nurse[[#This Row],[CNA Hours]],Nurse[[#This Row],[NA TR Hours]],Nurse[[#This Row],[Med Aide/Tech Hours]])</f>
        <v>339.14684782608691</v>
      </c>
      <c r="K105" s="4">
        <f>SUM(Nurse[[#This Row],[RN Hours (excl. Admin, DON)]],Nurse[[#This Row],[LPN Hours (excl. Admin)]],Nurse[[#This Row],[CNA Hours]],Nurse[[#This Row],[NA TR Hours]],Nurse[[#This Row],[Med Aide/Tech Hours]])</f>
        <v>302.25554347826085</v>
      </c>
      <c r="L105" s="4">
        <f>SUM(Nurse[[#This Row],[RN Hours (excl. Admin, DON)]],Nurse[[#This Row],[RN Admin Hours]],Nurse[[#This Row],[RN DON Hours]])</f>
        <v>38.203804347826086</v>
      </c>
      <c r="M105" s="4">
        <v>5.6440217391304346</v>
      </c>
      <c r="N105" s="4">
        <v>27.429347826086957</v>
      </c>
      <c r="O105" s="4">
        <v>5.1304347826086953</v>
      </c>
      <c r="P105" s="4">
        <f>SUM(Nurse[[#This Row],[LPN Hours (excl. Admin)]],Nurse[[#This Row],[LPN Admin Hours]])</f>
        <v>87.245326086956496</v>
      </c>
      <c r="Q105" s="4">
        <v>82.913804347826058</v>
      </c>
      <c r="R105" s="4">
        <v>4.3315217391304346</v>
      </c>
      <c r="S105" s="4">
        <f>SUM(Nurse[[#This Row],[CNA Hours]],Nurse[[#This Row],[NA TR Hours]],Nurse[[#This Row],[Med Aide/Tech Hours]])</f>
        <v>213.69771739130437</v>
      </c>
      <c r="T105" s="4">
        <v>198.61619565217393</v>
      </c>
      <c r="U105" s="4">
        <v>9.2255434782608692</v>
      </c>
      <c r="V105" s="4">
        <v>5.8559782608695654</v>
      </c>
      <c r="W1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41.86336956521739</v>
      </c>
      <c r="X105" s="4">
        <v>0</v>
      </c>
      <c r="Y105" s="4">
        <v>0</v>
      </c>
      <c r="Z105" s="4">
        <v>0</v>
      </c>
      <c r="AA105" s="4">
        <v>9.9020652173913053</v>
      </c>
      <c r="AB105" s="4">
        <v>0</v>
      </c>
      <c r="AC105" s="4">
        <v>31.961304347826083</v>
      </c>
      <c r="AD105" s="4">
        <v>0</v>
      </c>
      <c r="AE105" s="4">
        <v>0</v>
      </c>
      <c r="AF105" s="1">
        <v>315228</v>
      </c>
      <c r="AG105" s="1">
        <v>2</v>
      </c>
      <c r="AH105"/>
    </row>
    <row r="106" spans="1:34" x14ac:dyDescent="0.25">
      <c r="A106" t="s">
        <v>380</v>
      </c>
      <c r="B106" t="s">
        <v>151</v>
      </c>
      <c r="C106" t="s">
        <v>558</v>
      </c>
      <c r="D106" t="s">
        <v>418</v>
      </c>
      <c r="E106" s="4">
        <v>120.25</v>
      </c>
      <c r="F106" s="4">
        <f>Nurse[[#This Row],[Total Nurse Staff Hours]]/Nurse[[#This Row],[MDS Census]]</f>
        <v>3.4099105125192084</v>
      </c>
      <c r="G106" s="4">
        <f>Nurse[[#This Row],[Total Direct Care Staff Hours]]/Nurse[[#This Row],[MDS Census]]</f>
        <v>3.2048350357046007</v>
      </c>
      <c r="H106" s="4">
        <f>Nurse[[#This Row],[Total RN Hours (w/ Admin, DON)]]/Nurse[[#This Row],[MDS Census]]</f>
        <v>0.63330470939166594</v>
      </c>
      <c r="I106" s="4">
        <f>Nurse[[#This Row],[RN Hours (excl. Admin, DON)]]/Nurse[[#This Row],[MDS Census]]</f>
        <v>0.43767513332730723</v>
      </c>
      <c r="J106" s="4">
        <f>SUM(Nurse[[#This Row],[RN Hours (excl. Admin, DON)]],Nurse[[#This Row],[RN Admin Hours]],Nurse[[#This Row],[RN DON Hours]],Nurse[[#This Row],[LPN Hours (excl. Admin)]],Nurse[[#This Row],[LPN Admin Hours]],Nurse[[#This Row],[CNA Hours]],Nurse[[#This Row],[NA TR Hours]],Nurse[[#This Row],[Med Aide/Tech Hours]])</f>
        <v>410.04173913043479</v>
      </c>
      <c r="K106" s="4">
        <f>SUM(Nurse[[#This Row],[RN Hours (excl. Admin, DON)]],Nurse[[#This Row],[LPN Hours (excl. Admin)]],Nurse[[#This Row],[CNA Hours]],Nurse[[#This Row],[NA TR Hours]],Nurse[[#This Row],[Med Aide/Tech Hours]])</f>
        <v>385.38141304347823</v>
      </c>
      <c r="L106" s="4">
        <f>SUM(Nurse[[#This Row],[RN Hours (excl. Admin, DON)]],Nurse[[#This Row],[RN Admin Hours]],Nurse[[#This Row],[RN DON Hours]])</f>
        <v>76.154891304347828</v>
      </c>
      <c r="M106" s="4">
        <v>52.630434782608695</v>
      </c>
      <c r="N106" s="4">
        <v>18.307065217391305</v>
      </c>
      <c r="O106" s="4">
        <v>5.2173913043478262</v>
      </c>
      <c r="P106" s="4">
        <f>SUM(Nurse[[#This Row],[LPN Hours (excl. Admin)]],Nurse[[#This Row],[LPN Admin Hours]])</f>
        <v>99.983695652173907</v>
      </c>
      <c r="Q106" s="4">
        <v>98.847826086956516</v>
      </c>
      <c r="R106" s="4">
        <v>1.1358695652173914</v>
      </c>
      <c r="S106" s="4">
        <f>SUM(Nurse[[#This Row],[CNA Hours]],Nurse[[#This Row],[NA TR Hours]],Nurse[[#This Row],[Med Aide/Tech Hours]])</f>
        <v>233.90315217391304</v>
      </c>
      <c r="T106" s="4">
        <v>222.60184782608695</v>
      </c>
      <c r="U106" s="4">
        <v>11.301304347826088</v>
      </c>
      <c r="V106" s="4">
        <v>0</v>
      </c>
      <c r="W1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72.590652173913043</v>
      </c>
      <c r="X106" s="4">
        <v>0</v>
      </c>
      <c r="Y106" s="4">
        <v>0</v>
      </c>
      <c r="Z106" s="4">
        <v>0</v>
      </c>
      <c r="AA106" s="4">
        <v>4.6929347826086953</v>
      </c>
      <c r="AB106" s="4">
        <v>0</v>
      </c>
      <c r="AC106" s="4">
        <v>63.264891304347813</v>
      </c>
      <c r="AD106" s="4">
        <v>4.6328260869565216</v>
      </c>
      <c r="AE106" s="4">
        <v>0</v>
      </c>
      <c r="AF106" s="1">
        <v>315265</v>
      </c>
      <c r="AG106" s="1">
        <v>2</v>
      </c>
      <c r="AH106"/>
    </row>
    <row r="107" spans="1:34" x14ac:dyDescent="0.25">
      <c r="A107" t="s">
        <v>380</v>
      </c>
      <c r="B107" t="s">
        <v>66</v>
      </c>
      <c r="C107" t="s">
        <v>471</v>
      </c>
      <c r="D107" t="s">
        <v>409</v>
      </c>
      <c r="E107" s="4">
        <v>119.53260869565217</v>
      </c>
      <c r="F107" s="4">
        <f>Nurse[[#This Row],[Total Nurse Staff Hours]]/Nurse[[#This Row],[MDS Census]]</f>
        <v>3.5443830135491492</v>
      </c>
      <c r="G107" s="4">
        <f>Nurse[[#This Row],[Total Direct Care Staff Hours]]/Nurse[[#This Row],[MDS Census]]</f>
        <v>3.1387041920523777</v>
      </c>
      <c r="H107" s="4">
        <f>Nurse[[#This Row],[Total RN Hours (w/ Admin, DON)]]/Nurse[[#This Row],[MDS Census]]</f>
        <v>0.38161771392197863</v>
      </c>
      <c r="I107" s="4">
        <f>Nurse[[#This Row],[RN Hours (excl. Admin, DON)]]/Nurse[[#This Row],[MDS Census]]</f>
        <v>0.10565608802400651</v>
      </c>
      <c r="J107" s="4">
        <f>SUM(Nurse[[#This Row],[RN Hours (excl. Admin, DON)]],Nurse[[#This Row],[RN Admin Hours]],Nurse[[#This Row],[RN DON Hours]],Nurse[[#This Row],[LPN Hours (excl. Admin)]],Nurse[[#This Row],[LPN Admin Hours]],Nurse[[#This Row],[CNA Hours]],Nurse[[#This Row],[NA TR Hours]],Nurse[[#This Row],[Med Aide/Tech Hours]])</f>
        <v>423.66934782608689</v>
      </c>
      <c r="K107" s="4">
        <f>SUM(Nurse[[#This Row],[RN Hours (excl. Admin, DON)]],Nurse[[#This Row],[LPN Hours (excl. Admin)]],Nurse[[#This Row],[CNA Hours]],Nurse[[#This Row],[NA TR Hours]],Nurse[[#This Row],[Med Aide/Tech Hours]])</f>
        <v>375.17749999999995</v>
      </c>
      <c r="L107" s="4">
        <f>SUM(Nurse[[#This Row],[RN Hours (excl. Admin, DON)]],Nurse[[#This Row],[RN Admin Hours]],Nurse[[#This Row],[RN DON Hours]])</f>
        <v>45.615760869565207</v>
      </c>
      <c r="M107" s="4">
        <v>12.629347826086953</v>
      </c>
      <c r="N107" s="4">
        <v>27.421195652173914</v>
      </c>
      <c r="O107" s="4">
        <v>5.5652173913043477</v>
      </c>
      <c r="P107" s="4">
        <f>SUM(Nurse[[#This Row],[LPN Hours (excl. Admin)]],Nurse[[#This Row],[LPN Admin Hours]])</f>
        <v>138.62043478260867</v>
      </c>
      <c r="Q107" s="4">
        <v>123.11499999999998</v>
      </c>
      <c r="R107" s="4">
        <v>15.505434782608695</v>
      </c>
      <c r="S107" s="4">
        <f>SUM(Nurse[[#This Row],[CNA Hours]],Nurse[[#This Row],[NA TR Hours]],Nurse[[#This Row],[Med Aide/Tech Hours]])</f>
        <v>239.43315217391302</v>
      </c>
      <c r="T107" s="4">
        <v>234.05815217391302</v>
      </c>
      <c r="U107" s="4">
        <v>5.375</v>
      </c>
      <c r="V107" s="4">
        <v>0</v>
      </c>
      <c r="W1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81.756304347826088</v>
      </c>
      <c r="X107" s="4">
        <v>2.1456521739130441</v>
      </c>
      <c r="Y107" s="4">
        <v>0</v>
      </c>
      <c r="Z107" s="4">
        <v>0</v>
      </c>
      <c r="AA107" s="4">
        <v>23.663913043478257</v>
      </c>
      <c r="AB107" s="4">
        <v>0</v>
      </c>
      <c r="AC107" s="4">
        <v>55.946739130434786</v>
      </c>
      <c r="AD107" s="4">
        <v>0</v>
      </c>
      <c r="AE107" s="4">
        <v>0</v>
      </c>
      <c r="AF107" s="1">
        <v>315134</v>
      </c>
      <c r="AG107" s="1">
        <v>2</v>
      </c>
      <c r="AH107"/>
    </row>
    <row r="108" spans="1:34" x14ac:dyDescent="0.25">
      <c r="A108" t="s">
        <v>380</v>
      </c>
      <c r="B108" t="s">
        <v>119</v>
      </c>
      <c r="C108" t="s">
        <v>504</v>
      </c>
      <c r="D108" t="s">
        <v>414</v>
      </c>
      <c r="E108" s="4">
        <v>89.826086956521735</v>
      </c>
      <c r="F108" s="4">
        <f>Nurse[[#This Row],[Total Nurse Staff Hours]]/Nurse[[#This Row],[MDS Census]]</f>
        <v>3.3817981606969991</v>
      </c>
      <c r="G108" s="4">
        <f>Nurse[[#This Row],[Total Direct Care Staff Hours]]/Nurse[[#This Row],[MDS Census]]</f>
        <v>2.893566069699903</v>
      </c>
      <c r="H108" s="4">
        <f>Nurse[[#This Row],[Total RN Hours (w/ Admin, DON)]]/Nurse[[#This Row],[MDS Census]]</f>
        <v>0.74165416263310735</v>
      </c>
      <c r="I108" s="4">
        <f>Nurse[[#This Row],[RN Hours (excl. Admin, DON)]]/Nurse[[#This Row],[MDS Census]]</f>
        <v>0.3608155856727977</v>
      </c>
      <c r="J108" s="4">
        <f>SUM(Nurse[[#This Row],[RN Hours (excl. Admin, DON)]],Nurse[[#This Row],[RN Admin Hours]],Nurse[[#This Row],[RN DON Hours]],Nurse[[#This Row],[LPN Hours (excl. Admin)]],Nurse[[#This Row],[LPN Admin Hours]],Nurse[[#This Row],[CNA Hours]],Nurse[[#This Row],[NA TR Hours]],Nurse[[#This Row],[Med Aide/Tech Hours]])</f>
        <v>303.7736956521739</v>
      </c>
      <c r="K108" s="4">
        <f>SUM(Nurse[[#This Row],[RN Hours (excl. Admin, DON)]],Nurse[[#This Row],[LPN Hours (excl. Admin)]],Nurse[[#This Row],[CNA Hours]],Nurse[[#This Row],[NA TR Hours]],Nurse[[#This Row],[Med Aide/Tech Hours]])</f>
        <v>259.91771739130434</v>
      </c>
      <c r="L108" s="4">
        <f>SUM(Nurse[[#This Row],[RN Hours (excl. Admin, DON)]],Nurse[[#This Row],[RN Admin Hours]],Nurse[[#This Row],[RN DON Hours]])</f>
        <v>66.619891304347817</v>
      </c>
      <c r="M108" s="4">
        <v>32.410652173913043</v>
      </c>
      <c r="N108" s="4">
        <v>29.339673913043477</v>
      </c>
      <c r="O108" s="4">
        <v>4.8695652173913047</v>
      </c>
      <c r="P108" s="4">
        <f>SUM(Nurse[[#This Row],[LPN Hours (excl. Admin)]],Nurse[[#This Row],[LPN Admin Hours]])</f>
        <v>69.047826086956519</v>
      </c>
      <c r="Q108" s="4">
        <v>59.401086956521738</v>
      </c>
      <c r="R108" s="4">
        <v>9.6467391304347831</v>
      </c>
      <c r="S108" s="4">
        <f>SUM(Nurse[[#This Row],[CNA Hours]],Nurse[[#This Row],[NA TR Hours]],Nurse[[#This Row],[Med Aide/Tech Hours]])</f>
        <v>168.10597826086956</v>
      </c>
      <c r="T108" s="4">
        <v>166.18206521739131</v>
      </c>
      <c r="U108" s="4">
        <v>1.923913043478261</v>
      </c>
      <c r="V108" s="4">
        <v>0</v>
      </c>
      <c r="W1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8" s="4">
        <v>0</v>
      </c>
      <c r="Y108" s="4">
        <v>0</v>
      </c>
      <c r="Z108" s="4">
        <v>0</v>
      </c>
      <c r="AA108" s="4">
        <v>0</v>
      </c>
      <c r="AB108" s="4">
        <v>0</v>
      </c>
      <c r="AC108" s="4">
        <v>0</v>
      </c>
      <c r="AD108" s="4">
        <v>0</v>
      </c>
      <c r="AE108" s="4">
        <v>0</v>
      </c>
      <c r="AF108" s="1">
        <v>315221</v>
      </c>
      <c r="AG108" s="1">
        <v>2</v>
      </c>
      <c r="AH108"/>
    </row>
    <row r="109" spans="1:34" x14ac:dyDescent="0.25">
      <c r="A109" t="s">
        <v>380</v>
      </c>
      <c r="B109" t="s">
        <v>193</v>
      </c>
      <c r="C109" t="s">
        <v>558</v>
      </c>
      <c r="D109" t="s">
        <v>418</v>
      </c>
      <c r="E109" s="4">
        <v>113.16304347826087</v>
      </c>
      <c r="F109" s="4">
        <f>Nurse[[#This Row],[Total Nurse Staff Hours]]/Nurse[[#This Row],[MDS Census]]</f>
        <v>3.3560138315243488</v>
      </c>
      <c r="G109" s="4">
        <f>Nurse[[#This Row],[Total Direct Care Staff Hours]]/Nurse[[#This Row],[MDS Census]]</f>
        <v>2.9665939871289981</v>
      </c>
      <c r="H109" s="4">
        <f>Nurse[[#This Row],[Total RN Hours (w/ Admin, DON)]]/Nurse[[#This Row],[MDS Census]]</f>
        <v>0.32268754202286043</v>
      </c>
      <c r="I109" s="4">
        <f>Nurse[[#This Row],[RN Hours (excl. Admin, DON)]]/Nurse[[#This Row],[MDS Census]]</f>
        <v>9.8669676303909312E-2</v>
      </c>
      <c r="J109" s="4">
        <f>SUM(Nurse[[#This Row],[RN Hours (excl. Admin, DON)]],Nurse[[#This Row],[RN Admin Hours]],Nurse[[#This Row],[RN DON Hours]],Nurse[[#This Row],[LPN Hours (excl. Admin)]],Nurse[[#This Row],[LPN Admin Hours]],Nurse[[#This Row],[CNA Hours]],Nurse[[#This Row],[NA TR Hours]],Nurse[[#This Row],[Med Aide/Tech Hours]])</f>
        <v>379.77673913043475</v>
      </c>
      <c r="K109" s="4">
        <f>SUM(Nurse[[#This Row],[RN Hours (excl. Admin, DON)]],Nurse[[#This Row],[LPN Hours (excl. Admin)]],Nurse[[#This Row],[CNA Hours]],Nurse[[#This Row],[NA TR Hours]],Nurse[[#This Row],[Med Aide/Tech Hours]])</f>
        <v>335.70880434782612</v>
      </c>
      <c r="L109" s="4">
        <f>SUM(Nurse[[#This Row],[RN Hours (excl. Admin, DON)]],Nurse[[#This Row],[RN Admin Hours]],Nurse[[#This Row],[RN DON Hours]])</f>
        <v>36.516304347826086</v>
      </c>
      <c r="M109" s="4">
        <v>11.165760869565217</v>
      </c>
      <c r="N109" s="4">
        <v>19.741847826086957</v>
      </c>
      <c r="O109" s="4">
        <v>5.6086956521739131</v>
      </c>
      <c r="P109" s="4">
        <f>SUM(Nurse[[#This Row],[LPN Hours (excl. Admin)]],Nurse[[#This Row],[LPN Admin Hours]])</f>
        <v>103.60282608695653</v>
      </c>
      <c r="Q109" s="4">
        <v>84.885434782608698</v>
      </c>
      <c r="R109" s="4">
        <v>18.717391304347824</v>
      </c>
      <c r="S109" s="4">
        <f>SUM(Nurse[[#This Row],[CNA Hours]],Nurse[[#This Row],[NA TR Hours]],Nurse[[#This Row],[Med Aide/Tech Hours]])</f>
        <v>239.65760869565219</v>
      </c>
      <c r="T109" s="4">
        <v>214.73097826086956</v>
      </c>
      <c r="U109" s="4">
        <v>24.926630434782609</v>
      </c>
      <c r="V109" s="4">
        <v>0</v>
      </c>
      <c r="W1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40.350108695652175</v>
      </c>
      <c r="X109" s="4">
        <v>8.6956521739130432E-2</v>
      </c>
      <c r="Y109" s="4">
        <v>0</v>
      </c>
      <c r="Z109" s="4">
        <v>0</v>
      </c>
      <c r="AA109" s="4">
        <v>9.6028260869565223</v>
      </c>
      <c r="AB109" s="4">
        <v>0</v>
      </c>
      <c r="AC109" s="4">
        <v>30.660326086956523</v>
      </c>
      <c r="AD109" s="4">
        <v>0</v>
      </c>
      <c r="AE109" s="4">
        <v>0</v>
      </c>
      <c r="AF109" s="1">
        <v>315320</v>
      </c>
      <c r="AG109" s="1">
        <v>2</v>
      </c>
      <c r="AH109"/>
    </row>
    <row r="110" spans="1:34" x14ac:dyDescent="0.25">
      <c r="A110" t="s">
        <v>380</v>
      </c>
      <c r="B110" t="s">
        <v>216</v>
      </c>
      <c r="C110" t="s">
        <v>436</v>
      </c>
      <c r="D110" t="s">
        <v>413</v>
      </c>
      <c r="E110" s="4">
        <v>51.456521739130437</v>
      </c>
      <c r="F110" s="4">
        <f>Nurse[[#This Row],[Total Nurse Staff Hours]]/Nurse[[#This Row],[MDS Census]]</f>
        <v>3.644560625264047</v>
      </c>
      <c r="G110" s="4">
        <f>Nurse[[#This Row],[Total Direct Care Staff Hours]]/Nurse[[#This Row],[MDS Census]]</f>
        <v>3.3227038445289399</v>
      </c>
      <c r="H110" s="4">
        <f>Nurse[[#This Row],[Total RN Hours (w/ Admin, DON)]]/Nurse[[#This Row],[MDS Census]]</f>
        <v>0.76249894381073091</v>
      </c>
      <c r="I110" s="4">
        <f>Nurse[[#This Row],[RN Hours (excl. Admin, DON)]]/Nurse[[#This Row],[MDS Census]]</f>
        <v>0.44064216307562315</v>
      </c>
      <c r="J110" s="4">
        <f>SUM(Nurse[[#This Row],[RN Hours (excl. Admin, DON)]],Nurse[[#This Row],[RN Admin Hours]],Nurse[[#This Row],[RN DON Hours]],Nurse[[#This Row],[LPN Hours (excl. Admin)]],Nurse[[#This Row],[LPN Admin Hours]],Nurse[[#This Row],[CNA Hours]],Nurse[[#This Row],[NA TR Hours]],Nurse[[#This Row],[Med Aide/Tech Hours]])</f>
        <v>187.53641304347826</v>
      </c>
      <c r="K110" s="4">
        <f>SUM(Nurse[[#This Row],[RN Hours (excl. Admin, DON)]],Nurse[[#This Row],[LPN Hours (excl. Admin)]],Nurse[[#This Row],[CNA Hours]],Nurse[[#This Row],[NA TR Hours]],Nurse[[#This Row],[Med Aide/Tech Hours]])</f>
        <v>170.97478260869568</v>
      </c>
      <c r="L110" s="4">
        <f>SUM(Nurse[[#This Row],[RN Hours (excl. Admin, DON)]],Nurse[[#This Row],[RN Admin Hours]],Nurse[[#This Row],[RN DON Hours]])</f>
        <v>39.235543478260873</v>
      </c>
      <c r="M110" s="4">
        <v>22.673913043478262</v>
      </c>
      <c r="N110" s="4">
        <v>16.561630434782611</v>
      </c>
      <c r="O110" s="4">
        <v>0</v>
      </c>
      <c r="P110" s="4">
        <f>SUM(Nurse[[#This Row],[LPN Hours (excl. Admin)]],Nurse[[#This Row],[LPN Admin Hours]])</f>
        <v>43.456521739130437</v>
      </c>
      <c r="Q110" s="4">
        <v>43.456521739130437</v>
      </c>
      <c r="R110" s="4">
        <v>0</v>
      </c>
      <c r="S110" s="4">
        <f>SUM(Nurse[[#This Row],[CNA Hours]],Nurse[[#This Row],[NA TR Hours]],Nurse[[#This Row],[Med Aide/Tech Hours]])</f>
        <v>104.84434782608697</v>
      </c>
      <c r="T110" s="4">
        <v>104.84434782608697</v>
      </c>
      <c r="U110" s="4">
        <v>0</v>
      </c>
      <c r="V110" s="4">
        <v>0</v>
      </c>
      <c r="W1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29.852500000000003</v>
      </c>
      <c r="X110" s="4">
        <v>0</v>
      </c>
      <c r="Y110" s="4">
        <v>0</v>
      </c>
      <c r="Z110" s="4">
        <v>0</v>
      </c>
      <c r="AA110" s="4">
        <v>1.423913043478261</v>
      </c>
      <c r="AB110" s="4">
        <v>0</v>
      </c>
      <c r="AC110" s="4">
        <v>28.428586956521741</v>
      </c>
      <c r="AD110" s="4">
        <v>0</v>
      </c>
      <c r="AE110" s="4">
        <v>0</v>
      </c>
      <c r="AF110" s="1">
        <v>315349</v>
      </c>
      <c r="AG110" s="1">
        <v>2</v>
      </c>
      <c r="AH110"/>
    </row>
    <row r="111" spans="1:34" x14ac:dyDescent="0.25">
      <c r="A111" t="s">
        <v>380</v>
      </c>
      <c r="B111" t="s">
        <v>109</v>
      </c>
      <c r="C111" t="s">
        <v>537</v>
      </c>
      <c r="D111" t="s">
        <v>405</v>
      </c>
      <c r="E111" s="4">
        <v>169.97826086956522</v>
      </c>
      <c r="F111" s="4">
        <f>Nurse[[#This Row],[Total Nurse Staff Hours]]/Nurse[[#This Row],[MDS Census]]</f>
        <v>3.0085714285714293</v>
      </c>
      <c r="G111" s="4">
        <f>Nurse[[#This Row],[Total Direct Care Staff Hours]]/Nurse[[#This Row],[MDS Census]]</f>
        <v>2.6633866223302221</v>
      </c>
      <c r="H111" s="4">
        <f>Nurse[[#This Row],[Total RN Hours (w/ Admin, DON)]]/Nurse[[#This Row],[MDS Census]]</f>
        <v>0.29062220232766339</v>
      </c>
      <c r="I111" s="4">
        <f>Nurse[[#This Row],[RN Hours (excl. Admin, DON)]]/Nurse[[#This Row],[MDS Census]]</f>
        <v>2.0462974804962269E-3</v>
      </c>
      <c r="J111" s="4">
        <f>SUM(Nurse[[#This Row],[RN Hours (excl. Admin, DON)]],Nurse[[#This Row],[RN Admin Hours]],Nurse[[#This Row],[RN DON Hours]],Nurse[[#This Row],[LPN Hours (excl. Admin)]],Nurse[[#This Row],[LPN Admin Hours]],Nurse[[#This Row],[CNA Hours]],Nurse[[#This Row],[NA TR Hours]],Nurse[[#This Row],[Med Aide/Tech Hours]])</f>
        <v>511.39173913043493</v>
      </c>
      <c r="K111" s="4">
        <f>SUM(Nurse[[#This Row],[RN Hours (excl. Admin, DON)]],Nurse[[#This Row],[LPN Hours (excl. Admin)]],Nurse[[#This Row],[CNA Hours]],Nurse[[#This Row],[NA TR Hours]],Nurse[[#This Row],[Med Aide/Tech Hours]])</f>
        <v>452.71782608695668</v>
      </c>
      <c r="L111" s="4">
        <f>SUM(Nurse[[#This Row],[RN Hours (excl. Admin, DON)]],Nurse[[#This Row],[RN Admin Hours]],Nurse[[#This Row],[RN DON Hours]])</f>
        <v>49.399456521739133</v>
      </c>
      <c r="M111" s="4">
        <v>0.34782608695652173</v>
      </c>
      <c r="N111" s="4">
        <v>43.573369565217391</v>
      </c>
      <c r="O111" s="4">
        <v>5.4782608695652177</v>
      </c>
      <c r="P111" s="4">
        <f>SUM(Nurse[[#This Row],[LPN Hours (excl. Admin)]],Nurse[[#This Row],[LPN Admin Hours]])</f>
        <v>160.11500000000001</v>
      </c>
      <c r="Q111" s="4">
        <v>150.49271739130435</v>
      </c>
      <c r="R111" s="4">
        <v>9.6222826086956523</v>
      </c>
      <c r="S111" s="4">
        <f>SUM(Nurse[[#This Row],[CNA Hours]],Nurse[[#This Row],[NA TR Hours]],Nurse[[#This Row],[Med Aide/Tech Hours]])</f>
        <v>301.87728260869579</v>
      </c>
      <c r="T111" s="4">
        <v>279.2876086956523</v>
      </c>
      <c r="U111" s="4">
        <v>22.589673913043477</v>
      </c>
      <c r="V111" s="4">
        <v>0</v>
      </c>
      <c r="W1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150.72597826086957</v>
      </c>
      <c r="X111" s="4">
        <v>0.34782608695652173</v>
      </c>
      <c r="Y111" s="4">
        <v>0.41847826086956524</v>
      </c>
      <c r="Z111" s="4">
        <v>0</v>
      </c>
      <c r="AA111" s="4">
        <v>47.351413043478289</v>
      </c>
      <c r="AB111" s="4">
        <v>0</v>
      </c>
      <c r="AC111" s="4">
        <v>102.60826086956519</v>
      </c>
      <c r="AD111" s="4">
        <v>0</v>
      </c>
      <c r="AE111" s="4">
        <v>0</v>
      </c>
      <c r="AF111" s="1">
        <v>315207</v>
      </c>
      <c r="AG111" s="1">
        <v>2</v>
      </c>
      <c r="AH111"/>
    </row>
    <row r="112" spans="1:34" x14ac:dyDescent="0.25">
      <c r="A112" t="s">
        <v>380</v>
      </c>
      <c r="B112" t="s">
        <v>158</v>
      </c>
      <c r="C112" t="s">
        <v>543</v>
      </c>
      <c r="D112" t="s">
        <v>418</v>
      </c>
      <c r="E112" s="4">
        <v>110.91304347826087</v>
      </c>
      <c r="F112" s="4">
        <f>Nurse[[#This Row],[Total Nurse Staff Hours]]/Nurse[[#This Row],[MDS Census]]</f>
        <v>3.0378136025088192</v>
      </c>
      <c r="G112" s="4">
        <f>Nurse[[#This Row],[Total Direct Care Staff Hours]]/Nurse[[#This Row],[MDS Census]]</f>
        <v>2.7224960799686388</v>
      </c>
      <c r="H112" s="4">
        <f>Nurse[[#This Row],[Total RN Hours (w/ Admin, DON)]]/Nurse[[#This Row],[MDS Census]]</f>
        <v>0.55728831830654646</v>
      </c>
      <c r="I112" s="4">
        <f>Nurse[[#This Row],[RN Hours (excl. Admin, DON)]]/Nurse[[#This Row],[MDS Census]]</f>
        <v>0.37128283026264208</v>
      </c>
      <c r="J112" s="4">
        <f>SUM(Nurse[[#This Row],[RN Hours (excl. Admin, DON)]],Nurse[[#This Row],[RN Admin Hours]],Nurse[[#This Row],[RN DON Hours]],Nurse[[#This Row],[LPN Hours (excl. Admin)]],Nurse[[#This Row],[LPN Admin Hours]],Nurse[[#This Row],[CNA Hours]],Nurse[[#This Row],[NA TR Hours]],Nurse[[#This Row],[Med Aide/Tech Hours]])</f>
        <v>336.93315217391296</v>
      </c>
      <c r="K112" s="4">
        <f>SUM(Nurse[[#This Row],[RN Hours (excl. Admin, DON)]],Nurse[[#This Row],[LPN Hours (excl. Admin)]],Nurse[[#This Row],[CNA Hours]],Nurse[[#This Row],[NA TR Hours]],Nurse[[#This Row],[Med Aide/Tech Hours]])</f>
        <v>301.96032608695646</v>
      </c>
      <c r="L112" s="4">
        <f>SUM(Nurse[[#This Row],[RN Hours (excl. Admin, DON)]],Nurse[[#This Row],[RN Admin Hours]],Nurse[[#This Row],[RN DON Hours]])</f>
        <v>61.810543478260868</v>
      </c>
      <c r="M112" s="4">
        <v>41.180108695652173</v>
      </c>
      <c r="N112" s="4">
        <v>19.326086956521738</v>
      </c>
      <c r="O112" s="4">
        <v>1.3043478260869565</v>
      </c>
      <c r="P112" s="4">
        <f>SUM(Nurse[[#This Row],[LPN Hours (excl. Admin)]],Nurse[[#This Row],[LPN Admin Hours]])</f>
        <v>88.886195652173939</v>
      </c>
      <c r="Q112" s="4">
        <v>74.543804347826111</v>
      </c>
      <c r="R112" s="4">
        <v>14.342391304347826</v>
      </c>
      <c r="S112" s="4">
        <f>SUM(Nurse[[#This Row],[CNA Hours]],Nurse[[#This Row],[NA TR Hours]],Nurse[[#This Row],[Med Aide/Tech Hours]])</f>
        <v>186.23641304347814</v>
      </c>
      <c r="T112" s="4">
        <v>186.23641304347814</v>
      </c>
      <c r="U112" s="4">
        <v>0</v>
      </c>
      <c r="V112" s="4">
        <v>0</v>
      </c>
      <c r="W1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100.08532608695656</v>
      </c>
      <c r="X112" s="4">
        <v>5.6203260869565224</v>
      </c>
      <c r="Y112" s="4">
        <v>0</v>
      </c>
      <c r="Z112" s="4">
        <v>0</v>
      </c>
      <c r="AA112" s="4">
        <v>48.717717391304362</v>
      </c>
      <c r="AB112" s="4">
        <v>0</v>
      </c>
      <c r="AC112" s="4">
        <v>45.74728260869567</v>
      </c>
      <c r="AD112" s="4">
        <v>0</v>
      </c>
      <c r="AE112" s="4">
        <v>0</v>
      </c>
      <c r="AF112" s="1">
        <v>315274</v>
      </c>
      <c r="AG112" s="1">
        <v>2</v>
      </c>
      <c r="AH112"/>
    </row>
    <row r="113" spans="1:34" x14ac:dyDescent="0.25">
      <c r="A113" t="s">
        <v>380</v>
      </c>
      <c r="B113" t="s">
        <v>94</v>
      </c>
      <c r="C113" t="s">
        <v>536</v>
      </c>
      <c r="D113" t="s">
        <v>416</v>
      </c>
      <c r="E113" s="4">
        <v>118.27173913043478</v>
      </c>
      <c r="F113" s="4">
        <f>Nurse[[#This Row],[Total Nurse Staff Hours]]/Nurse[[#This Row],[MDS Census]]</f>
        <v>4.4433480378641663</v>
      </c>
      <c r="G113" s="4">
        <f>Nurse[[#This Row],[Total Direct Care Staff Hours]]/Nurse[[#This Row],[MDS Census]]</f>
        <v>4.0225686977299873</v>
      </c>
      <c r="H113" s="4">
        <f>Nurse[[#This Row],[Total RN Hours (w/ Admin, DON)]]/Nurse[[#This Row],[MDS Census]]</f>
        <v>0.65147964341512732</v>
      </c>
      <c r="I113" s="4">
        <f>Nurse[[#This Row],[RN Hours (excl. Admin, DON)]]/Nurse[[#This Row],[MDS Census]]</f>
        <v>0.36752136752136755</v>
      </c>
      <c r="J113" s="4">
        <f>SUM(Nurse[[#This Row],[RN Hours (excl. Admin, DON)]],Nurse[[#This Row],[RN Admin Hours]],Nurse[[#This Row],[RN DON Hours]],Nurse[[#This Row],[LPN Hours (excl. Admin)]],Nurse[[#This Row],[LPN Admin Hours]],Nurse[[#This Row],[CNA Hours]],Nurse[[#This Row],[NA TR Hours]],Nurse[[#This Row],[Med Aide/Tech Hours]])</f>
        <v>525.52249999999992</v>
      </c>
      <c r="K113" s="4">
        <f>SUM(Nurse[[#This Row],[RN Hours (excl. Admin, DON)]],Nurse[[#This Row],[LPN Hours (excl. Admin)]],Nurse[[#This Row],[CNA Hours]],Nurse[[#This Row],[NA TR Hours]],Nurse[[#This Row],[Med Aide/Tech Hours]])</f>
        <v>475.75619565217386</v>
      </c>
      <c r="L113" s="4">
        <f>SUM(Nurse[[#This Row],[RN Hours (excl. Admin, DON)]],Nurse[[#This Row],[RN Admin Hours]],Nurse[[#This Row],[RN DON Hours]])</f>
        <v>77.051630434782609</v>
      </c>
      <c r="M113" s="4">
        <v>43.467391304347828</v>
      </c>
      <c r="N113" s="4">
        <v>28.747282608695652</v>
      </c>
      <c r="O113" s="4">
        <v>4.8369565217391308</v>
      </c>
      <c r="P113" s="4">
        <f>SUM(Nurse[[#This Row],[LPN Hours (excl. Admin)]],Nurse[[#This Row],[LPN Admin Hours]])</f>
        <v>169.79021739130437</v>
      </c>
      <c r="Q113" s="4">
        <v>153.60815217391306</v>
      </c>
      <c r="R113" s="4">
        <v>16.182065217391305</v>
      </c>
      <c r="S113" s="4">
        <f>SUM(Nurse[[#This Row],[CNA Hours]],Nurse[[#This Row],[NA TR Hours]],Nurse[[#This Row],[Med Aide/Tech Hours]])</f>
        <v>278.68065217391296</v>
      </c>
      <c r="T113" s="4">
        <v>270.43336956521733</v>
      </c>
      <c r="U113" s="4">
        <v>8.2472826086956523</v>
      </c>
      <c r="V113" s="4">
        <v>0</v>
      </c>
      <c r="W1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31.628478260869564</v>
      </c>
      <c r="X113" s="4">
        <v>1.3369565217391304</v>
      </c>
      <c r="Y113" s="4">
        <v>0</v>
      </c>
      <c r="Z113" s="4">
        <v>0</v>
      </c>
      <c r="AA113" s="4">
        <v>18.314673913043478</v>
      </c>
      <c r="AB113" s="4">
        <v>0</v>
      </c>
      <c r="AC113" s="4">
        <v>11.976847826086958</v>
      </c>
      <c r="AD113" s="4">
        <v>0</v>
      </c>
      <c r="AE113" s="4">
        <v>0</v>
      </c>
      <c r="AF113" s="1">
        <v>315185</v>
      </c>
      <c r="AG113" s="1">
        <v>2</v>
      </c>
      <c r="AH113"/>
    </row>
    <row r="114" spans="1:34" x14ac:dyDescent="0.25">
      <c r="A114" t="s">
        <v>380</v>
      </c>
      <c r="B114" t="s">
        <v>11</v>
      </c>
      <c r="C114" t="s">
        <v>489</v>
      </c>
      <c r="D114" t="s">
        <v>412</v>
      </c>
      <c r="E114" s="4">
        <v>90.673913043478265</v>
      </c>
      <c r="F114" s="4">
        <f>Nurse[[#This Row],[Total Nurse Staff Hours]]/Nurse[[#This Row],[MDS Census]]</f>
        <v>3.5855897866219122</v>
      </c>
      <c r="G114" s="4">
        <f>Nurse[[#This Row],[Total Direct Care Staff Hours]]/Nurse[[#This Row],[MDS Census]]</f>
        <v>3.0718640613761674</v>
      </c>
      <c r="H114" s="4">
        <f>Nurse[[#This Row],[Total RN Hours (w/ Admin, DON)]]/Nurse[[#This Row],[MDS Census]]</f>
        <v>0.77469431790937415</v>
      </c>
      <c r="I114" s="4">
        <f>Nurse[[#This Row],[RN Hours (excl. Admin, DON)]]/Nurse[[#This Row],[MDS Census]]</f>
        <v>0.35207384320306878</v>
      </c>
      <c r="J114" s="4">
        <f>SUM(Nurse[[#This Row],[RN Hours (excl. Admin, DON)]],Nurse[[#This Row],[RN Admin Hours]],Nurse[[#This Row],[RN DON Hours]],Nurse[[#This Row],[LPN Hours (excl. Admin)]],Nurse[[#This Row],[LPN Admin Hours]],Nurse[[#This Row],[CNA Hours]],Nurse[[#This Row],[NA TR Hours]],Nurse[[#This Row],[Med Aide/Tech Hours]])</f>
        <v>325.11945652173904</v>
      </c>
      <c r="K114" s="4">
        <f>SUM(Nurse[[#This Row],[RN Hours (excl. Admin, DON)]],Nurse[[#This Row],[LPN Hours (excl. Admin)]],Nurse[[#This Row],[CNA Hours]],Nurse[[#This Row],[NA TR Hours]],Nurse[[#This Row],[Med Aide/Tech Hours]])</f>
        <v>278.5379347826086</v>
      </c>
      <c r="L114" s="4">
        <f>SUM(Nurse[[#This Row],[RN Hours (excl. Admin, DON)]],Nurse[[#This Row],[RN Admin Hours]],Nurse[[#This Row],[RN DON Hours]])</f>
        <v>70.244565217391298</v>
      </c>
      <c r="M114" s="4">
        <v>31.923913043478262</v>
      </c>
      <c r="N114" s="4">
        <v>36.494565217391305</v>
      </c>
      <c r="O114" s="4">
        <v>1.826086956521739</v>
      </c>
      <c r="P114" s="4">
        <f>SUM(Nurse[[#This Row],[LPN Hours (excl. Admin)]],Nurse[[#This Row],[LPN Admin Hours]])</f>
        <v>73.749021739130413</v>
      </c>
      <c r="Q114" s="4">
        <v>65.488152173913022</v>
      </c>
      <c r="R114" s="4">
        <v>8.2608695652173907</v>
      </c>
      <c r="S114" s="4">
        <f>SUM(Nurse[[#This Row],[CNA Hours]],Nurse[[#This Row],[NA TR Hours]],Nurse[[#This Row],[Med Aide/Tech Hours]])</f>
        <v>181.12586956521733</v>
      </c>
      <c r="T114" s="4">
        <v>181.12586956521733</v>
      </c>
      <c r="U114" s="4">
        <v>0</v>
      </c>
      <c r="V114" s="4">
        <v>0</v>
      </c>
      <c r="W1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24.760760869565214</v>
      </c>
      <c r="X114" s="4">
        <v>0</v>
      </c>
      <c r="Y114" s="4">
        <v>0</v>
      </c>
      <c r="Z114" s="4">
        <v>0</v>
      </c>
      <c r="AA114" s="4">
        <v>16.803369565217391</v>
      </c>
      <c r="AB114" s="4">
        <v>0</v>
      </c>
      <c r="AC114" s="4">
        <v>7.9573913043478237</v>
      </c>
      <c r="AD114" s="4">
        <v>0</v>
      </c>
      <c r="AE114" s="4">
        <v>0</v>
      </c>
      <c r="AF114" s="1">
        <v>315015</v>
      </c>
      <c r="AG114" s="1">
        <v>2</v>
      </c>
      <c r="AH114"/>
    </row>
    <row r="115" spans="1:34" x14ac:dyDescent="0.25">
      <c r="A115" t="s">
        <v>380</v>
      </c>
      <c r="B115" t="s">
        <v>200</v>
      </c>
      <c r="C115" t="s">
        <v>438</v>
      </c>
      <c r="D115" t="s">
        <v>415</v>
      </c>
      <c r="E115" s="4">
        <v>90.717391304347828</v>
      </c>
      <c r="F115" s="4">
        <f>Nurse[[#This Row],[Total Nurse Staff Hours]]/Nurse[[#This Row],[MDS Census]]</f>
        <v>3.4850635034747182</v>
      </c>
      <c r="G115" s="4">
        <f>Nurse[[#This Row],[Total Direct Care Staff Hours]]/Nurse[[#This Row],[MDS Census]]</f>
        <v>3.0847004553079316</v>
      </c>
      <c r="H115" s="4">
        <f>Nurse[[#This Row],[Total RN Hours (w/ Admin, DON)]]/Nurse[[#This Row],[MDS Census]]</f>
        <v>0.42127725856697823</v>
      </c>
      <c r="I115" s="4">
        <f>Nurse[[#This Row],[RN Hours (excl. Admin, DON)]]/Nurse[[#This Row],[MDS Census]]</f>
        <v>0.15624850227653964</v>
      </c>
      <c r="J115" s="4">
        <f>SUM(Nurse[[#This Row],[RN Hours (excl. Admin, DON)]],Nurse[[#This Row],[RN Admin Hours]],Nurse[[#This Row],[RN DON Hours]],Nurse[[#This Row],[LPN Hours (excl. Admin)]],Nurse[[#This Row],[LPN Admin Hours]],Nurse[[#This Row],[CNA Hours]],Nurse[[#This Row],[NA TR Hours]],Nurse[[#This Row],[Med Aide/Tech Hours]])</f>
        <v>316.15586956521736</v>
      </c>
      <c r="K115" s="4">
        <f>SUM(Nurse[[#This Row],[RN Hours (excl. Admin, DON)]],Nurse[[#This Row],[LPN Hours (excl. Admin)]],Nurse[[#This Row],[CNA Hours]],Nurse[[#This Row],[NA TR Hours]],Nurse[[#This Row],[Med Aide/Tech Hours]])</f>
        <v>279.83597826086952</v>
      </c>
      <c r="L115" s="4">
        <f>SUM(Nurse[[#This Row],[RN Hours (excl. Admin, DON)]],Nurse[[#This Row],[RN Admin Hours]],Nurse[[#This Row],[RN DON Hours]])</f>
        <v>38.217173913043482</v>
      </c>
      <c r="M115" s="4">
        <v>14.174456521739129</v>
      </c>
      <c r="N115" s="4">
        <v>23.347065217391304</v>
      </c>
      <c r="O115" s="4">
        <v>0.69565217391304346</v>
      </c>
      <c r="P115" s="4">
        <f>SUM(Nurse[[#This Row],[LPN Hours (excl. Admin)]],Nurse[[#This Row],[LPN Admin Hours]])</f>
        <v>97.356521739130457</v>
      </c>
      <c r="Q115" s="4">
        <v>85.079347826086973</v>
      </c>
      <c r="R115" s="4">
        <v>12.277173913043478</v>
      </c>
      <c r="S115" s="4">
        <f>SUM(Nurse[[#This Row],[CNA Hours]],Nurse[[#This Row],[NA TR Hours]],Nurse[[#This Row],[Med Aide/Tech Hours]])</f>
        <v>180.58217391304348</v>
      </c>
      <c r="T115" s="4">
        <v>175.35934782608695</v>
      </c>
      <c r="U115" s="4">
        <v>5.2228260869565215</v>
      </c>
      <c r="V115" s="4">
        <v>0</v>
      </c>
      <c r="W1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38.468695652173913</v>
      </c>
      <c r="X115" s="4">
        <v>0</v>
      </c>
      <c r="Y115" s="4">
        <v>3.5372826086956515</v>
      </c>
      <c r="Z115" s="4">
        <v>0</v>
      </c>
      <c r="AA115" s="4">
        <v>4.5277173913043489</v>
      </c>
      <c r="AB115" s="4">
        <v>0</v>
      </c>
      <c r="AC115" s="4">
        <v>30.403695652173912</v>
      </c>
      <c r="AD115" s="4">
        <v>0</v>
      </c>
      <c r="AE115" s="4">
        <v>0</v>
      </c>
      <c r="AF115" s="1">
        <v>315330</v>
      </c>
      <c r="AG115" s="1">
        <v>2</v>
      </c>
      <c r="AH115"/>
    </row>
    <row r="116" spans="1:34" x14ac:dyDescent="0.25">
      <c r="A116" t="s">
        <v>380</v>
      </c>
      <c r="B116" t="s">
        <v>229</v>
      </c>
      <c r="C116" t="s">
        <v>577</v>
      </c>
      <c r="D116" t="s">
        <v>402</v>
      </c>
      <c r="E116" s="4">
        <v>81.467391304347828</v>
      </c>
      <c r="F116" s="4">
        <f>Nurse[[#This Row],[Total Nurse Staff Hours]]/Nurse[[#This Row],[MDS Census]]</f>
        <v>3.2131874583055366</v>
      </c>
      <c r="G116" s="4">
        <f>Nurse[[#This Row],[Total Direct Care Staff Hours]]/Nurse[[#This Row],[MDS Census]]</f>
        <v>2.856182788525683</v>
      </c>
      <c r="H116" s="4">
        <f>Nurse[[#This Row],[Total RN Hours (w/ Admin, DON)]]/Nurse[[#This Row],[MDS Census]]</f>
        <v>0.69382921947965304</v>
      </c>
      <c r="I116" s="4">
        <f>Nurse[[#This Row],[RN Hours (excl. Admin, DON)]]/Nurse[[#This Row],[MDS Census]]</f>
        <v>0.33682454969979986</v>
      </c>
      <c r="J116" s="4">
        <f>SUM(Nurse[[#This Row],[RN Hours (excl. Admin, DON)]],Nurse[[#This Row],[RN Admin Hours]],Nurse[[#This Row],[RN DON Hours]],Nurse[[#This Row],[LPN Hours (excl. Admin)]],Nurse[[#This Row],[LPN Admin Hours]],Nurse[[#This Row],[CNA Hours]],Nurse[[#This Row],[NA TR Hours]],Nurse[[#This Row],[Med Aide/Tech Hours]])</f>
        <v>261.77</v>
      </c>
      <c r="K116" s="4">
        <f>SUM(Nurse[[#This Row],[RN Hours (excl. Admin, DON)]],Nurse[[#This Row],[LPN Hours (excl. Admin)]],Nurse[[#This Row],[CNA Hours]],Nurse[[#This Row],[NA TR Hours]],Nurse[[#This Row],[Med Aide/Tech Hours]])</f>
        <v>232.68576086956517</v>
      </c>
      <c r="L116" s="4">
        <f>SUM(Nurse[[#This Row],[RN Hours (excl. Admin, DON)]],Nurse[[#This Row],[RN Admin Hours]],Nurse[[#This Row],[RN DON Hours]])</f>
        <v>56.524456521739125</v>
      </c>
      <c r="M116" s="4">
        <v>27.440217391304348</v>
      </c>
      <c r="N116" s="4">
        <v>23.836956521739129</v>
      </c>
      <c r="O116" s="4">
        <v>5.2472826086956523</v>
      </c>
      <c r="P116" s="4">
        <f>SUM(Nurse[[#This Row],[LPN Hours (excl. Admin)]],Nurse[[#This Row],[LPN Admin Hours]])</f>
        <v>61.368695652173891</v>
      </c>
      <c r="Q116" s="4">
        <v>61.368695652173891</v>
      </c>
      <c r="R116" s="4">
        <v>0</v>
      </c>
      <c r="S116" s="4">
        <f>SUM(Nurse[[#This Row],[CNA Hours]],Nurse[[#This Row],[NA TR Hours]],Nurse[[#This Row],[Med Aide/Tech Hours]])</f>
        <v>143.87684782608693</v>
      </c>
      <c r="T116" s="4">
        <v>143.87684782608693</v>
      </c>
      <c r="U116" s="4">
        <v>0</v>
      </c>
      <c r="V116" s="4">
        <v>0</v>
      </c>
      <c r="W1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73.389565217391308</v>
      </c>
      <c r="X116" s="4">
        <v>8.6956521739130432E-2</v>
      </c>
      <c r="Y116" s="4">
        <v>0</v>
      </c>
      <c r="Z116" s="4">
        <v>0</v>
      </c>
      <c r="AA116" s="4">
        <v>15.192065217391303</v>
      </c>
      <c r="AB116" s="4">
        <v>0</v>
      </c>
      <c r="AC116" s="4">
        <v>58.110543478260873</v>
      </c>
      <c r="AD116" s="4">
        <v>0</v>
      </c>
      <c r="AE116" s="4">
        <v>0</v>
      </c>
      <c r="AF116" s="1">
        <v>315362</v>
      </c>
      <c r="AG116" s="1">
        <v>2</v>
      </c>
      <c r="AH116"/>
    </row>
    <row r="117" spans="1:34" x14ac:dyDescent="0.25">
      <c r="A117" t="s">
        <v>380</v>
      </c>
      <c r="B117" t="s">
        <v>186</v>
      </c>
      <c r="C117" t="s">
        <v>464</v>
      </c>
      <c r="D117" t="s">
        <v>404</v>
      </c>
      <c r="E117" s="4">
        <v>43.489130434782609</v>
      </c>
      <c r="F117" s="4">
        <f>Nurse[[#This Row],[Total Nurse Staff Hours]]/Nurse[[#This Row],[MDS Census]]</f>
        <v>3.5236190952261937</v>
      </c>
      <c r="G117" s="4">
        <f>Nurse[[#This Row],[Total Direct Care Staff Hours]]/Nurse[[#This Row],[MDS Census]]</f>
        <v>3.1055986003499125</v>
      </c>
      <c r="H117" s="4">
        <f>Nurse[[#This Row],[Total RN Hours (w/ Admin, DON)]]/Nurse[[#This Row],[MDS Census]]</f>
        <v>0.48244188952761802</v>
      </c>
      <c r="I117" s="4">
        <f>Nurse[[#This Row],[RN Hours (excl. Admin, DON)]]/Nurse[[#This Row],[MDS Census]]</f>
        <v>0.286990752311922</v>
      </c>
      <c r="J117" s="4">
        <f>SUM(Nurse[[#This Row],[RN Hours (excl. Admin, DON)]],Nurse[[#This Row],[RN Admin Hours]],Nurse[[#This Row],[RN DON Hours]],Nurse[[#This Row],[LPN Hours (excl. Admin)]],Nurse[[#This Row],[LPN Admin Hours]],Nurse[[#This Row],[CNA Hours]],Nurse[[#This Row],[NA TR Hours]],Nurse[[#This Row],[Med Aide/Tech Hours]])</f>
        <v>153.23913043478262</v>
      </c>
      <c r="K117" s="4">
        <f>SUM(Nurse[[#This Row],[RN Hours (excl. Admin, DON)]],Nurse[[#This Row],[LPN Hours (excl. Admin)]],Nurse[[#This Row],[CNA Hours]],Nurse[[#This Row],[NA TR Hours]],Nurse[[#This Row],[Med Aide/Tech Hours]])</f>
        <v>135.05978260869566</v>
      </c>
      <c r="L117" s="4">
        <f>SUM(Nurse[[#This Row],[RN Hours (excl. Admin, DON)]],Nurse[[#This Row],[RN Admin Hours]],Nurse[[#This Row],[RN DON Hours]])</f>
        <v>20.980978260869563</v>
      </c>
      <c r="M117" s="4">
        <v>12.480978260869565</v>
      </c>
      <c r="N117" s="4">
        <v>4.5</v>
      </c>
      <c r="O117" s="4">
        <v>4</v>
      </c>
      <c r="P117" s="4">
        <f>SUM(Nurse[[#This Row],[LPN Hours (excl. Admin)]],Nurse[[#This Row],[LPN Admin Hours]])</f>
        <v>48.845108695652172</v>
      </c>
      <c r="Q117" s="4">
        <v>39.165760869565219</v>
      </c>
      <c r="R117" s="4">
        <v>9.679347826086957</v>
      </c>
      <c r="S117" s="4">
        <f>SUM(Nurse[[#This Row],[CNA Hours]],Nurse[[#This Row],[NA TR Hours]],Nurse[[#This Row],[Med Aide/Tech Hours]])</f>
        <v>83.41304347826086</v>
      </c>
      <c r="T117" s="4">
        <v>82.524456521739125</v>
      </c>
      <c r="U117" s="4">
        <v>0.88858695652173914</v>
      </c>
      <c r="V117" s="4">
        <v>0</v>
      </c>
      <c r="W1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7" s="4">
        <v>0</v>
      </c>
      <c r="Y117" s="4">
        <v>0</v>
      </c>
      <c r="Z117" s="4">
        <v>0</v>
      </c>
      <c r="AA117" s="4">
        <v>0</v>
      </c>
      <c r="AB117" s="4">
        <v>0</v>
      </c>
      <c r="AC117" s="4">
        <v>0</v>
      </c>
      <c r="AD117" s="4">
        <v>0</v>
      </c>
      <c r="AE117" s="4">
        <v>0</v>
      </c>
      <c r="AF117" s="1">
        <v>315311</v>
      </c>
      <c r="AG117" s="1">
        <v>2</v>
      </c>
      <c r="AH117"/>
    </row>
    <row r="118" spans="1:34" x14ac:dyDescent="0.25">
      <c r="A118" t="s">
        <v>380</v>
      </c>
      <c r="B118" t="s">
        <v>284</v>
      </c>
      <c r="C118" t="s">
        <v>543</v>
      </c>
      <c r="D118" t="s">
        <v>418</v>
      </c>
      <c r="E118" s="4">
        <v>111.02173913043478</v>
      </c>
      <c r="F118" s="4">
        <f>Nurse[[#This Row],[Total Nurse Staff Hours]]/Nurse[[#This Row],[MDS Census]]</f>
        <v>3.5732396710397496</v>
      </c>
      <c r="G118" s="4">
        <f>Nurse[[#This Row],[Total Direct Care Staff Hours]]/Nurse[[#This Row],[MDS Census]]</f>
        <v>3.0236508713530448</v>
      </c>
      <c r="H118" s="4">
        <f>Nurse[[#This Row],[Total RN Hours (w/ Admin, DON)]]/Nurse[[#This Row],[MDS Census]]</f>
        <v>0.38594086547875467</v>
      </c>
      <c r="I118" s="4">
        <f>Nurse[[#This Row],[RN Hours (excl. Admin, DON)]]/Nurse[[#This Row],[MDS Census]]</f>
        <v>0.13273448208341493</v>
      </c>
      <c r="J118" s="4">
        <f>SUM(Nurse[[#This Row],[RN Hours (excl. Admin, DON)]],Nurse[[#This Row],[RN Admin Hours]],Nurse[[#This Row],[RN DON Hours]],Nurse[[#This Row],[LPN Hours (excl. Admin)]],Nurse[[#This Row],[LPN Admin Hours]],Nurse[[#This Row],[CNA Hours]],Nurse[[#This Row],[NA TR Hours]],Nurse[[#This Row],[Med Aide/Tech Hours]])</f>
        <v>396.70728260869566</v>
      </c>
      <c r="K118" s="4">
        <f>SUM(Nurse[[#This Row],[RN Hours (excl. Admin, DON)]],Nurse[[#This Row],[LPN Hours (excl. Admin)]],Nurse[[#This Row],[CNA Hours]],Nurse[[#This Row],[NA TR Hours]],Nurse[[#This Row],[Med Aide/Tech Hours]])</f>
        <v>335.69097826086954</v>
      </c>
      <c r="L118" s="4">
        <f>SUM(Nurse[[#This Row],[RN Hours (excl. Admin, DON)]],Nurse[[#This Row],[RN Admin Hours]],Nurse[[#This Row],[RN DON Hours]])</f>
        <v>42.847826086956523</v>
      </c>
      <c r="M118" s="4">
        <v>14.736413043478262</v>
      </c>
      <c r="N118" s="4">
        <v>22.894021739130434</v>
      </c>
      <c r="O118" s="4">
        <v>5.2173913043478262</v>
      </c>
      <c r="P118" s="4">
        <f>SUM(Nurse[[#This Row],[LPN Hours (excl. Admin)]],Nurse[[#This Row],[LPN Admin Hours]])</f>
        <v>118.38315217391305</v>
      </c>
      <c r="Q118" s="4">
        <v>85.478260869565219</v>
      </c>
      <c r="R118" s="4">
        <v>32.904891304347828</v>
      </c>
      <c r="S118" s="4">
        <f>SUM(Nurse[[#This Row],[CNA Hours]],Nurse[[#This Row],[NA TR Hours]],Nurse[[#This Row],[Med Aide/Tech Hours]])</f>
        <v>235.4763043478261</v>
      </c>
      <c r="T118" s="4">
        <v>218.29152173913045</v>
      </c>
      <c r="U118" s="4">
        <v>17.184782608695652</v>
      </c>
      <c r="V118" s="4">
        <v>0</v>
      </c>
      <c r="W1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46.169239130434782</v>
      </c>
      <c r="X118" s="4">
        <v>0.35869565217391303</v>
      </c>
      <c r="Y118" s="4">
        <v>0</v>
      </c>
      <c r="Z118" s="4">
        <v>0</v>
      </c>
      <c r="AA118" s="4">
        <v>4.4103260869565215</v>
      </c>
      <c r="AB118" s="4">
        <v>0</v>
      </c>
      <c r="AC118" s="4">
        <v>41.400217391304345</v>
      </c>
      <c r="AD118" s="4">
        <v>0</v>
      </c>
      <c r="AE118" s="4">
        <v>0</v>
      </c>
      <c r="AF118" s="1">
        <v>315453</v>
      </c>
      <c r="AG118" s="1">
        <v>2</v>
      </c>
      <c r="AH118"/>
    </row>
    <row r="119" spans="1:34" x14ac:dyDescent="0.25">
      <c r="A119" t="s">
        <v>380</v>
      </c>
      <c r="B119" t="s">
        <v>18</v>
      </c>
      <c r="C119" t="s">
        <v>491</v>
      </c>
      <c r="D119" t="s">
        <v>410</v>
      </c>
      <c r="E119" s="4">
        <v>142.09782608695653</v>
      </c>
      <c r="F119" s="4">
        <f>Nurse[[#This Row],[Total Nurse Staff Hours]]/Nurse[[#This Row],[MDS Census]]</f>
        <v>3.64395395089115</v>
      </c>
      <c r="G119" s="4">
        <f>Nurse[[#This Row],[Total Direct Care Staff Hours]]/Nurse[[#This Row],[MDS Census]]</f>
        <v>3.2535118182513578</v>
      </c>
      <c r="H119" s="4">
        <f>Nurse[[#This Row],[Total RN Hours (w/ Admin, DON)]]/Nurse[[#This Row],[MDS Census]]</f>
        <v>0.52180677732731573</v>
      </c>
      <c r="I119" s="4">
        <f>Nurse[[#This Row],[RN Hours (excl. Admin, DON)]]/Nurse[[#This Row],[MDS Census]]</f>
        <v>0.17880976057523137</v>
      </c>
      <c r="J119" s="4">
        <f>SUM(Nurse[[#This Row],[RN Hours (excl. Admin, DON)]],Nurse[[#This Row],[RN Admin Hours]],Nurse[[#This Row],[RN DON Hours]],Nurse[[#This Row],[LPN Hours (excl. Admin)]],Nurse[[#This Row],[LPN Admin Hours]],Nurse[[#This Row],[CNA Hours]],Nurse[[#This Row],[NA TR Hours]],Nurse[[#This Row],[Med Aide/Tech Hours]])</f>
        <v>517.79793478260876</v>
      </c>
      <c r="K119" s="4">
        <f>SUM(Nurse[[#This Row],[RN Hours (excl. Admin, DON)]],Nurse[[#This Row],[LPN Hours (excl. Admin)]],Nurse[[#This Row],[CNA Hours]],Nurse[[#This Row],[NA TR Hours]],Nurse[[#This Row],[Med Aide/Tech Hours]])</f>
        <v>462.31695652173914</v>
      </c>
      <c r="L119" s="4">
        <f>SUM(Nurse[[#This Row],[RN Hours (excl. Admin, DON)]],Nurse[[#This Row],[RN Admin Hours]],Nurse[[#This Row],[RN DON Hours]])</f>
        <v>74.147608695652167</v>
      </c>
      <c r="M119" s="4">
        <v>25.408478260869565</v>
      </c>
      <c r="N119" s="4">
        <v>38.391304347826086</v>
      </c>
      <c r="O119" s="4">
        <v>10.347826086956522</v>
      </c>
      <c r="P119" s="4">
        <f>SUM(Nurse[[#This Row],[LPN Hours (excl. Admin)]],Nurse[[#This Row],[LPN Admin Hours]])</f>
        <v>136.34445652173912</v>
      </c>
      <c r="Q119" s="4">
        <v>129.60260869565215</v>
      </c>
      <c r="R119" s="4">
        <v>6.7418478260869561</v>
      </c>
      <c r="S119" s="4">
        <f>SUM(Nurse[[#This Row],[CNA Hours]],Nurse[[#This Row],[NA TR Hours]],Nurse[[#This Row],[Med Aide/Tech Hours]])</f>
        <v>307.30586956521745</v>
      </c>
      <c r="T119" s="4">
        <v>307.30586956521745</v>
      </c>
      <c r="U119" s="4">
        <v>0</v>
      </c>
      <c r="V119" s="4">
        <v>0</v>
      </c>
      <c r="W1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124.43108695652177</v>
      </c>
      <c r="X119" s="4">
        <v>1.3378260869565217</v>
      </c>
      <c r="Y119" s="4">
        <v>0</v>
      </c>
      <c r="Z119" s="4">
        <v>0</v>
      </c>
      <c r="AA119" s="4">
        <v>50.121630434782631</v>
      </c>
      <c r="AB119" s="4">
        <v>0</v>
      </c>
      <c r="AC119" s="4">
        <v>72.971630434782611</v>
      </c>
      <c r="AD119" s="4">
        <v>0</v>
      </c>
      <c r="AE119" s="4">
        <v>0</v>
      </c>
      <c r="AF119" s="1">
        <v>315038</v>
      </c>
      <c r="AG119" s="1">
        <v>2</v>
      </c>
      <c r="AH119"/>
    </row>
    <row r="120" spans="1:34" x14ac:dyDescent="0.25">
      <c r="A120" t="s">
        <v>380</v>
      </c>
      <c r="B120" t="s">
        <v>118</v>
      </c>
      <c r="C120" t="s">
        <v>537</v>
      </c>
      <c r="D120" t="s">
        <v>405</v>
      </c>
      <c r="E120" s="4">
        <v>110.44565217391305</v>
      </c>
      <c r="F120" s="4">
        <f>Nurse[[#This Row],[Total Nurse Staff Hours]]/Nurse[[#This Row],[MDS Census]]</f>
        <v>3.4292175966932388</v>
      </c>
      <c r="G120" s="4">
        <f>Nurse[[#This Row],[Total Direct Care Staff Hours]]/Nurse[[#This Row],[MDS Census]]</f>
        <v>3.1724269264836136</v>
      </c>
      <c r="H120" s="4">
        <f>Nurse[[#This Row],[Total RN Hours (w/ Admin, DON)]]/Nurse[[#This Row],[MDS Census]]</f>
        <v>0.49834563527211878</v>
      </c>
      <c r="I120" s="4">
        <f>Nurse[[#This Row],[RN Hours (excl. Admin, DON)]]/Nurse[[#This Row],[MDS Census]]</f>
        <v>0.33974904044877463</v>
      </c>
      <c r="J120" s="4">
        <f>SUM(Nurse[[#This Row],[RN Hours (excl. Admin, DON)]],Nurse[[#This Row],[RN Admin Hours]],Nurse[[#This Row],[RN DON Hours]],Nurse[[#This Row],[LPN Hours (excl. Admin)]],Nurse[[#This Row],[LPN Admin Hours]],Nurse[[#This Row],[CNA Hours]],Nurse[[#This Row],[NA TR Hours]],Nurse[[#This Row],[Med Aide/Tech Hours]])</f>
        <v>378.74217391304347</v>
      </c>
      <c r="K120" s="4">
        <f>SUM(Nurse[[#This Row],[RN Hours (excl. Admin, DON)]],Nurse[[#This Row],[LPN Hours (excl. Admin)]],Nurse[[#This Row],[CNA Hours]],Nurse[[#This Row],[NA TR Hours]],Nurse[[#This Row],[Med Aide/Tech Hours]])</f>
        <v>350.38076086956522</v>
      </c>
      <c r="L120" s="4">
        <f>SUM(Nurse[[#This Row],[RN Hours (excl. Admin, DON)]],Nurse[[#This Row],[RN Admin Hours]],Nurse[[#This Row],[RN DON Hours]])</f>
        <v>55.040108695652165</v>
      </c>
      <c r="M120" s="4">
        <v>37.523804347826079</v>
      </c>
      <c r="N120" s="4">
        <v>14.820652173913043</v>
      </c>
      <c r="O120" s="4">
        <v>2.6956521739130435</v>
      </c>
      <c r="P120" s="4">
        <f>SUM(Nurse[[#This Row],[LPN Hours (excl. Admin)]],Nurse[[#This Row],[LPN Admin Hours]])</f>
        <v>98.162717391304355</v>
      </c>
      <c r="Q120" s="4">
        <v>87.317608695652183</v>
      </c>
      <c r="R120" s="4">
        <v>10.845108695652174</v>
      </c>
      <c r="S120" s="4">
        <f>SUM(Nurse[[#This Row],[CNA Hours]],Nurse[[#This Row],[NA TR Hours]],Nurse[[#This Row],[Med Aide/Tech Hours]])</f>
        <v>225.53934782608698</v>
      </c>
      <c r="T120" s="4">
        <v>222.07195652173917</v>
      </c>
      <c r="U120" s="4">
        <v>3.4673913043478262</v>
      </c>
      <c r="V120" s="4">
        <v>0</v>
      </c>
      <c r="W1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142.08456521739132</v>
      </c>
      <c r="X120" s="4">
        <v>11.5075</v>
      </c>
      <c r="Y120" s="4">
        <v>1.2608695652173914</v>
      </c>
      <c r="Z120" s="4">
        <v>0</v>
      </c>
      <c r="AA120" s="4">
        <v>32.295869565217394</v>
      </c>
      <c r="AB120" s="4">
        <v>0</v>
      </c>
      <c r="AC120" s="4">
        <v>97.02032608695653</v>
      </c>
      <c r="AD120" s="4">
        <v>0</v>
      </c>
      <c r="AE120" s="4">
        <v>0</v>
      </c>
      <c r="AF120" s="1">
        <v>315219</v>
      </c>
      <c r="AG120" s="1">
        <v>2</v>
      </c>
      <c r="AH120"/>
    </row>
    <row r="121" spans="1:34" x14ac:dyDescent="0.25">
      <c r="A121" t="s">
        <v>380</v>
      </c>
      <c r="B121" t="s">
        <v>57</v>
      </c>
      <c r="C121" t="s">
        <v>461</v>
      </c>
      <c r="D121" t="s">
        <v>401</v>
      </c>
      <c r="E121" s="4">
        <v>164.2608695652174</v>
      </c>
      <c r="F121" s="4">
        <f>Nurse[[#This Row],[Total Nurse Staff Hours]]/Nurse[[#This Row],[MDS Census]]</f>
        <v>3.1696797247220747</v>
      </c>
      <c r="G121" s="4">
        <f>Nurse[[#This Row],[Total Direct Care Staff Hours]]/Nurse[[#This Row],[MDS Census]]</f>
        <v>2.807252514557967</v>
      </c>
      <c r="H121" s="4">
        <f>Nurse[[#This Row],[Total RN Hours (w/ Admin, DON)]]/Nurse[[#This Row],[MDS Census]]</f>
        <v>0.52776667548967704</v>
      </c>
      <c r="I121" s="4">
        <f>Nurse[[#This Row],[RN Hours (excl. Admin, DON)]]/Nurse[[#This Row],[MDS Census]]</f>
        <v>0.24729420328215984</v>
      </c>
      <c r="J121" s="4">
        <f>SUM(Nurse[[#This Row],[RN Hours (excl. Admin, DON)]],Nurse[[#This Row],[RN Admin Hours]],Nurse[[#This Row],[RN DON Hours]],Nurse[[#This Row],[LPN Hours (excl. Admin)]],Nurse[[#This Row],[LPN Admin Hours]],Nurse[[#This Row],[CNA Hours]],Nurse[[#This Row],[NA TR Hours]],Nurse[[#This Row],[Med Aide/Tech Hours]])</f>
        <v>520.65434782608691</v>
      </c>
      <c r="K121" s="4">
        <f>SUM(Nurse[[#This Row],[RN Hours (excl. Admin, DON)]],Nurse[[#This Row],[LPN Hours (excl. Admin)]],Nurse[[#This Row],[CNA Hours]],Nurse[[#This Row],[NA TR Hours]],Nurse[[#This Row],[Med Aide/Tech Hours]])</f>
        <v>461.12173913043478</v>
      </c>
      <c r="L121" s="4">
        <f>SUM(Nurse[[#This Row],[RN Hours (excl. Admin, DON)]],Nurse[[#This Row],[RN Admin Hours]],Nurse[[#This Row],[RN DON Hours]])</f>
        <v>86.691413043478263</v>
      </c>
      <c r="M121" s="4">
        <v>40.620760869565217</v>
      </c>
      <c r="N121" s="4">
        <v>44.679347826086953</v>
      </c>
      <c r="O121" s="4">
        <v>1.3913043478260869</v>
      </c>
      <c r="P121" s="4">
        <f>SUM(Nurse[[#This Row],[LPN Hours (excl. Admin)]],Nurse[[#This Row],[LPN Admin Hours]])</f>
        <v>149.87597826086957</v>
      </c>
      <c r="Q121" s="4">
        <v>136.41402173913045</v>
      </c>
      <c r="R121" s="4">
        <v>13.461956521739131</v>
      </c>
      <c r="S121" s="4">
        <f>SUM(Nurse[[#This Row],[CNA Hours]],Nurse[[#This Row],[NA TR Hours]],Nurse[[#This Row],[Med Aide/Tech Hours]])</f>
        <v>284.08695652173913</v>
      </c>
      <c r="T121" s="4">
        <v>284.08695652173913</v>
      </c>
      <c r="U121" s="4">
        <v>0</v>
      </c>
      <c r="V121" s="4">
        <v>0</v>
      </c>
      <c r="W1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11.42336956521739</v>
      </c>
      <c r="X121" s="4">
        <v>3.9060869565217389</v>
      </c>
      <c r="Y121" s="4">
        <v>0</v>
      </c>
      <c r="Z121" s="4">
        <v>0</v>
      </c>
      <c r="AA121" s="4">
        <v>7.517282608695651</v>
      </c>
      <c r="AB121" s="4">
        <v>0</v>
      </c>
      <c r="AC121" s="4">
        <v>0</v>
      </c>
      <c r="AD121" s="4">
        <v>0</v>
      </c>
      <c r="AE121" s="4">
        <v>0</v>
      </c>
      <c r="AF121" s="1">
        <v>315122</v>
      </c>
      <c r="AG121" s="1">
        <v>2</v>
      </c>
      <c r="AH121"/>
    </row>
    <row r="122" spans="1:34" x14ac:dyDescent="0.25">
      <c r="A122" t="s">
        <v>380</v>
      </c>
      <c r="B122" t="s">
        <v>172</v>
      </c>
      <c r="C122" t="s">
        <v>451</v>
      </c>
      <c r="D122" t="s">
        <v>418</v>
      </c>
      <c r="E122" s="4">
        <v>103.72826086956522</v>
      </c>
      <c r="F122" s="4">
        <f>Nurse[[#This Row],[Total Nurse Staff Hours]]/Nurse[[#This Row],[MDS Census]]</f>
        <v>3.3887613957874883</v>
      </c>
      <c r="G122" s="4">
        <f>Nurse[[#This Row],[Total Direct Care Staff Hours]]/Nurse[[#This Row],[MDS Census]]</f>
        <v>3.1142931992036051</v>
      </c>
      <c r="H122" s="4">
        <f>Nurse[[#This Row],[Total RN Hours (w/ Admin, DON)]]/Nurse[[#This Row],[MDS Census]]</f>
        <v>0.4212511788745677</v>
      </c>
      <c r="I122" s="4">
        <f>Nurse[[#This Row],[RN Hours (excl. Admin, DON)]]/Nurse[[#This Row],[MDS Census]]</f>
        <v>0.22809913025254114</v>
      </c>
      <c r="J122" s="4">
        <f>SUM(Nurse[[#This Row],[RN Hours (excl. Admin, DON)]],Nurse[[#This Row],[RN Admin Hours]],Nurse[[#This Row],[RN DON Hours]],Nurse[[#This Row],[LPN Hours (excl. Admin)]],Nurse[[#This Row],[LPN Admin Hours]],Nurse[[#This Row],[CNA Hours]],Nurse[[#This Row],[NA TR Hours]],Nurse[[#This Row],[Med Aide/Tech Hours]])</f>
        <v>351.51032608695652</v>
      </c>
      <c r="K122" s="4">
        <f>SUM(Nurse[[#This Row],[RN Hours (excl. Admin, DON)]],Nurse[[#This Row],[LPN Hours (excl. Admin)]],Nurse[[#This Row],[CNA Hours]],Nurse[[#This Row],[NA TR Hours]],Nurse[[#This Row],[Med Aide/Tech Hours]])</f>
        <v>323.0402173913044</v>
      </c>
      <c r="L122" s="4">
        <f>SUM(Nurse[[#This Row],[RN Hours (excl. Admin, DON)]],Nurse[[#This Row],[RN Admin Hours]],Nurse[[#This Row],[RN DON Hours]])</f>
        <v>43.695652173913039</v>
      </c>
      <c r="M122" s="4">
        <v>23.660326086956523</v>
      </c>
      <c r="N122" s="4">
        <v>14.730978260869565</v>
      </c>
      <c r="O122" s="4">
        <v>5.3043478260869561</v>
      </c>
      <c r="P122" s="4">
        <f>SUM(Nurse[[#This Row],[LPN Hours (excl. Admin)]],Nurse[[#This Row],[LPN Admin Hours]])</f>
        <v>115.2554347826087</v>
      </c>
      <c r="Q122" s="4">
        <v>106.82065217391305</v>
      </c>
      <c r="R122" s="4">
        <v>8.4347826086956523</v>
      </c>
      <c r="S122" s="4">
        <f>SUM(Nurse[[#This Row],[CNA Hours]],Nurse[[#This Row],[NA TR Hours]],Nurse[[#This Row],[Med Aide/Tech Hours]])</f>
        <v>192.5592391304348</v>
      </c>
      <c r="T122" s="4">
        <v>192.5592391304348</v>
      </c>
      <c r="U122" s="4">
        <v>0</v>
      </c>
      <c r="V122" s="4">
        <v>0</v>
      </c>
      <c r="W1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64.657065217391306</v>
      </c>
      <c r="X122" s="4">
        <v>1.5978260869565217</v>
      </c>
      <c r="Y122" s="4">
        <v>0</v>
      </c>
      <c r="Z122" s="4">
        <v>0</v>
      </c>
      <c r="AA122" s="4">
        <v>20.421195652173914</v>
      </c>
      <c r="AB122" s="4">
        <v>0</v>
      </c>
      <c r="AC122" s="4">
        <v>42.638043478260869</v>
      </c>
      <c r="AD122" s="4">
        <v>0</v>
      </c>
      <c r="AE122" s="4">
        <v>0</v>
      </c>
      <c r="AF122" s="1">
        <v>315293</v>
      </c>
      <c r="AG122" s="1">
        <v>2</v>
      </c>
      <c r="AH122"/>
    </row>
    <row r="123" spans="1:34" x14ac:dyDescent="0.25">
      <c r="A123" t="s">
        <v>380</v>
      </c>
      <c r="B123" t="s">
        <v>157</v>
      </c>
      <c r="C123" t="s">
        <v>440</v>
      </c>
      <c r="D123" t="s">
        <v>401</v>
      </c>
      <c r="E123" s="4">
        <v>110.68478260869566</v>
      </c>
      <c r="F123" s="4">
        <f>Nurse[[#This Row],[Total Nurse Staff Hours]]/Nurse[[#This Row],[MDS Census]]</f>
        <v>3.391410193459687</v>
      </c>
      <c r="G123" s="4">
        <f>Nurse[[#This Row],[Total Direct Care Staff Hours]]/Nurse[[#This Row],[MDS Census]]</f>
        <v>3.1305587744279677</v>
      </c>
      <c r="H123" s="4">
        <f>Nurse[[#This Row],[Total RN Hours (w/ Admin, DON)]]/Nurse[[#This Row],[MDS Census]]</f>
        <v>0.63912894039084744</v>
      </c>
      <c r="I123" s="4">
        <f>Nurse[[#This Row],[RN Hours (excl. Admin, DON)]]/Nurse[[#This Row],[MDS Census]]</f>
        <v>0.3782775213591279</v>
      </c>
      <c r="J123" s="4">
        <f>SUM(Nurse[[#This Row],[RN Hours (excl. Admin, DON)]],Nurse[[#This Row],[RN Admin Hours]],Nurse[[#This Row],[RN DON Hours]],Nurse[[#This Row],[LPN Hours (excl. Admin)]],Nurse[[#This Row],[LPN Admin Hours]],Nurse[[#This Row],[CNA Hours]],Nurse[[#This Row],[NA TR Hours]],Nurse[[#This Row],[Med Aide/Tech Hours]])</f>
        <v>375.37749999999994</v>
      </c>
      <c r="K123" s="4">
        <f>SUM(Nurse[[#This Row],[RN Hours (excl. Admin, DON)]],Nurse[[#This Row],[LPN Hours (excl. Admin)]],Nurse[[#This Row],[CNA Hours]],Nurse[[#This Row],[NA TR Hours]],Nurse[[#This Row],[Med Aide/Tech Hours]])</f>
        <v>346.50521739130431</v>
      </c>
      <c r="L123" s="4">
        <f>SUM(Nurse[[#This Row],[RN Hours (excl. Admin, DON)]],Nurse[[#This Row],[RN Admin Hours]],Nurse[[#This Row],[RN DON Hours]])</f>
        <v>70.741847826086953</v>
      </c>
      <c r="M123" s="4">
        <v>41.869565217391298</v>
      </c>
      <c r="N123" s="4">
        <v>23.394021739130434</v>
      </c>
      <c r="O123" s="4">
        <v>5.4782608695652177</v>
      </c>
      <c r="P123" s="4">
        <f>SUM(Nurse[[#This Row],[LPN Hours (excl. Admin)]],Nurse[[#This Row],[LPN Admin Hours]])</f>
        <v>70.224130434782609</v>
      </c>
      <c r="Q123" s="4">
        <v>70.224130434782609</v>
      </c>
      <c r="R123" s="4">
        <v>0</v>
      </c>
      <c r="S123" s="4">
        <f>SUM(Nurse[[#This Row],[CNA Hours]],Nurse[[#This Row],[NA TR Hours]],Nurse[[#This Row],[Med Aide/Tech Hours]])</f>
        <v>234.41152173913039</v>
      </c>
      <c r="T123" s="4">
        <v>234.41152173913039</v>
      </c>
      <c r="U123" s="4">
        <v>0</v>
      </c>
      <c r="V123" s="4">
        <v>0</v>
      </c>
      <c r="W1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61.651956521739116</v>
      </c>
      <c r="X123" s="4">
        <v>2.7635869565217384</v>
      </c>
      <c r="Y123" s="4">
        <v>0</v>
      </c>
      <c r="Z123" s="4">
        <v>0</v>
      </c>
      <c r="AA123" s="4">
        <v>5.1181521739130424</v>
      </c>
      <c r="AB123" s="4">
        <v>0</v>
      </c>
      <c r="AC123" s="4">
        <v>53.770217391304335</v>
      </c>
      <c r="AD123" s="4">
        <v>0</v>
      </c>
      <c r="AE123" s="4">
        <v>0</v>
      </c>
      <c r="AF123" s="1">
        <v>315273</v>
      </c>
      <c r="AG123" s="1">
        <v>2</v>
      </c>
      <c r="AH123"/>
    </row>
    <row r="124" spans="1:34" x14ac:dyDescent="0.25">
      <c r="A124" t="s">
        <v>380</v>
      </c>
      <c r="B124" t="s">
        <v>159</v>
      </c>
      <c r="C124" t="s">
        <v>437</v>
      </c>
      <c r="D124" t="s">
        <v>418</v>
      </c>
      <c r="E124" s="4">
        <v>96.260869565217391</v>
      </c>
      <c r="F124" s="4">
        <f>Nurse[[#This Row],[Total Nurse Staff Hours]]/Nurse[[#This Row],[MDS Census]]</f>
        <v>3.3365955284552844</v>
      </c>
      <c r="G124" s="4">
        <f>Nurse[[#This Row],[Total Direct Care Staff Hours]]/Nurse[[#This Row],[MDS Census]]</f>
        <v>3.1458773712737127</v>
      </c>
      <c r="H124" s="4">
        <f>Nurse[[#This Row],[Total RN Hours (w/ Admin, DON)]]/Nurse[[#This Row],[MDS Census]]</f>
        <v>0.52408988256549238</v>
      </c>
      <c r="I124" s="4">
        <f>Nurse[[#This Row],[RN Hours (excl. Admin, DON)]]/Nurse[[#This Row],[MDS Census]]</f>
        <v>0.40575203252032527</v>
      </c>
      <c r="J124" s="4">
        <f>SUM(Nurse[[#This Row],[RN Hours (excl. Admin, DON)]],Nurse[[#This Row],[RN Admin Hours]],Nurse[[#This Row],[RN DON Hours]],Nurse[[#This Row],[LPN Hours (excl. Admin)]],Nurse[[#This Row],[LPN Admin Hours]],Nurse[[#This Row],[CNA Hours]],Nurse[[#This Row],[NA TR Hours]],Nurse[[#This Row],[Med Aide/Tech Hours]])</f>
        <v>321.18358695652171</v>
      </c>
      <c r="K124" s="4">
        <f>SUM(Nurse[[#This Row],[RN Hours (excl. Admin, DON)]],Nurse[[#This Row],[LPN Hours (excl. Admin)]],Nurse[[#This Row],[CNA Hours]],Nurse[[#This Row],[NA TR Hours]],Nurse[[#This Row],[Med Aide/Tech Hours]])</f>
        <v>302.82489130434783</v>
      </c>
      <c r="L124" s="4">
        <f>SUM(Nurse[[#This Row],[RN Hours (excl. Admin, DON)]],Nurse[[#This Row],[RN Admin Hours]],Nurse[[#This Row],[RN DON Hours]])</f>
        <v>50.449347826086964</v>
      </c>
      <c r="M124" s="4">
        <v>39.058043478260878</v>
      </c>
      <c r="N124" s="4">
        <v>5.6521739130434785</v>
      </c>
      <c r="O124" s="4">
        <v>5.7391304347826084</v>
      </c>
      <c r="P124" s="4">
        <f>SUM(Nurse[[#This Row],[LPN Hours (excl. Admin)]],Nurse[[#This Row],[LPN Admin Hours]])</f>
        <v>74.636521739130458</v>
      </c>
      <c r="Q124" s="4">
        <v>67.66913043478263</v>
      </c>
      <c r="R124" s="4">
        <v>6.9673913043478262</v>
      </c>
      <c r="S124" s="4">
        <f>SUM(Nurse[[#This Row],[CNA Hours]],Nurse[[#This Row],[NA TR Hours]],Nurse[[#This Row],[Med Aide/Tech Hours]])</f>
        <v>196.09771739130431</v>
      </c>
      <c r="T124" s="4">
        <v>196.09771739130431</v>
      </c>
      <c r="U124" s="4">
        <v>0</v>
      </c>
      <c r="V124" s="4">
        <v>0</v>
      </c>
      <c r="W1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41.524130434782606</v>
      </c>
      <c r="X124" s="4">
        <v>2.5284782608695657</v>
      </c>
      <c r="Y124" s="4">
        <v>5.6521739130434785</v>
      </c>
      <c r="Z124" s="4">
        <v>0</v>
      </c>
      <c r="AA124" s="4">
        <v>0</v>
      </c>
      <c r="AB124" s="4">
        <v>0</v>
      </c>
      <c r="AC124" s="4">
        <v>33.34347826086956</v>
      </c>
      <c r="AD124" s="4">
        <v>0</v>
      </c>
      <c r="AE124" s="4">
        <v>0</v>
      </c>
      <c r="AF124" s="1">
        <v>315275</v>
      </c>
      <c r="AG124" s="1">
        <v>2</v>
      </c>
      <c r="AH124"/>
    </row>
    <row r="125" spans="1:34" x14ac:dyDescent="0.25">
      <c r="A125" t="s">
        <v>380</v>
      </c>
      <c r="B125" t="s">
        <v>343</v>
      </c>
      <c r="C125" t="s">
        <v>484</v>
      </c>
      <c r="D125" t="s">
        <v>401</v>
      </c>
      <c r="E125" s="4">
        <v>34.521739130434781</v>
      </c>
      <c r="F125" s="4">
        <f>Nurse[[#This Row],[Total Nurse Staff Hours]]/Nurse[[#This Row],[MDS Census]]</f>
        <v>4.7521253148614608</v>
      </c>
      <c r="G125" s="4">
        <f>Nurse[[#This Row],[Total Direct Care Staff Hours]]/Nurse[[#This Row],[MDS Census]]</f>
        <v>4.4876416876574305</v>
      </c>
      <c r="H125" s="4">
        <f>Nurse[[#This Row],[Total RN Hours (w/ Admin, DON)]]/Nurse[[#This Row],[MDS Census]]</f>
        <v>0.81061083123425703</v>
      </c>
      <c r="I125" s="4">
        <f>Nurse[[#This Row],[RN Hours (excl. Admin, DON)]]/Nurse[[#This Row],[MDS Census]]</f>
        <v>0.54612720403022674</v>
      </c>
      <c r="J125" s="4">
        <f>SUM(Nurse[[#This Row],[RN Hours (excl. Admin, DON)]],Nurse[[#This Row],[RN Admin Hours]],Nurse[[#This Row],[RN DON Hours]],Nurse[[#This Row],[LPN Hours (excl. Admin)]],Nurse[[#This Row],[LPN Admin Hours]],Nurse[[#This Row],[CNA Hours]],Nurse[[#This Row],[NA TR Hours]],Nurse[[#This Row],[Med Aide/Tech Hours]])</f>
        <v>164.0516304347826</v>
      </c>
      <c r="K125" s="4">
        <f>SUM(Nurse[[#This Row],[RN Hours (excl. Admin, DON)]],Nurse[[#This Row],[LPN Hours (excl. Admin)]],Nurse[[#This Row],[CNA Hours]],Nurse[[#This Row],[NA TR Hours]],Nurse[[#This Row],[Med Aide/Tech Hours]])</f>
        <v>154.92119565217391</v>
      </c>
      <c r="L125" s="4">
        <f>SUM(Nurse[[#This Row],[RN Hours (excl. Admin, DON)]],Nurse[[#This Row],[RN Admin Hours]],Nurse[[#This Row],[RN DON Hours]])</f>
        <v>27.983695652173914</v>
      </c>
      <c r="M125" s="4">
        <v>18.853260869565219</v>
      </c>
      <c r="N125" s="4">
        <v>5.3043478260869561</v>
      </c>
      <c r="O125" s="4">
        <v>3.8260869565217392</v>
      </c>
      <c r="P125" s="4">
        <f>SUM(Nurse[[#This Row],[LPN Hours (excl. Admin)]],Nurse[[#This Row],[LPN Admin Hours]])</f>
        <v>40.546195652173914</v>
      </c>
      <c r="Q125" s="4">
        <v>40.546195652173914</v>
      </c>
      <c r="R125" s="4">
        <v>0</v>
      </c>
      <c r="S125" s="4">
        <f>SUM(Nurse[[#This Row],[CNA Hours]],Nurse[[#This Row],[NA TR Hours]],Nurse[[#This Row],[Med Aide/Tech Hours]])</f>
        <v>95.521739130434781</v>
      </c>
      <c r="T125" s="4">
        <v>94.388586956521735</v>
      </c>
      <c r="U125" s="4">
        <v>0</v>
      </c>
      <c r="V125" s="4">
        <v>1.1331521739130435</v>
      </c>
      <c r="W1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5" s="4">
        <v>0</v>
      </c>
      <c r="Y125" s="4">
        <v>0</v>
      </c>
      <c r="Z125" s="4">
        <v>0</v>
      </c>
      <c r="AA125" s="4">
        <v>0</v>
      </c>
      <c r="AB125" s="4">
        <v>0</v>
      </c>
      <c r="AC125" s="4">
        <v>0</v>
      </c>
      <c r="AD125" s="4">
        <v>0</v>
      </c>
      <c r="AE125" s="4">
        <v>0</v>
      </c>
      <c r="AF125" s="1">
        <v>315523</v>
      </c>
      <c r="AG125" s="1">
        <v>2</v>
      </c>
      <c r="AH125"/>
    </row>
    <row r="126" spans="1:34" x14ac:dyDescent="0.25">
      <c r="A126" t="s">
        <v>380</v>
      </c>
      <c r="B126" t="s">
        <v>299</v>
      </c>
      <c r="C126" t="s">
        <v>589</v>
      </c>
      <c r="D126" t="s">
        <v>412</v>
      </c>
      <c r="E126" s="4">
        <v>59.913043478260867</v>
      </c>
      <c r="F126" s="4">
        <f>Nurse[[#This Row],[Total Nurse Staff Hours]]/Nurse[[#This Row],[MDS Census]]</f>
        <v>3.9336901306240932</v>
      </c>
      <c r="G126" s="4">
        <f>Nurse[[#This Row],[Total Direct Care Staff Hours]]/Nurse[[#This Row],[MDS Census]]</f>
        <v>3.7887790275761977</v>
      </c>
      <c r="H126" s="4">
        <f>Nurse[[#This Row],[Total RN Hours (w/ Admin, DON)]]/Nurse[[#This Row],[MDS Census]]</f>
        <v>0.52689586357039186</v>
      </c>
      <c r="I126" s="4">
        <f>Nurse[[#This Row],[RN Hours (excl. Admin, DON)]]/Nurse[[#This Row],[MDS Census]]</f>
        <v>0.38198476052249636</v>
      </c>
      <c r="J126" s="4">
        <f>SUM(Nurse[[#This Row],[RN Hours (excl. Admin, DON)]],Nurse[[#This Row],[RN Admin Hours]],Nurse[[#This Row],[RN DON Hours]],Nurse[[#This Row],[LPN Hours (excl. Admin)]],Nurse[[#This Row],[LPN Admin Hours]],Nurse[[#This Row],[CNA Hours]],Nurse[[#This Row],[NA TR Hours]],Nurse[[#This Row],[Med Aide/Tech Hours]])</f>
        <v>235.67934782608697</v>
      </c>
      <c r="K126" s="4">
        <f>SUM(Nurse[[#This Row],[RN Hours (excl. Admin, DON)]],Nurse[[#This Row],[LPN Hours (excl. Admin)]],Nurse[[#This Row],[CNA Hours]],Nurse[[#This Row],[NA TR Hours]],Nurse[[#This Row],[Med Aide/Tech Hours]])</f>
        <v>226.99728260869566</v>
      </c>
      <c r="L126" s="4">
        <f>SUM(Nurse[[#This Row],[RN Hours (excl. Admin, DON)]],Nurse[[#This Row],[RN Admin Hours]],Nurse[[#This Row],[RN DON Hours]])</f>
        <v>31.567934782608695</v>
      </c>
      <c r="M126" s="4">
        <v>22.885869565217391</v>
      </c>
      <c r="N126" s="4">
        <v>5.8994565217391308</v>
      </c>
      <c r="O126" s="4">
        <v>2.7826086956521738</v>
      </c>
      <c r="P126" s="4">
        <f>SUM(Nurse[[#This Row],[LPN Hours (excl. Admin)]],Nurse[[#This Row],[LPN Admin Hours]])</f>
        <v>57.548913043478258</v>
      </c>
      <c r="Q126" s="4">
        <v>57.548913043478258</v>
      </c>
      <c r="R126" s="4">
        <v>0</v>
      </c>
      <c r="S126" s="4">
        <f>SUM(Nurse[[#This Row],[CNA Hours]],Nurse[[#This Row],[NA TR Hours]],Nurse[[#This Row],[Med Aide/Tech Hours]])</f>
        <v>146.5625</v>
      </c>
      <c r="T126" s="4">
        <v>144.33423913043478</v>
      </c>
      <c r="U126" s="4">
        <v>0</v>
      </c>
      <c r="V126" s="4">
        <v>2.2282608695652173</v>
      </c>
      <c r="W1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6" s="4">
        <v>0</v>
      </c>
      <c r="Y126" s="4">
        <v>0</v>
      </c>
      <c r="Z126" s="4">
        <v>0</v>
      </c>
      <c r="AA126" s="4">
        <v>0</v>
      </c>
      <c r="AB126" s="4">
        <v>0</v>
      </c>
      <c r="AC126" s="4">
        <v>0</v>
      </c>
      <c r="AD126" s="4">
        <v>0</v>
      </c>
      <c r="AE126" s="4">
        <v>0</v>
      </c>
      <c r="AF126" s="1">
        <v>315469</v>
      </c>
      <c r="AG126" s="1">
        <v>2</v>
      </c>
      <c r="AH126"/>
    </row>
    <row r="127" spans="1:34" x14ac:dyDescent="0.25">
      <c r="A127" t="s">
        <v>380</v>
      </c>
      <c r="B127" t="s">
        <v>47</v>
      </c>
      <c r="C127" t="s">
        <v>510</v>
      </c>
      <c r="D127" t="s">
        <v>412</v>
      </c>
      <c r="E127" s="4">
        <v>93.891304347826093</v>
      </c>
      <c r="F127" s="4">
        <f>Nurse[[#This Row],[Total Nurse Staff Hours]]/Nurse[[#This Row],[MDS Census]]</f>
        <v>2.600445705024311</v>
      </c>
      <c r="G127" s="4">
        <f>Nurse[[#This Row],[Total Direct Care Staff Hours]]/Nurse[[#This Row],[MDS Census]]</f>
        <v>2.1623813382727479</v>
      </c>
      <c r="H127" s="4">
        <f>Nurse[[#This Row],[Total RN Hours (w/ Admin, DON)]]/Nurse[[#This Row],[MDS Census]]</f>
        <v>0.36871961102106965</v>
      </c>
      <c r="I127" s="4">
        <f>Nurse[[#This Row],[RN Hours (excl. Admin, DON)]]/Nurse[[#This Row],[MDS Census]]</f>
        <v>9.9212780736281536E-2</v>
      </c>
      <c r="J127" s="4">
        <f>SUM(Nurse[[#This Row],[RN Hours (excl. Admin, DON)]],Nurse[[#This Row],[RN Admin Hours]],Nurse[[#This Row],[RN DON Hours]],Nurse[[#This Row],[LPN Hours (excl. Admin)]],Nurse[[#This Row],[LPN Admin Hours]],Nurse[[#This Row],[CNA Hours]],Nurse[[#This Row],[NA TR Hours]],Nurse[[#This Row],[Med Aide/Tech Hours]])</f>
        <v>244.1592391304348</v>
      </c>
      <c r="K127" s="4">
        <f>SUM(Nurse[[#This Row],[RN Hours (excl. Admin, DON)]],Nurse[[#This Row],[LPN Hours (excl. Admin)]],Nurse[[#This Row],[CNA Hours]],Nurse[[#This Row],[NA TR Hours]],Nurse[[#This Row],[Med Aide/Tech Hours]])</f>
        <v>203.02880434782608</v>
      </c>
      <c r="L127" s="4">
        <f>SUM(Nurse[[#This Row],[RN Hours (excl. Admin, DON)]],Nurse[[#This Row],[RN Admin Hours]],Nurse[[#This Row],[RN DON Hours]])</f>
        <v>34.619565217391305</v>
      </c>
      <c r="M127" s="4">
        <v>9.3152173913043477</v>
      </c>
      <c r="N127" s="4">
        <v>19.434782608695652</v>
      </c>
      <c r="O127" s="4">
        <v>5.8695652173913047</v>
      </c>
      <c r="P127" s="4">
        <f>SUM(Nurse[[#This Row],[LPN Hours (excl. Admin)]],Nurse[[#This Row],[LPN Admin Hours]])</f>
        <v>76.616847826086953</v>
      </c>
      <c r="Q127" s="4">
        <v>60.790760869565219</v>
      </c>
      <c r="R127" s="4">
        <v>15.826086956521738</v>
      </c>
      <c r="S127" s="4">
        <f>SUM(Nurse[[#This Row],[CNA Hours]],Nurse[[#This Row],[NA TR Hours]],Nurse[[#This Row],[Med Aide/Tech Hours]])</f>
        <v>132.92282608695652</v>
      </c>
      <c r="T127" s="4">
        <v>127.65380434782608</v>
      </c>
      <c r="U127" s="4">
        <v>5.2690217391304346</v>
      </c>
      <c r="V127" s="4">
        <v>0</v>
      </c>
      <c r="W1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4.2842391304347824</v>
      </c>
      <c r="X127" s="4">
        <v>0</v>
      </c>
      <c r="Y127" s="4">
        <v>0</v>
      </c>
      <c r="Z127" s="4">
        <v>0</v>
      </c>
      <c r="AA127" s="4">
        <v>2.5217391304347827</v>
      </c>
      <c r="AB127" s="4">
        <v>0</v>
      </c>
      <c r="AC127" s="4">
        <v>1.7625</v>
      </c>
      <c r="AD127" s="4">
        <v>0</v>
      </c>
      <c r="AE127" s="4">
        <v>0</v>
      </c>
      <c r="AF127" s="1">
        <v>315105</v>
      </c>
      <c r="AG127" s="1">
        <v>2</v>
      </c>
      <c r="AH127"/>
    </row>
    <row r="128" spans="1:34" x14ac:dyDescent="0.25">
      <c r="A128" t="s">
        <v>380</v>
      </c>
      <c r="B128" t="s">
        <v>46</v>
      </c>
      <c r="C128" t="s">
        <v>467</v>
      </c>
      <c r="D128" t="s">
        <v>401</v>
      </c>
      <c r="E128" s="4">
        <v>90.847826086956516</v>
      </c>
      <c r="F128" s="4">
        <f>Nurse[[#This Row],[Total Nurse Staff Hours]]/Nurse[[#This Row],[MDS Census]]</f>
        <v>3.5710564728403917</v>
      </c>
      <c r="G128" s="4">
        <f>Nurse[[#This Row],[Total Direct Care Staff Hours]]/Nurse[[#This Row],[MDS Census]]</f>
        <v>3.4252847571189275</v>
      </c>
      <c r="H128" s="4">
        <f>Nurse[[#This Row],[Total RN Hours (w/ Admin, DON)]]/Nurse[[#This Row],[MDS Census]]</f>
        <v>0.55720148360851884</v>
      </c>
      <c r="I128" s="4">
        <f>Nurse[[#This Row],[RN Hours (excl. Admin, DON)]]/Nurse[[#This Row],[MDS Census]]</f>
        <v>0.41142976788705432</v>
      </c>
      <c r="J128" s="4">
        <f>SUM(Nurse[[#This Row],[RN Hours (excl. Admin, DON)]],Nurse[[#This Row],[RN Admin Hours]],Nurse[[#This Row],[RN DON Hours]],Nurse[[#This Row],[LPN Hours (excl. Admin)]],Nurse[[#This Row],[LPN Admin Hours]],Nurse[[#This Row],[CNA Hours]],Nurse[[#This Row],[NA TR Hours]],Nurse[[#This Row],[Med Aide/Tech Hours]])</f>
        <v>324.42271739130427</v>
      </c>
      <c r="K128" s="4">
        <f>SUM(Nurse[[#This Row],[RN Hours (excl. Admin, DON)]],Nurse[[#This Row],[LPN Hours (excl. Admin)]],Nurse[[#This Row],[CNA Hours]],Nurse[[#This Row],[NA TR Hours]],Nurse[[#This Row],[Med Aide/Tech Hours]])</f>
        <v>311.17967391304342</v>
      </c>
      <c r="L128" s="4">
        <f>SUM(Nurse[[#This Row],[RN Hours (excl. Admin, DON)]],Nurse[[#This Row],[RN Admin Hours]],Nurse[[#This Row],[RN DON Hours]])</f>
        <v>50.620543478260871</v>
      </c>
      <c r="M128" s="4">
        <v>37.377499999999998</v>
      </c>
      <c r="N128" s="4">
        <v>8.0256521739130431</v>
      </c>
      <c r="O128" s="4">
        <v>5.2173913043478262</v>
      </c>
      <c r="P128" s="4">
        <f>SUM(Nurse[[#This Row],[LPN Hours (excl. Admin)]],Nurse[[#This Row],[LPN Admin Hours]])</f>
        <v>74.466956521739121</v>
      </c>
      <c r="Q128" s="4">
        <v>74.466956521739121</v>
      </c>
      <c r="R128" s="4">
        <v>0</v>
      </c>
      <c r="S128" s="4">
        <f>SUM(Nurse[[#This Row],[CNA Hours]],Nurse[[#This Row],[NA TR Hours]],Nurse[[#This Row],[Med Aide/Tech Hours]])</f>
        <v>199.3352173913043</v>
      </c>
      <c r="T128" s="4">
        <v>199.3352173913043</v>
      </c>
      <c r="U128" s="4">
        <v>0</v>
      </c>
      <c r="V128" s="4">
        <v>0</v>
      </c>
      <c r="W1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8" s="4">
        <v>0</v>
      </c>
      <c r="Y128" s="4">
        <v>0</v>
      </c>
      <c r="Z128" s="4">
        <v>0</v>
      </c>
      <c r="AA128" s="4">
        <v>0</v>
      </c>
      <c r="AB128" s="4">
        <v>0</v>
      </c>
      <c r="AC128" s="4">
        <v>0</v>
      </c>
      <c r="AD128" s="4">
        <v>0</v>
      </c>
      <c r="AE128" s="4">
        <v>0</v>
      </c>
      <c r="AF128" s="1">
        <v>315104</v>
      </c>
      <c r="AG128" s="1">
        <v>2</v>
      </c>
      <c r="AH128"/>
    </row>
    <row r="129" spans="1:34" x14ac:dyDescent="0.25">
      <c r="A129" t="s">
        <v>380</v>
      </c>
      <c r="B129" t="s">
        <v>271</v>
      </c>
      <c r="C129" t="s">
        <v>592</v>
      </c>
      <c r="D129" t="s">
        <v>421</v>
      </c>
      <c r="E129" s="4">
        <v>94.521739130434781</v>
      </c>
      <c r="F129" s="4">
        <f>Nurse[[#This Row],[Total Nurse Staff Hours]]/Nurse[[#This Row],[MDS Census]]</f>
        <v>2.9766961821527147</v>
      </c>
      <c r="G129" s="4">
        <f>Nurse[[#This Row],[Total Direct Care Staff Hours]]/Nurse[[#This Row],[MDS Census]]</f>
        <v>2.7101828426862933</v>
      </c>
      <c r="H129" s="4">
        <f>Nurse[[#This Row],[Total RN Hours (w/ Admin, DON)]]/Nurse[[#This Row],[MDS Census]]</f>
        <v>0.47723091076356955</v>
      </c>
      <c r="I129" s="4">
        <f>Nurse[[#This Row],[RN Hours (excl. Admin, DON)]]/Nurse[[#This Row],[MDS Census]]</f>
        <v>0.31651333946642146</v>
      </c>
      <c r="J129" s="4">
        <f>SUM(Nurse[[#This Row],[RN Hours (excl. Admin, DON)]],Nurse[[#This Row],[RN Admin Hours]],Nurse[[#This Row],[RN DON Hours]],Nurse[[#This Row],[LPN Hours (excl. Admin)]],Nurse[[#This Row],[LPN Admin Hours]],Nurse[[#This Row],[CNA Hours]],Nurse[[#This Row],[NA TR Hours]],Nurse[[#This Row],[Med Aide/Tech Hours]])</f>
        <v>281.36250000000007</v>
      </c>
      <c r="K129" s="4">
        <f>SUM(Nurse[[#This Row],[RN Hours (excl. Admin, DON)]],Nurse[[#This Row],[LPN Hours (excl. Admin)]],Nurse[[#This Row],[CNA Hours]],Nurse[[#This Row],[NA TR Hours]],Nurse[[#This Row],[Med Aide/Tech Hours]])</f>
        <v>256.17119565217399</v>
      </c>
      <c r="L129" s="4">
        <f>SUM(Nurse[[#This Row],[RN Hours (excl. Admin, DON)]],Nurse[[#This Row],[RN Admin Hours]],Nurse[[#This Row],[RN DON Hours]])</f>
        <v>45.108695652173921</v>
      </c>
      <c r="M129" s="4">
        <v>29.917391304347838</v>
      </c>
      <c r="N129" s="4">
        <v>10.251630434782607</v>
      </c>
      <c r="O129" s="4">
        <v>4.9396739130434772</v>
      </c>
      <c r="P129" s="4">
        <f>SUM(Nurse[[#This Row],[LPN Hours (excl. Admin)]],Nurse[[#This Row],[LPN Admin Hours]])</f>
        <v>76.455978260869557</v>
      </c>
      <c r="Q129" s="4">
        <v>66.455978260869557</v>
      </c>
      <c r="R129" s="4">
        <v>9.9999999999999982</v>
      </c>
      <c r="S129" s="4">
        <f>SUM(Nurse[[#This Row],[CNA Hours]],Nurse[[#This Row],[NA TR Hours]],Nurse[[#This Row],[Med Aide/Tech Hours]])</f>
        <v>159.79782608695658</v>
      </c>
      <c r="T129" s="4">
        <v>155.15543478260875</v>
      </c>
      <c r="U129" s="4">
        <v>4.6423913043478251</v>
      </c>
      <c r="V129" s="4">
        <v>0</v>
      </c>
      <c r="W1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33.141304347826079</v>
      </c>
      <c r="X129" s="4">
        <v>1.0407608695652175</v>
      </c>
      <c r="Y129" s="4">
        <v>0</v>
      </c>
      <c r="Z129" s="4">
        <v>0</v>
      </c>
      <c r="AA129" s="4">
        <v>8.9038043478260906</v>
      </c>
      <c r="AB129" s="4">
        <v>0</v>
      </c>
      <c r="AC129" s="4">
        <v>23.196739130434775</v>
      </c>
      <c r="AD129" s="4">
        <v>0</v>
      </c>
      <c r="AE129" s="4">
        <v>0</v>
      </c>
      <c r="AF129" s="1">
        <v>315433</v>
      </c>
      <c r="AG129" s="1">
        <v>2</v>
      </c>
      <c r="AH129"/>
    </row>
    <row r="130" spans="1:34" x14ac:dyDescent="0.25">
      <c r="A130" t="s">
        <v>380</v>
      </c>
      <c r="B130" t="s">
        <v>220</v>
      </c>
      <c r="C130" t="s">
        <v>559</v>
      </c>
      <c r="D130" t="s">
        <v>402</v>
      </c>
      <c r="E130" s="4">
        <v>95.586956521739125</v>
      </c>
      <c r="F130" s="4">
        <f>Nurse[[#This Row],[Total Nurse Staff Hours]]/Nurse[[#This Row],[MDS Census]]</f>
        <v>3.6205333181714812</v>
      </c>
      <c r="G130" s="4">
        <f>Nurse[[#This Row],[Total Direct Care Staff Hours]]/Nurse[[#This Row],[MDS Census]]</f>
        <v>3.4049317716624978</v>
      </c>
      <c r="H130" s="4">
        <f>Nurse[[#This Row],[Total RN Hours (w/ Admin, DON)]]/Nurse[[#This Row],[MDS Census]]</f>
        <v>0.61642483511485113</v>
      </c>
      <c r="I130" s="4">
        <f>Nurse[[#This Row],[RN Hours (excl. Admin, DON)]]/Nurse[[#This Row],[MDS Census]]</f>
        <v>0.40264271093927684</v>
      </c>
      <c r="J130" s="4">
        <f>SUM(Nurse[[#This Row],[RN Hours (excl. Admin, DON)]],Nurse[[#This Row],[RN Admin Hours]],Nurse[[#This Row],[RN DON Hours]],Nurse[[#This Row],[LPN Hours (excl. Admin)]],Nurse[[#This Row],[LPN Admin Hours]],Nurse[[#This Row],[CNA Hours]],Nurse[[#This Row],[NA TR Hours]],Nurse[[#This Row],[Med Aide/Tech Hours]])</f>
        <v>346.07576086956527</v>
      </c>
      <c r="K130" s="4">
        <f>SUM(Nurse[[#This Row],[RN Hours (excl. Admin, DON)]],Nurse[[#This Row],[LPN Hours (excl. Admin)]],Nurse[[#This Row],[CNA Hours]],Nurse[[#This Row],[NA TR Hours]],Nurse[[#This Row],[Med Aide/Tech Hours]])</f>
        <v>325.46706521739134</v>
      </c>
      <c r="L130" s="4">
        <f>SUM(Nurse[[#This Row],[RN Hours (excl. Admin, DON)]],Nurse[[#This Row],[RN Admin Hours]],Nurse[[#This Row],[RN DON Hours]])</f>
        <v>58.92217391304348</v>
      </c>
      <c r="M130" s="4">
        <v>38.487391304347831</v>
      </c>
      <c r="N130" s="4">
        <v>15.130434782608695</v>
      </c>
      <c r="O130" s="4">
        <v>5.3043478260869561</v>
      </c>
      <c r="P130" s="4">
        <f>SUM(Nurse[[#This Row],[LPN Hours (excl. Admin)]],Nurse[[#This Row],[LPN Admin Hours]])</f>
        <v>88.168804347826082</v>
      </c>
      <c r="Q130" s="4">
        <v>87.994891304347817</v>
      </c>
      <c r="R130" s="4">
        <v>0.17391304347826086</v>
      </c>
      <c r="S130" s="4">
        <f>SUM(Nurse[[#This Row],[CNA Hours]],Nurse[[#This Row],[NA TR Hours]],Nurse[[#This Row],[Med Aide/Tech Hours]])</f>
        <v>198.9847826086957</v>
      </c>
      <c r="T130" s="4">
        <v>192.14119565217396</v>
      </c>
      <c r="U130" s="4">
        <v>6.8435869565217384</v>
      </c>
      <c r="V130" s="4">
        <v>0</v>
      </c>
      <c r="W1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16.014891304347827</v>
      </c>
      <c r="X130" s="4">
        <v>4.1238043478260877</v>
      </c>
      <c r="Y130" s="4">
        <v>0</v>
      </c>
      <c r="Z130" s="4">
        <v>0</v>
      </c>
      <c r="AA130" s="4">
        <v>11.400326086956522</v>
      </c>
      <c r="AB130" s="4">
        <v>0</v>
      </c>
      <c r="AC130" s="4">
        <v>0.49076086956521736</v>
      </c>
      <c r="AD130" s="4">
        <v>0</v>
      </c>
      <c r="AE130" s="4">
        <v>0</v>
      </c>
      <c r="AF130" s="1">
        <v>315353</v>
      </c>
      <c r="AG130" s="1">
        <v>2</v>
      </c>
      <c r="AH130"/>
    </row>
    <row r="131" spans="1:34" x14ac:dyDescent="0.25">
      <c r="A131" t="s">
        <v>380</v>
      </c>
      <c r="B131" t="s">
        <v>249</v>
      </c>
      <c r="C131" t="s">
        <v>506</v>
      </c>
      <c r="D131" t="s">
        <v>401</v>
      </c>
      <c r="E131" s="4">
        <v>58.260869565217391</v>
      </c>
      <c r="F131" s="4">
        <f>Nurse[[#This Row],[Total Nurse Staff Hours]]/Nurse[[#This Row],[MDS Census]]</f>
        <v>3.7100634328358217</v>
      </c>
      <c r="G131" s="4">
        <f>Nurse[[#This Row],[Total Direct Care Staff Hours]]/Nurse[[#This Row],[MDS Census]]</f>
        <v>3.6140839552238813</v>
      </c>
      <c r="H131" s="4">
        <f>Nurse[[#This Row],[Total RN Hours (w/ Admin, DON)]]/Nurse[[#This Row],[MDS Census]]</f>
        <v>0.3710503731343282</v>
      </c>
      <c r="I131" s="4">
        <f>Nurse[[#This Row],[RN Hours (excl. Admin, DON)]]/Nurse[[#This Row],[MDS Census]]</f>
        <v>0.28149813432835807</v>
      </c>
      <c r="J131" s="4">
        <f>SUM(Nurse[[#This Row],[RN Hours (excl. Admin, DON)]],Nurse[[#This Row],[RN Admin Hours]],Nurse[[#This Row],[RN DON Hours]],Nurse[[#This Row],[LPN Hours (excl. Admin)]],Nurse[[#This Row],[LPN Admin Hours]],Nurse[[#This Row],[CNA Hours]],Nurse[[#This Row],[NA TR Hours]],Nurse[[#This Row],[Med Aide/Tech Hours]])</f>
        <v>216.15152173913049</v>
      </c>
      <c r="K131" s="4">
        <f>SUM(Nurse[[#This Row],[RN Hours (excl. Admin, DON)]],Nurse[[#This Row],[LPN Hours (excl. Admin)]],Nurse[[#This Row],[CNA Hours]],Nurse[[#This Row],[NA TR Hours]],Nurse[[#This Row],[Med Aide/Tech Hours]])</f>
        <v>210.55967391304353</v>
      </c>
      <c r="L131" s="4">
        <f>SUM(Nurse[[#This Row],[RN Hours (excl. Admin, DON)]],Nurse[[#This Row],[RN Admin Hours]],Nurse[[#This Row],[RN DON Hours]])</f>
        <v>21.617717391304339</v>
      </c>
      <c r="M131" s="4">
        <v>16.400326086956515</v>
      </c>
      <c r="N131" s="4">
        <v>1.1304347826086956</v>
      </c>
      <c r="O131" s="4">
        <v>4.0869565217391308</v>
      </c>
      <c r="P131" s="4">
        <f>SUM(Nurse[[#This Row],[LPN Hours (excl. Admin)]],Nurse[[#This Row],[LPN Admin Hours]])</f>
        <v>57.34728260869565</v>
      </c>
      <c r="Q131" s="4">
        <v>56.972826086956523</v>
      </c>
      <c r="R131" s="4">
        <v>0.37445652173913047</v>
      </c>
      <c r="S131" s="4">
        <f>SUM(Nurse[[#This Row],[CNA Hours]],Nurse[[#This Row],[NA TR Hours]],Nurse[[#This Row],[Med Aide/Tech Hours]])</f>
        <v>137.18652173913048</v>
      </c>
      <c r="T131" s="4">
        <v>137.18652173913048</v>
      </c>
      <c r="U131" s="4">
        <v>0</v>
      </c>
      <c r="V131" s="4">
        <v>0</v>
      </c>
      <c r="W1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1" s="4">
        <v>0</v>
      </c>
      <c r="Y131" s="4">
        <v>0</v>
      </c>
      <c r="Z131" s="4">
        <v>0</v>
      </c>
      <c r="AA131" s="4">
        <v>0</v>
      </c>
      <c r="AB131" s="4">
        <v>0</v>
      </c>
      <c r="AC131" s="4">
        <v>0</v>
      </c>
      <c r="AD131" s="4">
        <v>0</v>
      </c>
      <c r="AE131" s="4">
        <v>0</v>
      </c>
      <c r="AF131" s="1">
        <v>315390</v>
      </c>
      <c r="AG131" s="1">
        <v>2</v>
      </c>
      <c r="AH131"/>
    </row>
    <row r="132" spans="1:34" x14ac:dyDescent="0.25">
      <c r="A132" t="s">
        <v>380</v>
      </c>
      <c r="B132" t="s">
        <v>40</v>
      </c>
      <c r="C132" t="s">
        <v>506</v>
      </c>
      <c r="D132" t="s">
        <v>401</v>
      </c>
      <c r="E132" s="4">
        <v>188.90217391304347</v>
      </c>
      <c r="F132" s="4">
        <f>Nurse[[#This Row],[Total Nurse Staff Hours]]/Nurse[[#This Row],[MDS Census]]</f>
        <v>2.8996766212095051</v>
      </c>
      <c r="G132" s="4">
        <f>Nurse[[#This Row],[Total Direct Care Staff Hours]]/Nurse[[#This Row],[MDS Census]]</f>
        <v>2.6986967029173137</v>
      </c>
      <c r="H132" s="4">
        <f>Nurse[[#This Row],[Total RN Hours (w/ Admin, DON)]]/Nurse[[#This Row],[MDS Census]]</f>
        <v>0.42005178663904719</v>
      </c>
      <c r="I132" s="4">
        <f>Nurse[[#This Row],[RN Hours (excl. Admin, DON)]]/Nurse[[#This Row],[MDS Census]]</f>
        <v>0.26887335289717479</v>
      </c>
      <c r="J132" s="4">
        <f>SUM(Nurse[[#This Row],[RN Hours (excl. Admin, DON)]],Nurse[[#This Row],[RN Admin Hours]],Nurse[[#This Row],[RN DON Hours]],Nurse[[#This Row],[LPN Hours (excl. Admin)]],Nurse[[#This Row],[LPN Admin Hours]],Nurse[[#This Row],[CNA Hours]],Nurse[[#This Row],[NA TR Hours]],Nurse[[#This Row],[Med Aide/Tech Hours]])</f>
        <v>547.7552173913042</v>
      </c>
      <c r="K132" s="4">
        <f>SUM(Nurse[[#This Row],[RN Hours (excl. Admin, DON)]],Nurse[[#This Row],[LPN Hours (excl. Admin)]],Nurse[[#This Row],[CNA Hours]],Nurse[[#This Row],[NA TR Hours]],Nurse[[#This Row],[Med Aide/Tech Hours]])</f>
        <v>509.78967391304337</v>
      </c>
      <c r="L132" s="4">
        <f>SUM(Nurse[[#This Row],[RN Hours (excl. Admin, DON)]],Nurse[[#This Row],[RN Admin Hours]],Nurse[[#This Row],[RN DON Hours]])</f>
        <v>79.348695652173916</v>
      </c>
      <c r="M132" s="4">
        <v>50.790760869565219</v>
      </c>
      <c r="N132" s="4">
        <v>22.905760869565217</v>
      </c>
      <c r="O132" s="4">
        <v>5.6521739130434785</v>
      </c>
      <c r="P132" s="4">
        <f>SUM(Nurse[[#This Row],[LPN Hours (excl. Admin)]],Nurse[[#This Row],[LPN Admin Hours]])</f>
        <v>156.78217391304344</v>
      </c>
      <c r="Q132" s="4">
        <v>147.37456521739125</v>
      </c>
      <c r="R132" s="4">
        <v>9.4076086956521738</v>
      </c>
      <c r="S132" s="4">
        <f>SUM(Nurse[[#This Row],[CNA Hours]],Nurse[[#This Row],[NA TR Hours]],Nurse[[#This Row],[Med Aide/Tech Hours]])</f>
        <v>311.62434782608693</v>
      </c>
      <c r="T132" s="4">
        <v>278.27923913043475</v>
      </c>
      <c r="U132" s="4">
        <v>33.345108695652172</v>
      </c>
      <c r="V132" s="4">
        <v>0</v>
      </c>
      <c r="W1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51.143804347826077</v>
      </c>
      <c r="X132" s="4">
        <v>0</v>
      </c>
      <c r="Y132" s="4">
        <v>2.2644565217391301</v>
      </c>
      <c r="Z132" s="4">
        <v>0</v>
      </c>
      <c r="AA132" s="4">
        <v>4.5620652173913046</v>
      </c>
      <c r="AB132" s="4">
        <v>0</v>
      </c>
      <c r="AC132" s="4">
        <v>44.317282608695642</v>
      </c>
      <c r="AD132" s="4">
        <v>0</v>
      </c>
      <c r="AE132" s="4">
        <v>0</v>
      </c>
      <c r="AF132" s="1">
        <v>315091</v>
      </c>
      <c r="AG132" s="1">
        <v>2</v>
      </c>
      <c r="AH132"/>
    </row>
    <row r="133" spans="1:34" x14ac:dyDescent="0.25">
      <c r="A133" t="s">
        <v>380</v>
      </c>
      <c r="B133" t="s">
        <v>173</v>
      </c>
      <c r="C133" t="s">
        <v>539</v>
      </c>
      <c r="D133" t="s">
        <v>420</v>
      </c>
      <c r="E133" s="4">
        <v>87.014084507042256</v>
      </c>
      <c r="F133" s="4">
        <f>Nurse[[#This Row],[Total Nurse Staff Hours]]/Nurse[[#This Row],[MDS Census]]</f>
        <v>4.294457753318226</v>
      </c>
      <c r="G133" s="4">
        <f>Nurse[[#This Row],[Total Direct Care Staff Hours]]/Nurse[[#This Row],[MDS Census]]</f>
        <v>4.2637034639041769</v>
      </c>
      <c r="H133" s="4">
        <f>Nurse[[#This Row],[Total RN Hours (w/ Admin, DON)]]/Nurse[[#This Row],[MDS Census]]</f>
        <v>0.42985270314017482</v>
      </c>
      <c r="I133" s="4">
        <f>Nurse[[#This Row],[RN Hours (excl. Admin, DON)]]/Nurse[[#This Row],[MDS Census]]</f>
        <v>0.39909841372612498</v>
      </c>
      <c r="J133" s="4">
        <f>SUM(Nurse[[#This Row],[RN Hours (excl. Admin, DON)]],Nurse[[#This Row],[RN Admin Hours]],Nurse[[#This Row],[RN DON Hours]],Nurse[[#This Row],[LPN Hours (excl. Admin)]],Nurse[[#This Row],[LPN Admin Hours]],Nurse[[#This Row],[CNA Hours]],Nurse[[#This Row],[NA TR Hours]],Nurse[[#This Row],[Med Aide/Tech Hours]])</f>
        <v>373.67830985915498</v>
      </c>
      <c r="K133" s="4">
        <f>SUM(Nurse[[#This Row],[RN Hours (excl. Admin, DON)]],Nurse[[#This Row],[LPN Hours (excl. Admin)]],Nurse[[#This Row],[CNA Hours]],Nurse[[#This Row],[NA TR Hours]],Nurse[[#This Row],[Med Aide/Tech Hours]])</f>
        <v>371.00225352112682</v>
      </c>
      <c r="L133" s="4">
        <f>SUM(Nurse[[#This Row],[RN Hours (excl. Admin, DON)]],Nurse[[#This Row],[RN Admin Hours]],Nurse[[#This Row],[RN DON Hours]])</f>
        <v>37.403239436619721</v>
      </c>
      <c r="M133" s="4">
        <v>34.727183098591553</v>
      </c>
      <c r="N133" s="4">
        <v>0</v>
      </c>
      <c r="O133" s="4">
        <v>2.676056338028169</v>
      </c>
      <c r="P133" s="4">
        <f>SUM(Nurse[[#This Row],[LPN Hours (excl. Admin)]],Nurse[[#This Row],[LPN Admin Hours]])</f>
        <v>126.21422535211272</v>
      </c>
      <c r="Q133" s="4">
        <v>126.21422535211272</v>
      </c>
      <c r="R133" s="4">
        <v>0</v>
      </c>
      <c r="S133" s="4">
        <f>SUM(Nurse[[#This Row],[CNA Hours]],Nurse[[#This Row],[NA TR Hours]],Nurse[[#This Row],[Med Aide/Tech Hours]])</f>
        <v>210.06084507042254</v>
      </c>
      <c r="T133" s="4">
        <v>210.06084507042254</v>
      </c>
      <c r="U133" s="4">
        <v>0</v>
      </c>
      <c r="V133" s="4">
        <v>0</v>
      </c>
      <c r="W1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3" s="4">
        <v>0</v>
      </c>
      <c r="Y133" s="4">
        <v>0</v>
      </c>
      <c r="Z133" s="4">
        <v>0</v>
      </c>
      <c r="AA133" s="4">
        <v>0</v>
      </c>
      <c r="AB133" s="4">
        <v>0</v>
      </c>
      <c r="AC133" s="4">
        <v>0</v>
      </c>
      <c r="AD133" s="4">
        <v>0</v>
      </c>
      <c r="AE133" s="4">
        <v>0</v>
      </c>
      <c r="AF133" s="1">
        <v>315294</v>
      </c>
      <c r="AG133" s="1">
        <v>2</v>
      </c>
      <c r="AH133"/>
    </row>
    <row r="134" spans="1:34" x14ac:dyDescent="0.25">
      <c r="A134" t="s">
        <v>380</v>
      </c>
      <c r="B134" t="s">
        <v>67</v>
      </c>
      <c r="C134" t="s">
        <v>518</v>
      </c>
      <c r="D134" t="s">
        <v>418</v>
      </c>
      <c r="E134" s="4">
        <v>105.1304347826087</v>
      </c>
      <c r="F134" s="4">
        <f>Nurse[[#This Row],[Total Nurse Staff Hours]]/Nurse[[#This Row],[MDS Census]]</f>
        <v>2.9788875103391232</v>
      </c>
      <c r="G134" s="4">
        <f>Nurse[[#This Row],[Total Direct Care Staff Hours]]/Nurse[[#This Row],[MDS Census]]</f>
        <v>2.5931555004135647</v>
      </c>
      <c r="H134" s="4">
        <f>Nurse[[#This Row],[Total RN Hours (w/ Admin, DON)]]/Nurse[[#This Row],[MDS Census]]</f>
        <v>0.37017162944582294</v>
      </c>
      <c r="I134" s="4">
        <f>Nurse[[#This Row],[RN Hours (excl. Admin, DON)]]/Nurse[[#This Row],[MDS Census]]</f>
        <v>9.031224152191894E-2</v>
      </c>
      <c r="J134" s="4">
        <f>SUM(Nurse[[#This Row],[RN Hours (excl. Admin, DON)]],Nurse[[#This Row],[RN Admin Hours]],Nurse[[#This Row],[RN DON Hours]],Nurse[[#This Row],[LPN Hours (excl. Admin)]],Nurse[[#This Row],[LPN Admin Hours]],Nurse[[#This Row],[CNA Hours]],Nurse[[#This Row],[NA TR Hours]],Nurse[[#This Row],[Med Aide/Tech Hours]])</f>
        <v>313.17173913043479</v>
      </c>
      <c r="K134" s="4">
        <f>SUM(Nurse[[#This Row],[RN Hours (excl. Admin, DON)]],Nurse[[#This Row],[LPN Hours (excl. Admin)]],Nurse[[#This Row],[CNA Hours]],Nurse[[#This Row],[NA TR Hours]],Nurse[[#This Row],[Med Aide/Tech Hours]])</f>
        <v>272.61956521739131</v>
      </c>
      <c r="L134" s="4">
        <f>SUM(Nurse[[#This Row],[RN Hours (excl. Admin, DON)]],Nurse[[#This Row],[RN Admin Hours]],Nurse[[#This Row],[RN DON Hours]])</f>
        <v>38.916304347826085</v>
      </c>
      <c r="M134" s="4">
        <v>9.4945652173913047</v>
      </c>
      <c r="N134" s="4">
        <v>23.421739130434784</v>
      </c>
      <c r="O134" s="4">
        <v>6</v>
      </c>
      <c r="P134" s="4">
        <f>SUM(Nurse[[#This Row],[LPN Hours (excl. Admin)]],Nurse[[#This Row],[LPN Admin Hours]])</f>
        <v>85.241847826086968</v>
      </c>
      <c r="Q134" s="4">
        <v>74.111413043478265</v>
      </c>
      <c r="R134" s="4">
        <v>11.130434782608695</v>
      </c>
      <c r="S134" s="4">
        <f>SUM(Nurse[[#This Row],[CNA Hours]],Nurse[[#This Row],[NA TR Hours]],Nurse[[#This Row],[Med Aide/Tech Hours]])</f>
        <v>189.01358695652175</v>
      </c>
      <c r="T134" s="4">
        <v>171.84782608695653</v>
      </c>
      <c r="U134" s="4">
        <v>12.4375</v>
      </c>
      <c r="V134" s="4">
        <v>4.7282608695652177</v>
      </c>
      <c r="W1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7.7858695652173928</v>
      </c>
      <c r="X134" s="4">
        <v>0</v>
      </c>
      <c r="Y134" s="4">
        <v>6.3076086956521751</v>
      </c>
      <c r="Z134" s="4">
        <v>0</v>
      </c>
      <c r="AA134" s="4">
        <v>1.4782608695652173</v>
      </c>
      <c r="AB134" s="4">
        <v>0</v>
      </c>
      <c r="AC134" s="4">
        <v>0</v>
      </c>
      <c r="AD134" s="4">
        <v>0</v>
      </c>
      <c r="AE134" s="4">
        <v>0</v>
      </c>
      <c r="AF134" s="1">
        <v>315135</v>
      </c>
      <c r="AG134" s="1">
        <v>2</v>
      </c>
      <c r="AH134"/>
    </row>
    <row r="135" spans="1:34" x14ac:dyDescent="0.25">
      <c r="A135" t="s">
        <v>380</v>
      </c>
      <c r="B135" t="s">
        <v>175</v>
      </c>
      <c r="C135" t="s">
        <v>451</v>
      </c>
      <c r="D135" t="s">
        <v>418</v>
      </c>
      <c r="E135" s="4">
        <v>44.054347826086953</v>
      </c>
      <c r="F135" s="4">
        <f>Nurse[[#This Row],[Total Nurse Staff Hours]]/Nurse[[#This Row],[MDS Census]]</f>
        <v>3.7060202319269675</v>
      </c>
      <c r="G135" s="4">
        <f>Nurse[[#This Row],[Total Direct Care Staff Hours]]/Nurse[[#This Row],[MDS Census]]</f>
        <v>3.3941524796447076</v>
      </c>
      <c r="H135" s="4">
        <f>Nurse[[#This Row],[Total RN Hours (w/ Admin, DON)]]/Nurse[[#This Row],[MDS Census]]</f>
        <v>0.82404391808536892</v>
      </c>
      <c r="I135" s="4">
        <f>Nurse[[#This Row],[RN Hours (excl. Admin, DON)]]/Nurse[[#This Row],[MDS Census]]</f>
        <v>0.62665926474216627</v>
      </c>
      <c r="J135" s="4">
        <f>SUM(Nurse[[#This Row],[RN Hours (excl. Admin, DON)]],Nurse[[#This Row],[RN Admin Hours]],Nurse[[#This Row],[RN DON Hours]],Nurse[[#This Row],[LPN Hours (excl. Admin)]],Nurse[[#This Row],[LPN Admin Hours]],Nurse[[#This Row],[CNA Hours]],Nurse[[#This Row],[NA TR Hours]],Nurse[[#This Row],[Med Aide/Tech Hours]])</f>
        <v>163.26630434782606</v>
      </c>
      <c r="K135" s="4">
        <f>SUM(Nurse[[#This Row],[RN Hours (excl. Admin, DON)]],Nurse[[#This Row],[LPN Hours (excl. Admin)]],Nurse[[#This Row],[CNA Hours]],Nurse[[#This Row],[NA TR Hours]],Nurse[[#This Row],[Med Aide/Tech Hours]])</f>
        <v>149.52717391304347</v>
      </c>
      <c r="L135" s="4">
        <f>SUM(Nurse[[#This Row],[RN Hours (excl. Admin, DON)]],Nurse[[#This Row],[RN Admin Hours]],Nurse[[#This Row],[RN DON Hours]])</f>
        <v>36.302717391304348</v>
      </c>
      <c r="M135" s="4">
        <v>27.607065217391302</v>
      </c>
      <c r="N135" s="4">
        <v>3.3043478260869565</v>
      </c>
      <c r="O135" s="4">
        <v>5.3913043478260869</v>
      </c>
      <c r="P135" s="4">
        <f>SUM(Nurse[[#This Row],[LPN Hours (excl. Admin)]],Nurse[[#This Row],[LPN Admin Hours]])</f>
        <v>37.493478260869566</v>
      </c>
      <c r="Q135" s="4">
        <v>32.450000000000003</v>
      </c>
      <c r="R135" s="4">
        <v>5.0434782608695654</v>
      </c>
      <c r="S135" s="4">
        <f>SUM(Nurse[[#This Row],[CNA Hours]],Nurse[[#This Row],[NA TR Hours]],Nurse[[#This Row],[Med Aide/Tech Hours]])</f>
        <v>89.470108695652172</v>
      </c>
      <c r="T135" s="4">
        <v>89.470108695652172</v>
      </c>
      <c r="U135" s="4">
        <v>0</v>
      </c>
      <c r="V135" s="4">
        <v>0</v>
      </c>
      <c r="W1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22.372282608695652</v>
      </c>
      <c r="X135" s="4">
        <v>9.5516304347826093</v>
      </c>
      <c r="Y135" s="4">
        <v>0</v>
      </c>
      <c r="Z135" s="4">
        <v>0</v>
      </c>
      <c r="AA135" s="4">
        <v>5.0108695652173916</v>
      </c>
      <c r="AB135" s="4">
        <v>0</v>
      </c>
      <c r="AC135" s="4">
        <v>7.8097826086956523</v>
      </c>
      <c r="AD135" s="4">
        <v>0</v>
      </c>
      <c r="AE135" s="4">
        <v>0</v>
      </c>
      <c r="AF135" s="1">
        <v>315298</v>
      </c>
      <c r="AG135" s="1">
        <v>2</v>
      </c>
      <c r="AH135"/>
    </row>
    <row r="136" spans="1:34" x14ac:dyDescent="0.25">
      <c r="A136" t="s">
        <v>380</v>
      </c>
      <c r="B136" t="s">
        <v>59</v>
      </c>
      <c r="C136" t="s">
        <v>515</v>
      </c>
      <c r="D136" t="s">
        <v>418</v>
      </c>
      <c r="E136" s="4">
        <v>199.64130434782609</v>
      </c>
      <c r="F136" s="4">
        <f>Nurse[[#This Row],[Total Nurse Staff Hours]]/Nurse[[#This Row],[MDS Census]]</f>
        <v>2.623336963031524</v>
      </c>
      <c r="G136" s="4">
        <f>Nurse[[#This Row],[Total Direct Care Staff Hours]]/Nurse[[#This Row],[MDS Census]]</f>
        <v>2.5304802090706158</v>
      </c>
      <c r="H136" s="4">
        <f>Nurse[[#This Row],[Total RN Hours (w/ Admin, DON)]]/Nurse[[#This Row],[MDS Census]]</f>
        <v>0.13943485599172428</v>
      </c>
      <c r="I136" s="4">
        <f>Nurse[[#This Row],[RN Hours (excl. Admin, DON)]]/Nurse[[#This Row],[MDS Census]]</f>
        <v>7.0547721456960852E-2</v>
      </c>
      <c r="J136" s="4">
        <f>SUM(Nurse[[#This Row],[RN Hours (excl. Admin, DON)]],Nurse[[#This Row],[RN Admin Hours]],Nurse[[#This Row],[RN DON Hours]],Nurse[[#This Row],[LPN Hours (excl. Admin)]],Nurse[[#This Row],[LPN Admin Hours]],Nurse[[#This Row],[CNA Hours]],Nurse[[#This Row],[NA TR Hours]],Nurse[[#This Row],[Med Aide/Tech Hours]])</f>
        <v>523.72641304347826</v>
      </c>
      <c r="K136" s="4">
        <f>SUM(Nurse[[#This Row],[RN Hours (excl. Admin, DON)]],Nurse[[#This Row],[LPN Hours (excl. Admin)]],Nurse[[#This Row],[CNA Hours]],Nurse[[#This Row],[NA TR Hours]],Nurse[[#This Row],[Med Aide/Tech Hours]])</f>
        <v>505.18836956521739</v>
      </c>
      <c r="L136" s="4">
        <f>SUM(Nurse[[#This Row],[RN Hours (excl. Admin, DON)]],Nurse[[#This Row],[RN Admin Hours]],Nurse[[#This Row],[RN DON Hours]])</f>
        <v>27.836956521739133</v>
      </c>
      <c r="M136" s="4">
        <v>14.084239130434783</v>
      </c>
      <c r="N136" s="4">
        <v>8.883152173913043</v>
      </c>
      <c r="O136" s="4">
        <v>4.8695652173913047</v>
      </c>
      <c r="P136" s="4">
        <f>SUM(Nurse[[#This Row],[LPN Hours (excl. Admin)]],Nurse[[#This Row],[LPN Admin Hours]])</f>
        <v>154.34054347826088</v>
      </c>
      <c r="Q136" s="4">
        <v>149.55521739130435</v>
      </c>
      <c r="R136" s="4">
        <v>4.7853260869565215</v>
      </c>
      <c r="S136" s="4">
        <f>SUM(Nurse[[#This Row],[CNA Hours]],Nurse[[#This Row],[NA TR Hours]],Nurse[[#This Row],[Med Aide/Tech Hours]])</f>
        <v>341.54891304347825</v>
      </c>
      <c r="T136" s="4">
        <v>250.2608695652174</v>
      </c>
      <c r="U136" s="4">
        <v>91.288043478260875</v>
      </c>
      <c r="V136" s="4">
        <v>0</v>
      </c>
      <c r="W1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254.85326086956519</v>
      </c>
      <c r="X136" s="4">
        <v>0.40760869565217389</v>
      </c>
      <c r="Y136" s="4">
        <v>0</v>
      </c>
      <c r="Z136" s="4">
        <v>0</v>
      </c>
      <c r="AA136" s="4">
        <v>50.135869565217391</v>
      </c>
      <c r="AB136" s="4">
        <v>0</v>
      </c>
      <c r="AC136" s="4">
        <v>142.08967391304347</v>
      </c>
      <c r="AD136" s="4">
        <v>62.220108695652172</v>
      </c>
      <c r="AE136" s="4">
        <v>0</v>
      </c>
      <c r="AF136" s="1">
        <v>315125</v>
      </c>
      <c r="AG136" s="1">
        <v>2</v>
      </c>
      <c r="AH136"/>
    </row>
    <row r="137" spans="1:34" x14ac:dyDescent="0.25">
      <c r="A137" t="s">
        <v>380</v>
      </c>
      <c r="B137" t="s">
        <v>253</v>
      </c>
      <c r="C137" t="s">
        <v>478</v>
      </c>
      <c r="D137" t="s">
        <v>407</v>
      </c>
      <c r="E137" s="4">
        <v>135.19565217391303</v>
      </c>
      <c r="F137" s="4">
        <f>Nurse[[#This Row],[Total Nurse Staff Hours]]/Nurse[[#This Row],[MDS Census]]</f>
        <v>3.5028083293133951</v>
      </c>
      <c r="G137" s="4">
        <f>Nurse[[#This Row],[Total Direct Care Staff Hours]]/Nurse[[#This Row],[MDS Census]]</f>
        <v>3.1168660556359553</v>
      </c>
      <c r="H137" s="4">
        <f>Nurse[[#This Row],[Total RN Hours (w/ Admin, DON)]]/Nurse[[#This Row],[MDS Census]]</f>
        <v>0.3651350699469369</v>
      </c>
      <c r="I137" s="4">
        <f>Nurse[[#This Row],[RN Hours (excl. Admin, DON)]]/Nurse[[#This Row],[MDS Census]]</f>
        <v>0.19310178485287033</v>
      </c>
      <c r="J137" s="4">
        <f>SUM(Nurse[[#This Row],[RN Hours (excl. Admin, DON)]],Nurse[[#This Row],[RN Admin Hours]],Nurse[[#This Row],[RN DON Hours]],Nurse[[#This Row],[LPN Hours (excl. Admin)]],Nurse[[#This Row],[LPN Admin Hours]],Nurse[[#This Row],[CNA Hours]],Nurse[[#This Row],[NA TR Hours]],Nurse[[#This Row],[Med Aide/Tech Hours]])</f>
        <v>473.5644565217392</v>
      </c>
      <c r="K137" s="4">
        <f>SUM(Nurse[[#This Row],[RN Hours (excl. Admin, DON)]],Nurse[[#This Row],[LPN Hours (excl. Admin)]],Nurse[[#This Row],[CNA Hours]],Nurse[[#This Row],[NA TR Hours]],Nurse[[#This Row],[Med Aide/Tech Hours]])</f>
        <v>421.38673913043488</v>
      </c>
      <c r="L137" s="4">
        <f>SUM(Nurse[[#This Row],[RN Hours (excl. Admin, DON)]],Nurse[[#This Row],[RN Admin Hours]],Nurse[[#This Row],[RN DON Hours]])</f>
        <v>49.36467391304349</v>
      </c>
      <c r="M137" s="4">
        <v>26.106521739130446</v>
      </c>
      <c r="N137" s="4">
        <v>15.456521739130435</v>
      </c>
      <c r="O137" s="4">
        <v>7.8016304347826084</v>
      </c>
      <c r="P137" s="4">
        <f>SUM(Nurse[[#This Row],[LPN Hours (excl. Admin)]],Nurse[[#This Row],[LPN Admin Hours]])</f>
        <v>143.13315217391303</v>
      </c>
      <c r="Q137" s="4">
        <v>114.21358695652174</v>
      </c>
      <c r="R137" s="4">
        <v>28.919565217391298</v>
      </c>
      <c r="S137" s="4">
        <f>SUM(Nurse[[#This Row],[CNA Hours]],Nurse[[#This Row],[NA TR Hours]],Nurse[[#This Row],[Med Aide/Tech Hours]])</f>
        <v>281.06663043478272</v>
      </c>
      <c r="T137" s="4">
        <v>281.06663043478272</v>
      </c>
      <c r="U137" s="4">
        <v>0</v>
      </c>
      <c r="V137" s="4">
        <v>0</v>
      </c>
      <c r="W1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115.33891304347827</v>
      </c>
      <c r="X137" s="4">
        <v>4.2717391304347823</v>
      </c>
      <c r="Y137" s="4">
        <v>0</v>
      </c>
      <c r="Z137" s="4">
        <v>0</v>
      </c>
      <c r="AA137" s="4">
        <v>34.046195652173914</v>
      </c>
      <c r="AB137" s="4">
        <v>0</v>
      </c>
      <c r="AC137" s="4">
        <v>77.020978260869569</v>
      </c>
      <c r="AD137" s="4">
        <v>0</v>
      </c>
      <c r="AE137" s="4">
        <v>0</v>
      </c>
      <c r="AF137" s="1">
        <v>315396</v>
      </c>
      <c r="AG137" s="1">
        <v>2</v>
      </c>
      <c r="AH137"/>
    </row>
    <row r="138" spans="1:34" x14ac:dyDescent="0.25">
      <c r="A138" t="s">
        <v>380</v>
      </c>
      <c r="B138" t="s">
        <v>15</v>
      </c>
      <c r="C138" t="s">
        <v>491</v>
      </c>
      <c r="D138" t="s">
        <v>410</v>
      </c>
      <c r="E138" s="4">
        <v>138.4891304347826</v>
      </c>
      <c r="F138" s="4">
        <f>Nurse[[#This Row],[Total Nurse Staff Hours]]/Nurse[[#This Row],[MDS Census]]</f>
        <v>3.279805352798054</v>
      </c>
      <c r="G138" s="4">
        <f>Nurse[[#This Row],[Total Direct Care Staff Hours]]/Nurse[[#This Row],[MDS Census]]</f>
        <v>2.9830076132171732</v>
      </c>
      <c r="H138" s="4">
        <f>Nurse[[#This Row],[Total RN Hours (w/ Admin, DON)]]/Nurse[[#This Row],[MDS Census]]</f>
        <v>0.73355702064202188</v>
      </c>
      <c r="I138" s="4">
        <f>Nurse[[#This Row],[RN Hours (excl. Admin, DON)]]/Nurse[[#This Row],[MDS Census]]</f>
        <v>0.4367592810611412</v>
      </c>
      <c r="J138" s="4">
        <f>SUM(Nurse[[#This Row],[RN Hours (excl. Admin, DON)]],Nurse[[#This Row],[RN Admin Hours]],Nurse[[#This Row],[RN DON Hours]],Nurse[[#This Row],[LPN Hours (excl. Admin)]],Nurse[[#This Row],[LPN Admin Hours]],Nurse[[#This Row],[CNA Hours]],Nurse[[#This Row],[NA TR Hours]],Nurse[[#This Row],[Med Aide/Tech Hours]])</f>
        <v>454.21739130434781</v>
      </c>
      <c r="K138" s="4">
        <f>SUM(Nurse[[#This Row],[RN Hours (excl. Admin, DON)]],Nurse[[#This Row],[LPN Hours (excl. Admin)]],Nurse[[#This Row],[CNA Hours]],Nurse[[#This Row],[NA TR Hours]],Nurse[[#This Row],[Med Aide/Tech Hours]])</f>
        <v>413.11413043478262</v>
      </c>
      <c r="L138" s="4">
        <f>SUM(Nurse[[#This Row],[RN Hours (excl. Admin, DON)]],Nurse[[#This Row],[RN Admin Hours]],Nurse[[#This Row],[RN DON Hours]])</f>
        <v>101.58967391304347</v>
      </c>
      <c r="M138" s="4">
        <v>60.486413043478258</v>
      </c>
      <c r="N138" s="4">
        <v>36.048913043478258</v>
      </c>
      <c r="O138" s="4">
        <v>5.0543478260869561</v>
      </c>
      <c r="P138" s="4">
        <f>SUM(Nurse[[#This Row],[LPN Hours (excl. Admin)]],Nurse[[#This Row],[LPN Admin Hours]])</f>
        <v>67.190217391304344</v>
      </c>
      <c r="Q138" s="4">
        <v>67.190217391304344</v>
      </c>
      <c r="R138" s="4">
        <v>0</v>
      </c>
      <c r="S138" s="4">
        <f>SUM(Nurse[[#This Row],[CNA Hours]],Nurse[[#This Row],[NA TR Hours]],Nurse[[#This Row],[Med Aide/Tech Hours]])</f>
        <v>285.4375</v>
      </c>
      <c r="T138" s="4">
        <v>269.38586956521738</v>
      </c>
      <c r="U138" s="4">
        <v>16.051630434782609</v>
      </c>
      <c r="V138" s="4">
        <v>0</v>
      </c>
      <c r="W1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1.3586956521739131</v>
      </c>
      <c r="X138" s="4">
        <v>0</v>
      </c>
      <c r="Y138" s="4">
        <v>0</v>
      </c>
      <c r="Z138" s="4">
        <v>0</v>
      </c>
      <c r="AA138" s="4">
        <v>0</v>
      </c>
      <c r="AB138" s="4">
        <v>0</v>
      </c>
      <c r="AC138" s="4">
        <v>1.3586956521739131</v>
      </c>
      <c r="AD138" s="4">
        <v>0</v>
      </c>
      <c r="AE138" s="4">
        <v>0</v>
      </c>
      <c r="AF138" s="1">
        <v>315029</v>
      </c>
      <c r="AG138" s="1">
        <v>2</v>
      </c>
      <c r="AH138"/>
    </row>
    <row r="139" spans="1:34" x14ac:dyDescent="0.25">
      <c r="A139" t="s">
        <v>380</v>
      </c>
      <c r="B139" t="s">
        <v>14</v>
      </c>
      <c r="C139" t="s">
        <v>460</v>
      </c>
      <c r="D139" t="s">
        <v>414</v>
      </c>
      <c r="E139" s="4">
        <v>145.14130434782609</v>
      </c>
      <c r="F139" s="4">
        <f>Nurse[[#This Row],[Total Nurse Staff Hours]]/Nurse[[#This Row],[MDS Census]]</f>
        <v>3.5886317681419908</v>
      </c>
      <c r="G139" s="4">
        <f>Nurse[[#This Row],[Total Direct Care Staff Hours]]/Nurse[[#This Row],[MDS Census]]</f>
        <v>3.3448850445592755</v>
      </c>
      <c r="H139" s="4">
        <f>Nurse[[#This Row],[Total RN Hours (w/ Admin, DON)]]/Nurse[[#This Row],[MDS Census]]</f>
        <v>0.97523028532913947</v>
      </c>
      <c r="I139" s="4">
        <f>Nurse[[#This Row],[RN Hours (excl. Admin, DON)]]/Nurse[[#This Row],[MDS Census]]</f>
        <v>0.73148356174642393</v>
      </c>
      <c r="J139" s="4">
        <f>SUM(Nurse[[#This Row],[RN Hours (excl. Admin, DON)]],Nurse[[#This Row],[RN Admin Hours]],Nurse[[#This Row],[RN DON Hours]],Nurse[[#This Row],[LPN Hours (excl. Admin)]],Nurse[[#This Row],[LPN Admin Hours]],Nurse[[#This Row],[CNA Hours]],Nurse[[#This Row],[NA TR Hours]],Nurse[[#This Row],[Med Aide/Tech Hours]])</f>
        <v>520.85869565217399</v>
      </c>
      <c r="K139" s="4">
        <f>SUM(Nurse[[#This Row],[RN Hours (excl. Admin, DON)]],Nurse[[#This Row],[LPN Hours (excl. Admin)]],Nurse[[#This Row],[CNA Hours]],Nurse[[#This Row],[NA TR Hours]],Nurse[[#This Row],[Med Aide/Tech Hours]])</f>
        <v>485.48097826086962</v>
      </c>
      <c r="L139" s="4">
        <f>SUM(Nurse[[#This Row],[RN Hours (excl. Admin, DON)]],Nurse[[#This Row],[RN Admin Hours]],Nurse[[#This Row],[RN DON Hours]])</f>
        <v>141.54619565217391</v>
      </c>
      <c r="M139" s="4">
        <v>106.16847826086956</v>
      </c>
      <c r="N139" s="4">
        <v>31.630434782608695</v>
      </c>
      <c r="O139" s="4">
        <v>3.7472826086956523</v>
      </c>
      <c r="P139" s="4">
        <f>SUM(Nurse[[#This Row],[LPN Hours (excl. Admin)]],Nurse[[#This Row],[LPN Admin Hours]])</f>
        <v>62.790760869565219</v>
      </c>
      <c r="Q139" s="4">
        <v>62.790760869565219</v>
      </c>
      <c r="R139" s="4">
        <v>0</v>
      </c>
      <c r="S139" s="4">
        <f>SUM(Nurse[[#This Row],[CNA Hours]],Nurse[[#This Row],[NA TR Hours]],Nurse[[#This Row],[Med Aide/Tech Hours]])</f>
        <v>316.52173913043481</v>
      </c>
      <c r="T139" s="4">
        <v>316.52173913043481</v>
      </c>
      <c r="U139" s="4">
        <v>0</v>
      </c>
      <c r="V139" s="4">
        <v>0</v>
      </c>
      <c r="W1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9" s="4">
        <v>0</v>
      </c>
      <c r="Y139" s="4">
        <v>0</v>
      </c>
      <c r="Z139" s="4">
        <v>0</v>
      </c>
      <c r="AA139" s="4">
        <v>0</v>
      </c>
      <c r="AB139" s="4">
        <v>0</v>
      </c>
      <c r="AC139" s="4">
        <v>0</v>
      </c>
      <c r="AD139" s="4">
        <v>0</v>
      </c>
      <c r="AE139" s="4">
        <v>0</v>
      </c>
      <c r="AF139" s="1">
        <v>315021</v>
      </c>
      <c r="AG139" s="1">
        <v>2</v>
      </c>
      <c r="AH139"/>
    </row>
    <row r="140" spans="1:34" x14ac:dyDescent="0.25">
      <c r="A140" t="s">
        <v>380</v>
      </c>
      <c r="B140" t="s">
        <v>238</v>
      </c>
      <c r="C140" t="s">
        <v>580</v>
      </c>
      <c r="D140" t="s">
        <v>412</v>
      </c>
      <c r="E140" s="4">
        <v>25.010869565217391</v>
      </c>
      <c r="F140" s="4">
        <f>Nurse[[#This Row],[Total Nurse Staff Hours]]/Nurse[[#This Row],[MDS Census]]</f>
        <v>4.954272055627988</v>
      </c>
      <c r="G140" s="4">
        <f>Nurse[[#This Row],[Total Direct Care Staff Hours]]/Nurse[[#This Row],[MDS Census]]</f>
        <v>4.4547370708387657</v>
      </c>
      <c r="H140" s="4">
        <f>Nurse[[#This Row],[Total RN Hours (w/ Admin, DON)]]/Nurse[[#This Row],[MDS Census]]</f>
        <v>0.44896566710126035</v>
      </c>
      <c r="I140" s="4">
        <f>Nurse[[#This Row],[RN Hours (excl. Admin, DON)]]/Nurse[[#This Row],[MDS Census]]</f>
        <v>0.10538896132116471</v>
      </c>
      <c r="J140" s="4">
        <f>SUM(Nurse[[#This Row],[RN Hours (excl. Admin, DON)]],Nurse[[#This Row],[RN Admin Hours]],Nurse[[#This Row],[RN DON Hours]],Nurse[[#This Row],[LPN Hours (excl. Admin)]],Nurse[[#This Row],[LPN Admin Hours]],Nurse[[#This Row],[CNA Hours]],Nurse[[#This Row],[NA TR Hours]],Nurse[[#This Row],[Med Aide/Tech Hours]])</f>
        <v>123.91065217391304</v>
      </c>
      <c r="K140" s="4">
        <f>SUM(Nurse[[#This Row],[RN Hours (excl. Admin, DON)]],Nurse[[#This Row],[LPN Hours (excl. Admin)]],Nurse[[#This Row],[CNA Hours]],Nurse[[#This Row],[NA TR Hours]],Nurse[[#This Row],[Med Aide/Tech Hours]])</f>
        <v>111.41684782608695</v>
      </c>
      <c r="L140" s="4">
        <f>SUM(Nurse[[#This Row],[RN Hours (excl. Admin, DON)]],Nurse[[#This Row],[RN Admin Hours]],Nurse[[#This Row],[RN DON Hours]])</f>
        <v>11.229021739130435</v>
      </c>
      <c r="M140" s="4">
        <v>2.6358695652173911</v>
      </c>
      <c r="N140" s="4">
        <v>4.4844565217391308</v>
      </c>
      <c r="O140" s="4">
        <v>4.1086956521739131</v>
      </c>
      <c r="P140" s="4">
        <f>SUM(Nurse[[#This Row],[LPN Hours (excl. Admin)]],Nurse[[#This Row],[LPN Admin Hours]])</f>
        <v>38.414673913043472</v>
      </c>
      <c r="Q140" s="4">
        <v>34.514021739130428</v>
      </c>
      <c r="R140" s="4">
        <v>3.9006521739130431</v>
      </c>
      <c r="S140" s="4">
        <f>SUM(Nurse[[#This Row],[CNA Hours]],Nurse[[#This Row],[NA TR Hours]],Nurse[[#This Row],[Med Aide/Tech Hours]])</f>
        <v>74.266956521739132</v>
      </c>
      <c r="T140" s="4">
        <v>74.266956521739132</v>
      </c>
      <c r="U140" s="4">
        <v>0</v>
      </c>
      <c r="V140" s="4">
        <v>0</v>
      </c>
      <c r="W1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0" s="4">
        <v>0</v>
      </c>
      <c r="Y140" s="4">
        <v>0</v>
      </c>
      <c r="Z140" s="4">
        <v>0</v>
      </c>
      <c r="AA140" s="4">
        <v>0</v>
      </c>
      <c r="AB140" s="4">
        <v>0</v>
      </c>
      <c r="AC140" s="4">
        <v>0</v>
      </c>
      <c r="AD140" s="4">
        <v>0</v>
      </c>
      <c r="AE140" s="4">
        <v>0</v>
      </c>
      <c r="AF140" s="1">
        <v>315374</v>
      </c>
      <c r="AG140" s="1">
        <v>2</v>
      </c>
      <c r="AH140"/>
    </row>
    <row r="141" spans="1:34" x14ac:dyDescent="0.25">
      <c r="A141" t="s">
        <v>380</v>
      </c>
      <c r="B141" t="s">
        <v>63</v>
      </c>
      <c r="C141" t="s">
        <v>490</v>
      </c>
      <c r="D141" t="s">
        <v>413</v>
      </c>
      <c r="E141" s="4">
        <v>83.967391304347828</v>
      </c>
      <c r="F141" s="4">
        <f>Nurse[[#This Row],[Total Nurse Staff Hours]]/Nurse[[#This Row],[MDS Census]]</f>
        <v>3.8711533980582522</v>
      </c>
      <c r="G141" s="4">
        <f>Nurse[[#This Row],[Total Direct Care Staff Hours]]/Nurse[[#This Row],[MDS Census]]</f>
        <v>3.6069462783171522</v>
      </c>
      <c r="H141" s="4">
        <f>Nurse[[#This Row],[Total RN Hours (w/ Admin, DON)]]/Nurse[[#This Row],[MDS Census]]</f>
        <v>1.0412025889967633</v>
      </c>
      <c r="I141" s="4">
        <f>Nurse[[#This Row],[RN Hours (excl. Admin, DON)]]/Nurse[[#This Row],[MDS Census]]</f>
        <v>0.77699546925566298</v>
      </c>
      <c r="J141" s="4">
        <f>SUM(Nurse[[#This Row],[RN Hours (excl. Admin, DON)]],Nurse[[#This Row],[RN Admin Hours]],Nurse[[#This Row],[RN DON Hours]],Nurse[[#This Row],[LPN Hours (excl. Admin)]],Nurse[[#This Row],[LPN Admin Hours]],Nurse[[#This Row],[CNA Hours]],Nurse[[#This Row],[NA TR Hours]],Nurse[[#This Row],[Med Aide/Tech Hours]])</f>
        <v>325.05065217391302</v>
      </c>
      <c r="K141" s="4">
        <f>SUM(Nurse[[#This Row],[RN Hours (excl. Admin, DON)]],Nurse[[#This Row],[LPN Hours (excl. Admin)]],Nurse[[#This Row],[CNA Hours]],Nurse[[#This Row],[NA TR Hours]],Nurse[[#This Row],[Med Aide/Tech Hours]])</f>
        <v>302.86586956521739</v>
      </c>
      <c r="L141" s="4">
        <f>SUM(Nurse[[#This Row],[RN Hours (excl. Admin, DON)]],Nurse[[#This Row],[RN Admin Hours]],Nurse[[#This Row],[RN DON Hours]])</f>
        <v>87.427065217391274</v>
      </c>
      <c r="M141" s="4">
        <v>65.242282608695618</v>
      </c>
      <c r="N141" s="4">
        <v>16.445652173913043</v>
      </c>
      <c r="O141" s="4">
        <v>5.7391304347826084</v>
      </c>
      <c r="P141" s="4">
        <f>SUM(Nurse[[#This Row],[LPN Hours (excl. Admin)]],Nurse[[#This Row],[LPN Admin Hours]])</f>
        <v>83.550543478260892</v>
      </c>
      <c r="Q141" s="4">
        <v>83.550543478260892</v>
      </c>
      <c r="R141" s="4">
        <v>0</v>
      </c>
      <c r="S141" s="4">
        <f>SUM(Nurse[[#This Row],[CNA Hours]],Nurse[[#This Row],[NA TR Hours]],Nurse[[#This Row],[Med Aide/Tech Hours]])</f>
        <v>154.07304347826087</v>
      </c>
      <c r="T141" s="4">
        <v>154.07304347826087</v>
      </c>
      <c r="U141" s="4">
        <v>0</v>
      </c>
      <c r="V141" s="4">
        <v>0</v>
      </c>
      <c r="W1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4.1486956521739131</v>
      </c>
      <c r="X141" s="4">
        <v>1.4347826086956521</v>
      </c>
      <c r="Y141" s="4">
        <v>0.53804347826086951</v>
      </c>
      <c r="Z141" s="4">
        <v>0</v>
      </c>
      <c r="AA141" s="4">
        <v>0</v>
      </c>
      <c r="AB141" s="4">
        <v>0</v>
      </c>
      <c r="AC141" s="4">
        <v>2.1758695652173912</v>
      </c>
      <c r="AD141" s="4">
        <v>0</v>
      </c>
      <c r="AE141" s="4">
        <v>0</v>
      </c>
      <c r="AF141" s="1">
        <v>315129</v>
      </c>
      <c r="AG141" s="1">
        <v>2</v>
      </c>
      <c r="AH141"/>
    </row>
    <row r="142" spans="1:34" x14ac:dyDescent="0.25">
      <c r="A142" t="s">
        <v>380</v>
      </c>
      <c r="B142" t="s">
        <v>87</v>
      </c>
      <c r="C142" t="s">
        <v>532</v>
      </c>
      <c r="D142" t="s">
        <v>419</v>
      </c>
      <c r="E142" s="4">
        <v>195.57608695652175</v>
      </c>
      <c r="F142" s="4">
        <f>Nurse[[#This Row],[Total Nurse Staff Hours]]/Nurse[[#This Row],[MDS Census]]</f>
        <v>3.0181842938920687</v>
      </c>
      <c r="G142" s="4">
        <f>Nurse[[#This Row],[Total Direct Care Staff Hours]]/Nurse[[#This Row],[MDS Census]]</f>
        <v>2.9657194464513976</v>
      </c>
      <c r="H142" s="4">
        <f>Nurse[[#This Row],[Total RN Hours (w/ Admin, DON)]]/Nurse[[#This Row],[MDS Census]]</f>
        <v>0.36647418440504648</v>
      </c>
      <c r="I142" s="4">
        <f>Nurse[[#This Row],[RN Hours (excl. Admin, DON)]]/Nurse[[#This Row],[MDS Census]]</f>
        <v>0.31400933696437511</v>
      </c>
      <c r="J142" s="4">
        <f>SUM(Nurse[[#This Row],[RN Hours (excl. Admin, DON)]],Nurse[[#This Row],[RN Admin Hours]],Nurse[[#This Row],[RN DON Hours]],Nurse[[#This Row],[LPN Hours (excl. Admin)]],Nurse[[#This Row],[LPN Admin Hours]],Nurse[[#This Row],[CNA Hours]],Nurse[[#This Row],[NA TR Hours]],Nurse[[#This Row],[Med Aide/Tech Hours]])</f>
        <v>590.28467391304343</v>
      </c>
      <c r="K142" s="4">
        <f>SUM(Nurse[[#This Row],[RN Hours (excl. Admin, DON)]],Nurse[[#This Row],[LPN Hours (excl. Admin)]],Nurse[[#This Row],[CNA Hours]],Nurse[[#This Row],[NA TR Hours]],Nurse[[#This Row],[Med Aide/Tech Hours]])</f>
        <v>580.02380434782606</v>
      </c>
      <c r="L142" s="4">
        <f>SUM(Nurse[[#This Row],[RN Hours (excl. Admin, DON)]],Nurse[[#This Row],[RN Admin Hours]],Nurse[[#This Row],[RN DON Hours]])</f>
        <v>71.67358695652176</v>
      </c>
      <c r="M142" s="4">
        <v>61.412717391304362</v>
      </c>
      <c r="N142" s="4">
        <v>6.8695652173913047</v>
      </c>
      <c r="O142" s="4">
        <v>3.3913043478260869</v>
      </c>
      <c r="P142" s="4">
        <f>SUM(Nurse[[#This Row],[LPN Hours (excl. Admin)]],Nurse[[#This Row],[LPN Admin Hours]])</f>
        <v>140.27989130434781</v>
      </c>
      <c r="Q142" s="4">
        <v>140.27989130434781</v>
      </c>
      <c r="R142" s="4">
        <v>0</v>
      </c>
      <c r="S142" s="4">
        <f>SUM(Nurse[[#This Row],[CNA Hours]],Nurse[[#This Row],[NA TR Hours]],Nurse[[#This Row],[Med Aide/Tech Hours]])</f>
        <v>378.3311956521739</v>
      </c>
      <c r="T142" s="4">
        <v>378.3311956521739</v>
      </c>
      <c r="U142" s="4">
        <v>0</v>
      </c>
      <c r="V142" s="4">
        <v>0</v>
      </c>
      <c r="W1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82.871956521739122</v>
      </c>
      <c r="X142" s="4">
        <v>5.7877173913043478</v>
      </c>
      <c r="Y142" s="4">
        <v>0</v>
      </c>
      <c r="Z142" s="4">
        <v>0</v>
      </c>
      <c r="AA142" s="4">
        <v>58.817934782608695</v>
      </c>
      <c r="AB142" s="4">
        <v>0</v>
      </c>
      <c r="AC142" s="4">
        <v>18.266304347826086</v>
      </c>
      <c r="AD142" s="4">
        <v>0</v>
      </c>
      <c r="AE142" s="4">
        <v>0</v>
      </c>
      <c r="AF142" s="1">
        <v>315174</v>
      </c>
      <c r="AG142" s="1">
        <v>2</v>
      </c>
      <c r="AH142"/>
    </row>
    <row r="143" spans="1:34" x14ac:dyDescent="0.25">
      <c r="A143" t="s">
        <v>380</v>
      </c>
      <c r="B143" t="s">
        <v>43</v>
      </c>
      <c r="C143" t="s">
        <v>509</v>
      </c>
      <c r="D143" t="s">
        <v>414</v>
      </c>
      <c r="E143" s="4">
        <v>46.489130434782609</v>
      </c>
      <c r="F143" s="4">
        <f>Nurse[[#This Row],[Total Nurse Staff Hours]]/Nurse[[#This Row],[MDS Census]]</f>
        <v>3.944683189151275</v>
      </c>
      <c r="G143" s="4">
        <f>Nurse[[#This Row],[Total Direct Care Staff Hours]]/Nurse[[#This Row],[MDS Census]]</f>
        <v>3.463881225157821</v>
      </c>
      <c r="H143" s="4">
        <f>Nurse[[#This Row],[Total RN Hours (w/ Admin, DON)]]/Nurse[[#This Row],[MDS Census]]</f>
        <v>0.64156651858779534</v>
      </c>
      <c r="I143" s="4">
        <f>Nurse[[#This Row],[RN Hours (excl. Admin, DON)]]/Nurse[[#This Row],[MDS Census]]</f>
        <v>0.31206219312602312</v>
      </c>
      <c r="J143" s="4">
        <f>SUM(Nurse[[#This Row],[RN Hours (excl. Admin, DON)]],Nurse[[#This Row],[RN Admin Hours]],Nurse[[#This Row],[RN DON Hours]],Nurse[[#This Row],[LPN Hours (excl. Admin)]],Nurse[[#This Row],[LPN Admin Hours]],Nurse[[#This Row],[CNA Hours]],Nurse[[#This Row],[NA TR Hours]],Nurse[[#This Row],[Med Aide/Tech Hours]])</f>
        <v>183.38489130434786</v>
      </c>
      <c r="K143" s="4">
        <f>SUM(Nurse[[#This Row],[RN Hours (excl. Admin, DON)]],Nurse[[#This Row],[LPN Hours (excl. Admin)]],Nurse[[#This Row],[CNA Hours]],Nurse[[#This Row],[NA TR Hours]],Nurse[[#This Row],[Med Aide/Tech Hours]])</f>
        <v>161.03282608695653</v>
      </c>
      <c r="L143" s="4">
        <f>SUM(Nurse[[#This Row],[RN Hours (excl. Admin, DON)]],Nurse[[#This Row],[RN Admin Hours]],Nurse[[#This Row],[RN DON Hours]])</f>
        <v>29.825869565217399</v>
      </c>
      <c r="M143" s="4">
        <v>14.507500000000011</v>
      </c>
      <c r="N143" s="4">
        <v>10.337391304347824</v>
      </c>
      <c r="O143" s="4">
        <v>4.9809782608695654</v>
      </c>
      <c r="P143" s="4">
        <f>SUM(Nurse[[#This Row],[LPN Hours (excl. Admin)]],Nurse[[#This Row],[LPN Admin Hours]])</f>
        <v>44.204999999999998</v>
      </c>
      <c r="Q143" s="4">
        <v>37.171304347826087</v>
      </c>
      <c r="R143" s="4">
        <v>7.033695652173912</v>
      </c>
      <c r="S143" s="4">
        <f>SUM(Nurse[[#This Row],[CNA Hours]],Nurse[[#This Row],[NA TR Hours]],Nurse[[#This Row],[Med Aide/Tech Hours]])</f>
        <v>109.35402173913045</v>
      </c>
      <c r="T143" s="4">
        <v>87.94989130434783</v>
      </c>
      <c r="U143" s="4">
        <v>21.404130434782608</v>
      </c>
      <c r="V143" s="4">
        <v>0</v>
      </c>
      <c r="W1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0.55869565217391304</v>
      </c>
      <c r="X143" s="4">
        <v>0</v>
      </c>
      <c r="Y143" s="4">
        <v>0.55869565217391304</v>
      </c>
      <c r="Z143" s="4">
        <v>0</v>
      </c>
      <c r="AA143" s="4">
        <v>0</v>
      </c>
      <c r="AB143" s="4">
        <v>0</v>
      </c>
      <c r="AC143" s="4">
        <v>0</v>
      </c>
      <c r="AD143" s="4">
        <v>0</v>
      </c>
      <c r="AE143" s="4">
        <v>0</v>
      </c>
      <c r="AF143" s="1">
        <v>315096</v>
      </c>
      <c r="AG143" s="1">
        <v>2</v>
      </c>
      <c r="AH143"/>
    </row>
    <row r="144" spans="1:34" x14ac:dyDescent="0.25">
      <c r="A144" t="s">
        <v>380</v>
      </c>
      <c r="B144" t="s">
        <v>13</v>
      </c>
      <c r="C144" t="s">
        <v>446</v>
      </c>
      <c r="D144" t="s">
        <v>408</v>
      </c>
      <c r="E144" s="4">
        <v>21.25</v>
      </c>
      <c r="F144" s="4">
        <f>Nurse[[#This Row],[Total Nurse Staff Hours]]/Nurse[[#This Row],[MDS Census]]</f>
        <v>6.3877493606138103</v>
      </c>
      <c r="G144" s="4">
        <f>Nurse[[#This Row],[Total Direct Care Staff Hours]]/Nurse[[#This Row],[MDS Census]]</f>
        <v>5.8858107416879806</v>
      </c>
      <c r="H144" s="4">
        <f>Nurse[[#This Row],[Total RN Hours (w/ Admin, DON)]]/Nurse[[#This Row],[MDS Census]]</f>
        <v>3.3538925831202051</v>
      </c>
      <c r="I144" s="4">
        <f>Nurse[[#This Row],[RN Hours (excl. Admin, DON)]]/Nurse[[#This Row],[MDS Census]]</f>
        <v>2.8519539641943741</v>
      </c>
      <c r="J144" s="4">
        <f>SUM(Nurse[[#This Row],[RN Hours (excl. Admin, DON)]],Nurse[[#This Row],[RN Admin Hours]],Nurse[[#This Row],[RN DON Hours]],Nurse[[#This Row],[LPN Hours (excl. Admin)]],Nurse[[#This Row],[LPN Admin Hours]],Nurse[[#This Row],[CNA Hours]],Nurse[[#This Row],[NA TR Hours]],Nurse[[#This Row],[Med Aide/Tech Hours]])</f>
        <v>135.73967391304348</v>
      </c>
      <c r="K144" s="4">
        <f>SUM(Nurse[[#This Row],[RN Hours (excl. Admin, DON)]],Nurse[[#This Row],[LPN Hours (excl. Admin)]],Nurse[[#This Row],[CNA Hours]],Nurse[[#This Row],[NA TR Hours]],Nurse[[#This Row],[Med Aide/Tech Hours]])</f>
        <v>125.07347826086959</v>
      </c>
      <c r="L144" s="4">
        <f>SUM(Nurse[[#This Row],[RN Hours (excl. Admin, DON)]],Nurse[[#This Row],[RN Admin Hours]],Nurse[[#This Row],[RN DON Hours]])</f>
        <v>71.270217391304357</v>
      </c>
      <c r="M144" s="4">
        <v>60.604021739130452</v>
      </c>
      <c r="N144" s="4">
        <v>5.5357608695652161</v>
      </c>
      <c r="O144" s="4">
        <v>5.1304347826086953</v>
      </c>
      <c r="P144" s="4">
        <f>SUM(Nurse[[#This Row],[LPN Hours (excl. Admin)]],Nurse[[#This Row],[LPN Admin Hours]])</f>
        <v>7.477282608695651</v>
      </c>
      <c r="Q144" s="4">
        <v>7.477282608695651</v>
      </c>
      <c r="R144" s="4">
        <v>0</v>
      </c>
      <c r="S144" s="4">
        <f>SUM(Nurse[[#This Row],[CNA Hours]],Nurse[[#This Row],[NA TR Hours]],Nurse[[#This Row],[Med Aide/Tech Hours]])</f>
        <v>56.99217391304348</v>
      </c>
      <c r="T144" s="4">
        <v>56.632065217391307</v>
      </c>
      <c r="U144" s="4">
        <v>0.36010869565217385</v>
      </c>
      <c r="V144" s="4">
        <v>0</v>
      </c>
      <c r="W1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4" s="4">
        <v>0</v>
      </c>
      <c r="Y144" s="4">
        <v>0</v>
      </c>
      <c r="Z144" s="4">
        <v>0</v>
      </c>
      <c r="AA144" s="4">
        <v>0</v>
      </c>
      <c r="AB144" s="4">
        <v>0</v>
      </c>
      <c r="AC144" s="4">
        <v>0</v>
      </c>
      <c r="AD144" s="4">
        <v>0</v>
      </c>
      <c r="AE144" s="4">
        <v>0</v>
      </c>
      <c r="AF144" s="1">
        <v>315019</v>
      </c>
      <c r="AG144" s="1">
        <v>2</v>
      </c>
      <c r="AH144"/>
    </row>
    <row r="145" spans="1:34" x14ac:dyDescent="0.25">
      <c r="A145" t="s">
        <v>380</v>
      </c>
      <c r="B145" t="s">
        <v>10</v>
      </c>
      <c r="C145" t="s">
        <v>488</v>
      </c>
      <c r="D145" t="s">
        <v>411</v>
      </c>
      <c r="E145" s="4">
        <v>65.760869565217391</v>
      </c>
      <c r="F145" s="4">
        <f>Nurse[[#This Row],[Total Nurse Staff Hours]]/Nurse[[#This Row],[MDS Census]]</f>
        <v>3.750796694214876</v>
      </c>
      <c r="G145" s="4">
        <f>Nurse[[#This Row],[Total Direct Care Staff Hours]]/Nurse[[#This Row],[MDS Census]]</f>
        <v>3.3741272727272729</v>
      </c>
      <c r="H145" s="4">
        <f>Nurse[[#This Row],[Total RN Hours (w/ Admin, DON)]]/Nurse[[#This Row],[MDS Census]]</f>
        <v>0.37306611570247933</v>
      </c>
      <c r="I145" s="4">
        <f>Nurse[[#This Row],[RN Hours (excl. Admin, DON)]]/Nurse[[#This Row],[MDS Census]]</f>
        <v>7.3090909090909081E-2</v>
      </c>
      <c r="J145" s="4">
        <f>SUM(Nurse[[#This Row],[RN Hours (excl. Admin, DON)]],Nurse[[#This Row],[RN Admin Hours]],Nurse[[#This Row],[RN DON Hours]],Nurse[[#This Row],[LPN Hours (excl. Admin)]],Nurse[[#This Row],[LPN Admin Hours]],Nurse[[#This Row],[CNA Hours]],Nurse[[#This Row],[NA TR Hours]],Nurse[[#This Row],[Med Aide/Tech Hours]])</f>
        <v>246.65565217391304</v>
      </c>
      <c r="K145" s="4">
        <f>SUM(Nurse[[#This Row],[RN Hours (excl. Admin, DON)]],Nurse[[#This Row],[LPN Hours (excl. Admin)]],Nurse[[#This Row],[CNA Hours]],Nurse[[#This Row],[NA TR Hours]],Nurse[[#This Row],[Med Aide/Tech Hours]])</f>
        <v>221.88554347826087</v>
      </c>
      <c r="L145" s="4">
        <f>SUM(Nurse[[#This Row],[RN Hours (excl. Admin, DON)]],Nurse[[#This Row],[RN Admin Hours]],Nurse[[#This Row],[RN DON Hours]])</f>
        <v>24.533152173913042</v>
      </c>
      <c r="M145" s="4">
        <v>4.8065217391304342</v>
      </c>
      <c r="N145" s="4">
        <v>19.726630434782606</v>
      </c>
      <c r="O145" s="4">
        <v>0</v>
      </c>
      <c r="P145" s="4">
        <f>SUM(Nurse[[#This Row],[LPN Hours (excl. Admin)]],Nurse[[#This Row],[LPN Admin Hours]])</f>
        <v>78.138695652173908</v>
      </c>
      <c r="Q145" s="4">
        <v>73.095217391304345</v>
      </c>
      <c r="R145" s="4">
        <v>5.0434782608695654</v>
      </c>
      <c r="S145" s="4">
        <f>SUM(Nurse[[#This Row],[CNA Hours]],Nurse[[#This Row],[NA TR Hours]],Nurse[[#This Row],[Med Aide/Tech Hours]])</f>
        <v>143.98380434782609</v>
      </c>
      <c r="T145" s="4">
        <v>143.98380434782609</v>
      </c>
      <c r="U145" s="4">
        <v>0</v>
      </c>
      <c r="V145" s="4">
        <v>0</v>
      </c>
      <c r="W1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8.1521739130434784E-2</v>
      </c>
      <c r="X145" s="4">
        <v>0</v>
      </c>
      <c r="Y145" s="4">
        <v>0</v>
      </c>
      <c r="Z145" s="4">
        <v>0</v>
      </c>
      <c r="AA145" s="4">
        <v>0</v>
      </c>
      <c r="AB145" s="4">
        <v>0</v>
      </c>
      <c r="AC145" s="4">
        <v>8.1521739130434784E-2</v>
      </c>
      <c r="AD145" s="4">
        <v>0</v>
      </c>
      <c r="AE145" s="4">
        <v>0</v>
      </c>
      <c r="AF145" s="1">
        <v>315014</v>
      </c>
      <c r="AG145" s="1">
        <v>2</v>
      </c>
      <c r="AH145"/>
    </row>
    <row r="146" spans="1:34" x14ac:dyDescent="0.25">
      <c r="A146" t="s">
        <v>380</v>
      </c>
      <c r="B146" t="s">
        <v>191</v>
      </c>
      <c r="C146" t="s">
        <v>567</v>
      </c>
      <c r="D146" t="s">
        <v>416</v>
      </c>
      <c r="E146" s="4">
        <v>88.923913043478265</v>
      </c>
      <c r="F146" s="4">
        <f>Nurse[[#This Row],[Total Nurse Staff Hours]]/Nurse[[#This Row],[MDS Census]]</f>
        <v>3.8644309986554211</v>
      </c>
      <c r="G146" s="4">
        <f>Nurse[[#This Row],[Total Direct Care Staff Hours]]/Nurse[[#This Row],[MDS Census]]</f>
        <v>3.7588815548221488</v>
      </c>
      <c r="H146" s="4">
        <f>Nurse[[#This Row],[Total RN Hours (w/ Admin, DON)]]/Nurse[[#This Row],[MDS Census]]</f>
        <v>0.92812614594792808</v>
      </c>
      <c r="I146" s="4">
        <f>Nurse[[#This Row],[RN Hours (excl. Admin, DON)]]/Nurse[[#This Row],[MDS Census]]</f>
        <v>0.82257670211465583</v>
      </c>
      <c r="J146" s="4">
        <f>SUM(Nurse[[#This Row],[RN Hours (excl. Admin, DON)]],Nurse[[#This Row],[RN Admin Hours]],Nurse[[#This Row],[RN DON Hours]],Nurse[[#This Row],[LPN Hours (excl. Admin)]],Nurse[[#This Row],[LPN Admin Hours]],Nurse[[#This Row],[CNA Hours]],Nurse[[#This Row],[NA TR Hours]],Nurse[[#This Row],[Med Aide/Tech Hours]])</f>
        <v>343.64032608695652</v>
      </c>
      <c r="K146" s="4">
        <f>SUM(Nurse[[#This Row],[RN Hours (excl. Admin, DON)]],Nurse[[#This Row],[LPN Hours (excl. Admin)]],Nurse[[#This Row],[CNA Hours]],Nurse[[#This Row],[NA TR Hours]],Nurse[[#This Row],[Med Aide/Tech Hours]])</f>
        <v>334.25445652173914</v>
      </c>
      <c r="L146" s="4">
        <f>SUM(Nurse[[#This Row],[RN Hours (excl. Admin, DON)]],Nurse[[#This Row],[RN Admin Hours]],Nurse[[#This Row],[RN DON Hours]])</f>
        <v>82.532608695652172</v>
      </c>
      <c r="M146" s="4">
        <v>73.146739130434781</v>
      </c>
      <c r="N146" s="4">
        <v>4.2826086956521738</v>
      </c>
      <c r="O146" s="4">
        <v>5.1032608695652177</v>
      </c>
      <c r="P146" s="4">
        <f>SUM(Nurse[[#This Row],[LPN Hours (excl. Admin)]],Nurse[[#This Row],[LPN Admin Hours]])</f>
        <v>76.178586956521741</v>
      </c>
      <c r="Q146" s="4">
        <v>76.178586956521741</v>
      </c>
      <c r="R146" s="4">
        <v>0</v>
      </c>
      <c r="S146" s="4">
        <f>SUM(Nurse[[#This Row],[CNA Hours]],Nurse[[#This Row],[NA TR Hours]],Nurse[[#This Row],[Med Aide/Tech Hours]])</f>
        <v>184.92913043478262</v>
      </c>
      <c r="T146" s="4">
        <v>175.93456521739131</v>
      </c>
      <c r="U146" s="4">
        <v>8.9945652173913047</v>
      </c>
      <c r="V146" s="4">
        <v>0</v>
      </c>
      <c r="W1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6" s="4">
        <v>0</v>
      </c>
      <c r="Y146" s="4">
        <v>0</v>
      </c>
      <c r="Z146" s="4">
        <v>0</v>
      </c>
      <c r="AA146" s="4">
        <v>0</v>
      </c>
      <c r="AB146" s="4">
        <v>0</v>
      </c>
      <c r="AC146" s="4">
        <v>0</v>
      </c>
      <c r="AD146" s="4">
        <v>0</v>
      </c>
      <c r="AE146" s="4">
        <v>0</v>
      </c>
      <c r="AF146" s="1">
        <v>315317</v>
      </c>
      <c r="AG146" s="1">
        <v>2</v>
      </c>
      <c r="AH146"/>
    </row>
    <row r="147" spans="1:34" x14ac:dyDescent="0.25">
      <c r="A147" t="s">
        <v>380</v>
      </c>
      <c r="B147" t="s">
        <v>334</v>
      </c>
      <c r="C147" t="s">
        <v>609</v>
      </c>
      <c r="D147" t="s">
        <v>416</v>
      </c>
      <c r="E147" s="4">
        <v>71.152173913043484</v>
      </c>
      <c r="F147" s="4">
        <f>Nurse[[#This Row],[Total Nurse Staff Hours]]/Nurse[[#This Row],[MDS Census]]</f>
        <v>3.7254430186373351</v>
      </c>
      <c r="G147" s="4">
        <f>Nurse[[#This Row],[Total Direct Care Staff Hours]]/Nurse[[#This Row],[MDS Census]]</f>
        <v>3.5877253284448516</v>
      </c>
      <c r="H147" s="4">
        <f>Nurse[[#This Row],[Total RN Hours (w/ Admin, DON)]]/Nurse[[#This Row],[MDS Census]]</f>
        <v>0.33554842652001221</v>
      </c>
      <c r="I147" s="4">
        <f>Nurse[[#This Row],[RN Hours (excl. Admin, DON)]]/Nurse[[#This Row],[MDS Census]]</f>
        <v>0.19783073632752823</v>
      </c>
      <c r="J147" s="4">
        <f>SUM(Nurse[[#This Row],[RN Hours (excl. Admin, DON)]],Nurse[[#This Row],[RN Admin Hours]],Nurse[[#This Row],[RN DON Hours]],Nurse[[#This Row],[LPN Hours (excl. Admin)]],Nurse[[#This Row],[LPN Admin Hours]],Nurse[[#This Row],[CNA Hours]],Nurse[[#This Row],[NA TR Hours]],Nurse[[#This Row],[Med Aide/Tech Hours]])</f>
        <v>265.07336956521738</v>
      </c>
      <c r="K147" s="4">
        <f>SUM(Nurse[[#This Row],[RN Hours (excl. Admin, DON)]],Nurse[[#This Row],[LPN Hours (excl. Admin)]],Nurse[[#This Row],[CNA Hours]],Nurse[[#This Row],[NA TR Hours]],Nurse[[#This Row],[Med Aide/Tech Hours]])</f>
        <v>255.27445652173913</v>
      </c>
      <c r="L147" s="4">
        <f>SUM(Nurse[[#This Row],[RN Hours (excl. Admin, DON)]],Nurse[[#This Row],[RN Admin Hours]],Nurse[[#This Row],[RN DON Hours]])</f>
        <v>23.875</v>
      </c>
      <c r="M147" s="4">
        <v>14.076086956521738</v>
      </c>
      <c r="N147" s="4">
        <v>4.9565217391304346</v>
      </c>
      <c r="O147" s="4">
        <v>4.8423913043478262</v>
      </c>
      <c r="P147" s="4">
        <f>SUM(Nurse[[#This Row],[LPN Hours (excl. Admin)]],Nurse[[#This Row],[LPN Admin Hours]])</f>
        <v>74.421195652173907</v>
      </c>
      <c r="Q147" s="4">
        <v>74.421195652173907</v>
      </c>
      <c r="R147" s="4">
        <v>0</v>
      </c>
      <c r="S147" s="4">
        <f>SUM(Nurse[[#This Row],[CNA Hours]],Nurse[[#This Row],[NA TR Hours]],Nurse[[#This Row],[Med Aide/Tech Hours]])</f>
        <v>166.77717391304347</v>
      </c>
      <c r="T147" s="4">
        <v>166.77717391304347</v>
      </c>
      <c r="U147" s="4">
        <v>0</v>
      </c>
      <c r="V147" s="4">
        <v>0</v>
      </c>
      <c r="W1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35.418478260869563</v>
      </c>
      <c r="X147" s="4">
        <v>7.4972826086956523</v>
      </c>
      <c r="Y147" s="4">
        <v>0</v>
      </c>
      <c r="Z147" s="4">
        <v>0</v>
      </c>
      <c r="AA147" s="4">
        <v>9.6440217391304355</v>
      </c>
      <c r="AB147" s="4">
        <v>0</v>
      </c>
      <c r="AC147" s="4">
        <v>18.277173913043477</v>
      </c>
      <c r="AD147" s="4">
        <v>0</v>
      </c>
      <c r="AE147" s="4">
        <v>0</v>
      </c>
      <c r="AF147" s="1">
        <v>315514</v>
      </c>
      <c r="AG147" s="1">
        <v>2</v>
      </c>
      <c r="AH147"/>
    </row>
    <row r="148" spans="1:34" x14ac:dyDescent="0.25">
      <c r="A148" t="s">
        <v>380</v>
      </c>
      <c r="B148" t="s">
        <v>48</v>
      </c>
      <c r="C148" t="s">
        <v>486</v>
      </c>
      <c r="D148" t="s">
        <v>401</v>
      </c>
      <c r="E148" s="4">
        <v>76.184782608695656</v>
      </c>
      <c r="F148" s="4">
        <f>Nurse[[#This Row],[Total Nurse Staff Hours]]/Nurse[[#This Row],[MDS Census]]</f>
        <v>2.7303581110001423</v>
      </c>
      <c r="G148" s="4">
        <f>Nurse[[#This Row],[Total Direct Care Staff Hours]]/Nurse[[#This Row],[MDS Census]]</f>
        <v>2.4454030532172917</v>
      </c>
      <c r="H148" s="4">
        <f>Nurse[[#This Row],[Total RN Hours (w/ Admin, DON)]]/Nurse[[#This Row],[MDS Census]]</f>
        <v>0.58032814952204292</v>
      </c>
      <c r="I148" s="4">
        <f>Nurse[[#This Row],[RN Hours (excl. Admin, DON)]]/Nurse[[#This Row],[MDS Census]]</f>
        <v>0.36143101726351834</v>
      </c>
      <c r="J148" s="4">
        <f>SUM(Nurse[[#This Row],[RN Hours (excl. Admin, DON)]],Nurse[[#This Row],[RN Admin Hours]],Nurse[[#This Row],[RN DON Hours]],Nurse[[#This Row],[LPN Hours (excl. Admin)]],Nurse[[#This Row],[LPN Admin Hours]],Nurse[[#This Row],[CNA Hours]],Nurse[[#This Row],[NA TR Hours]],Nurse[[#This Row],[Med Aide/Tech Hours]])</f>
        <v>208.01173913043476</v>
      </c>
      <c r="K148" s="4">
        <f>SUM(Nurse[[#This Row],[RN Hours (excl. Admin, DON)]],Nurse[[#This Row],[LPN Hours (excl. Admin)]],Nurse[[#This Row],[CNA Hours]],Nurse[[#This Row],[NA TR Hours]],Nurse[[#This Row],[Med Aide/Tech Hours]])</f>
        <v>186.30249999999998</v>
      </c>
      <c r="L148" s="4">
        <f>SUM(Nurse[[#This Row],[RN Hours (excl. Admin, DON)]],Nurse[[#This Row],[RN Admin Hours]],Nurse[[#This Row],[RN DON Hours]])</f>
        <v>44.212173913043472</v>
      </c>
      <c r="M148" s="4">
        <v>27.53554347826087</v>
      </c>
      <c r="N148" s="4">
        <v>11.372282608695652</v>
      </c>
      <c r="O148" s="4">
        <v>5.3043478260869561</v>
      </c>
      <c r="P148" s="4">
        <f>SUM(Nurse[[#This Row],[LPN Hours (excl. Admin)]],Nurse[[#This Row],[LPN Admin Hours]])</f>
        <v>47.605869565217397</v>
      </c>
      <c r="Q148" s="4">
        <v>42.573260869565225</v>
      </c>
      <c r="R148" s="4">
        <v>5.0326086956521738</v>
      </c>
      <c r="S148" s="4">
        <f>SUM(Nurse[[#This Row],[CNA Hours]],Nurse[[#This Row],[NA TR Hours]],Nurse[[#This Row],[Med Aide/Tech Hours]])</f>
        <v>116.19369565217389</v>
      </c>
      <c r="T148" s="4">
        <v>116.19369565217389</v>
      </c>
      <c r="U148" s="4">
        <v>0</v>
      </c>
      <c r="V148" s="4">
        <v>0</v>
      </c>
      <c r="W1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8" s="4">
        <v>0</v>
      </c>
      <c r="Y148" s="4">
        <v>0</v>
      </c>
      <c r="Z148" s="4">
        <v>0</v>
      </c>
      <c r="AA148" s="4">
        <v>0</v>
      </c>
      <c r="AB148" s="4">
        <v>0</v>
      </c>
      <c r="AC148" s="4">
        <v>0</v>
      </c>
      <c r="AD148" s="4">
        <v>0</v>
      </c>
      <c r="AE148" s="4">
        <v>0</v>
      </c>
      <c r="AF148" s="1">
        <v>315106</v>
      </c>
      <c r="AG148" s="1">
        <v>2</v>
      </c>
      <c r="AH148"/>
    </row>
    <row r="149" spans="1:34" x14ac:dyDescent="0.25">
      <c r="A149" t="s">
        <v>380</v>
      </c>
      <c r="B149" t="s">
        <v>8</v>
      </c>
      <c r="C149" t="s">
        <v>486</v>
      </c>
      <c r="D149" t="s">
        <v>401</v>
      </c>
      <c r="E149" s="4">
        <v>164.5108695652174</v>
      </c>
      <c r="F149" s="4">
        <f>Nurse[[#This Row],[Total Nurse Staff Hours]]/Nurse[[#This Row],[MDS Census]]</f>
        <v>3.4953088866864883</v>
      </c>
      <c r="G149" s="4">
        <f>Nurse[[#This Row],[Total Direct Care Staff Hours]]/Nurse[[#This Row],[MDS Census]]</f>
        <v>3.3714238519986788</v>
      </c>
      <c r="H149" s="4">
        <f>Nurse[[#This Row],[Total RN Hours (w/ Admin, DON)]]/Nurse[[#This Row],[MDS Census]]</f>
        <v>0.48080607862570202</v>
      </c>
      <c r="I149" s="4">
        <f>Nurse[[#This Row],[RN Hours (excl. Admin, DON)]]/Nurse[[#This Row],[MDS Census]]</f>
        <v>0.35692104393789226</v>
      </c>
      <c r="J149" s="4">
        <f>SUM(Nurse[[#This Row],[RN Hours (excl. Admin, DON)]],Nurse[[#This Row],[RN Admin Hours]],Nurse[[#This Row],[RN DON Hours]],Nurse[[#This Row],[LPN Hours (excl. Admin)]],Nurse[[#This Row],[LPN Admin Hours]],Nurse[[#This Row],[CNA Hours]],Nurse[[#This Row],[NA TR Hours]],Nurse[[#This Row],[Med Aide/Tech Hours]])</f>
        <v>575.01630434782612</v>
      </c>
      <c r="K149" s="4">
        <f>SUM(Nurse[[#This Row],[RN Hours (excl. Admin, DON)]],Nurse[[#This Row],[LPN Hours (excl. Admin)]],Nurse[[#This Row],[CNA Hours]],Nurse[[#This Row],[NA TR Hours]],Nurse[[#This Row],[Med Aide/Tech Hours]])</f>
        <v>554.63586956521749</v>
      </c>
      <c r="L149" s="4">
        <f>SUM(Nurse[[#This Row],[RN Hours (excl. Admin, DON)]],Nurse[[#This Row],[RN Admin Hours]],Nurse[[#This Row],[RN DON Hours]])</f>
        <v>79.09782608695653</v>
      </c>
      <c r="M149" s="4">
        <v>58.717391304347828</v>
      </c>
      <c r="N149" s="4">
        <v>15.489130434782609</v>
      </c>
      <c r="O149" s="4">
        <v>4.8913043478260869</v>
      </c>
      <c r="P149" s="4">
        <f>SUM(Nurse[[#This Row],[LPN Hours (excl. Admin)]],Nurse[[#This Row],[LPN Admin Hours]])</f>
        <v>159.27173913043478</v>
      </c>
      <c r="Q149" s="4">
        <v>159.27173913043478</v>
      </c>
      <c r="R149" s="4">
        <v>0</v>
      </c>
      <c r="S149" s="4">
        <f>SUM(Nurse[[#This Row],[CNA Hours]],Nurse[[#This Row],[NA TR Hours]],Nurse[[#This Row],[Med Aide/Tech Hours]])</f>
        <v>336.64673913043481</v>
      </c>
      <c r="T149" s="4">
        <v>336.64673913043481</v>
      </c>
      <c r="U149" s="4">
        <v>0</v>
      </c>
      <c r="V149" s="4">
        <v>0</v>
      </c>
      <c r="W1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9" s="4">
        <v>0</v>
      </c>
      <c r="Y149" s="4">
        <v>0</v>
      </c>
      <c r="Z149" s="4">
        <v>0</v>
      </c>
      <c r="AA149" s="4">
        <v>0</v>
      </c>
      <c r="AB149" s="4">
        <v>0</v>
      </c>
      <c r="AC149" s="4">
        <v>0</v>
      </c>
      <c r="AD149" s="4">
        <v>0</v>
      </c>
      <c r="AE149" s="4">
        <v>0</v>
      </c>
      <c r="AF149" s="1">
        <v>315010</v>
      </c>
      <c r="AG149" s="1">
        <v>2</v>
      </c>
      <c r="AH149"/>
    </row>
    <row r="150" spans="1:34" x14ac:dyDescent="0.25">
      <c r="A150" t="s">
        <v>380</v>
      </c>
      <c r="B150" t="s">
        <v>282</v>
      </c>
      <c r="C150" t="s">
        <v>595</v>
      </c>
      <c r="D150" t="s">
        <v>402</v>
      </c>
      <c r="E150" s="4">
        <v>109.33695652173913</v>
      </c>
      <c r="F150" s="4">
        <f>Nurse[[#This Row],[Total Nurse Staff Hours]]/Nurse[[#This Row],[MDS Census]]</f>
        <v>3.3359339894621733</v>
      </c>
      <c r="G150" s="4">
        <f>Nurse[[#This Row],[Total Direct Care Staff Hours]]/Nurse[[#This Row],[MDS Census]]</f>
        <v>2.8626513569937373</v>
      </c>
      <c r="H150" s="4">
        <f>Nurse[[#This Row],[Total RN Hours (w/ Admin, DON)]]/Nurse[[#This Row],[MDS Census]]</f>
        <v>0.78470325082016101</v>
      </c>
      <c r="I150" s="4">
        <f>Nurse[[#This Row],[RN Hours (excl. Admin, DON)]]/Nurse[[#This Row],[MDS Census]]</f>
        <v>0.42072571826225275</v>
      </c>
      <c r="J150" s="4">
        <f>SUM(Nurse[[#This Row],[RN Hours (excl. Admin, DON)]],Nurse[[#This Row],[RN Admin Hours]],Nurse[[#This Row],[RN DON Hours]],Nurse[[#This Row],[LPN Hours (excl. Admin)]],Nurse[[#This Row],[LPN Admin Hours]],Nurse[[#This Row],[CNA Hours]],Nurse[[#This Row],[NA TR Hours]],Nurse[[#This Row],[Med Aide/Tech Hours]])</f>
        <v>364.74086956521739</v>
      </c>
      <c r="K150" s="4">
        <f>SUM(Nurse[[#This Row],[RN Hours (excl. Admin, DON)]],Nurse[[#This Row],[LPN Hours (excl. Admin)]],Nurse[[#This Row],[CNA Hours]],Nurse[[#This Row],[NA TR Hours]],Nurse[[#This Row],[Med Aide/Tech Hours]])</f>
        <v>312.99358695652177</v>
      </c>
      <c r="L150" s="4">
        <f>SUM(Nurse[[#This Row],[RN Hours (excl. Admin, DON)]],Nurse[[#This Row],[RN Admin Hours]],Nurse[[#This Row],[RN DON Hours]])</f>
        <v>85.797065217391292</v>
      </c>
      <c r="M150" s="4">
        <v>46.000869565217393</v>
      </c>
      <c r="N150" s="4">
        <v>34.355978260869563</v>
      </c>
      <c r="O150" s="4">
        <v>5.4402173913043477</v>
      </c>
      <c r="P150" s="4">
        <f>SUM(Nurse[[#This Row],[LPN Hours (excl. Admin)]],Nurse[[#This Row],[LPN Admin Hours]])</f>
        <v>100.99989130434781</v>
      </c>
      <c r="Q150" s="4">
        <v>89.048804347826078</v>
      </c>
      <c r="R150" s="4">
        <v>11.951086956521738</v>
      </c>
      <c r="S150" s="4">
        <f>SUM(Nurse[[#This Row],[CNA Hours]],Nurse[[#This Row],[NA TR Hours]],Nurse[[#This Row],[Med Aide/Tech Hours]])</f>
        <v>177.94391304347826</v>
      </c>
      <c r="T150" s="4">
        <v>177.94391304347826</v>
      </c>
      <c r="U150" s="4">
        <v>0</v>
      </c>
      <c r="V150" s="4">
        <v>0</v>
      </c>
      <c r="W1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27.080543478260868</v>
      </c>
      <c r="X150" s="4">
        <v>2.0552173913043474</v>
      </c>
      <c r="Y150" s="4">
        <v>1.2173913043478262</v>
      </c>
      <c r="Z150" s="4">
        <v>0</v>
      </c>
      <c r="AA150" s="4">
        <v>11.209130434782608</v>
      </c>
      <c r="AB150" s="4">
        <v>0</v>
      </c>
      <c r="AC150" s="4">
        <v>12.598804347826086</v>
      </c>
      <c r="AD150" s="4">
        <v>0</v>
      </c>
      <c r="AE150" s="4">
        <v>0</v>
      </c>
      <c r="AF150" s="1">
        <v>315451</v>
      </c>
      <c r="AG150" s="1">
        <v>2</v>
      </c>
      <c r="AH150"/>
    </row>
    <row r="151" spans="1:34" x14ac:dyDescent="0.25">
      <c r="A151" t="s">
        <v>380</v>
      </c>
      <c r="B151" t="s">
        <v>82</v>
      </c>
      <c r="C151" t="s">
        <v>529</v>
      </c>
      <c r="D151" t="s">
        <v>405</v>
      </c>
      <c r="E151" s="4">
        <v>274.52173913043481</v>
      </c>
      <c r="F151" s="4">
        <f>Nurse[[#This Row],[Total Nurse Staff Hours]]/Nurse[[#This Row],[MDS Census]]</f>
        <v>2.7891392144440919</v>
      </c>
      <c r="G151" s="4">
        <f>Nurse[[#This Row],[Total Direct Care Staff Hours]]/Nurse[[#This Row],[MDS Census]]</f>
        <v>2.4460425245486221</v>
      </c>
      <c r="H151" s="4">
        <f>Nurse[[#This Row],[Total RN Hours (w/ Admin, DON)]]/Nurse[[#This Row],[MDS Census]]</f>
        <v>0.43598550839404493</v>
      </c>
      <c r="I151" s="4">
        <f>Nurse[[#This Row],[RN Hours (excl. Admin, DON)]]/Nurse[[#This Row],[MDS Census]]</f>
        <v>0.20133829585049096</v>
      </c>
      <c r="J151" s="4">
        <f>SUM(Nurse[[#This Row],[RN Hours (excl. Admin, DON)]],Nurse[[#This Row],[RN Admin Hours]],Nurse[[#This Row],[RN DON Hours]],Nurse[[#This Row],[LPN Hours (excl. Admin)]],Nurse[[#This Row],[LPN Admin Hours]],Nurse[[#This Row],[CNA Hours]],Nurse[[#This Row],[NA TR Hours]],Nurse[[#This Row],[Med Aide/Tech Hours]])</f>
        <v>765.67934782608688</v>
      </c>
      <c r="K151" s="4">
        <f>SUM(Nurse[[#This Row],[RN Hours (excl. Admin, DON)]],Nurse[[#This Row],[LPN Hours (excl. Admin)]],Nurse[[#This Row],[CNA Hours]],Nurse[[#This Row],[NA TR Hours]],Nurse[[#This Row],[Med Aide/Tech Hours]])</f>
        <v>671.491847826087</v>
      </c>
      <c r="L151" s="4">
        <f>SUM(Nurse[[#This Row],[RN Hours (excl. Admin, DON)]],Nurse[[#This Row],[RN Admin Hours]],Nurse[[#This Row],[RN DON Hours]])</f>
        <v>119.6875</v>
      </c>
      <c r="M151" s="4">
        <v>55.271739130434781</v>
      </c>
      <c r="N151" s="4">
        <v>59.6875</v>
      </c>
      <c r="O151" s="4">
        <v>4.7282608695652177</v>
      </c>
      <c r="P151" s="4">
        <f>SUM(Nurse[[#This Row],[LPN Hours (excl. Admin)]],Nurse[[#This Row],[LPN Admin Hours]])</f>
        <v>241.40489130434781</v>
      </c>
      <c r="Q151" s="4">
        <v>211.63315217391303</v>
      </c>
      <c r="R151" s="4">
        <v>29.771739130434781</v>
      </c>
      <c r="S151" s="4">
        <f>SUM(Nurse[[#This Row],[CNA Hours]],Nurse[[#This Row],[NA TR Hours]],Nurse[[#This Row],[Med Aide/Tech Hours]])</f>
        <v>404.58695652173913</v>
      </c>
      <c r="T151" s="4">
        <v>404.58695652173913</v>
      </c>
      <c r="U151" s="4">
        <v>0</v>
      </c>
      <c r="V151" s="4">
        <v>0</v>
      </c>
      <c r="W1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164.80434782608694</v>
      </c>
      <c r="X151" s="4">
        <v>19.755434782608695</v>
      </c>
      <c r="Y151" s="4">
        <v>0</v>
      </c>
      <c r="Z151" s="4">
        <v>0</v>
      </c>
      <c r="AA151" s="4">
        <v>69.788043478260875</v>
      </c>
      <c r="AB151" s="4">
        <v>0</v>
      </c>
      <c r="AC151" s="4">
        <v>75.260869565217391</v>
      </c>
      <c r="AD151" s="4">
        <v>0</v>
      </c>
      <c r="AE151" s="4">
        <v>0</v>
      </c>
      <c r="AF151" s="1">
        <v>315159</v>
      </c>
      <c r="AG151" s="1">
        <v>2</v>
      </c>
      <c r="AH151"/>
    </row>
    <row r="152" spans="1:34" x14ac:dyDescent="0.25">
      <c r="A152" t="s">
        <v>380</v>
      </c>
      <c r="B152" t="s">
        <v>161</v>
      </c>
      <c r="C152" t="s">
        <v>449</v>
      </c>
      <c r="D152" t="s">
        <v>402</v>
      </c>
      <c r="E152" s="4">
        <v>205.02173913043478</v>
      </c>
      <c r="F152" s="4">
        <f>Nurse[[#This Row],[Total Nurse Staff Hours]]/Nurse[[#This Row],[MDS Census]]</f>
        <v>2.8923862792916974</v>
      </c>
      <c r="G152" s="4">
        <f>Nurse[[#This Row],[Total Direct Care Staff Hours]]/Nurse[[#This Row],[MDS Census]]</f>
        <v>2.7885568868624744</v>
      </c>
      <c r="H152" s="4">
        <f>Nurse[[#This Row],[Total RN Hours (w/ Admin, DON)]]/Nurse[[#This Row],[MDS Census]]</f>
        <v>0.59236984413105709</v>
      </c>
      <c r="I152" s="4">
        <f>Nurse[[#This Row],[RN Hours (excl. Admin, DON)]]/Nurse[[#This Row],[MDS Census]]</f>
        <v>0.4885404517018343</v>
      </c>
      <c r="J152" s="4">
        <f>SUM(Nurse[[#This Row],[RN Hours (excl. Admin, DON)]],Nurse[[#This Row],[RN Admin Hours]],Nurse[[#This Row],[RN DON Hours]],Nurse[[#This Row],[LPN Hours (excl. Admin)]],Nurse[[#This Row],[LPN Admin Hours]],Nurse[[#This Row],[CNA Hours]],Nurse[[#This Row],[NA TR Hours]],Nurse[[#This Row],[Med Aide/Tech Hours]])</f>
        <v>593.0020652173913</v>
      </c>
      <c r="K152" s="4">
        <f>SUM(Nurse[[#This Row],[RN Hours (excl. Admin, DON)]],Nurse[[#This Row],[LPN Hours (excl. Admin)]],Nurse[[#This Row],[CNA Hours]],Nurse[[#This Row],[NA TR Hours]],Nurse[[#This Row],[Med Aide/Tech Hours]])</f>
        <v>571.7147826086956</v>
      </c>
      <c r="L152" s="4">
        <f>SUM(Nurse[[#This Row],[RN Hours (excl. Admin, DON)]],Nurse[[#This Row],[RN Admin Hours]],Nurse[[#This Row],[RN DON Hours]])</f>
        <v>121.4486956521739</v>
      </c>
      <c r="M152" s="4">
        <v>100.16141304347825</v>
      </c>
      <c r="N152" s="4">
        <v>15.461195652173911</v>
      </c>
      <c r="O152" s="4">
        <v>5.8260869565217392</v>
      </c>
      <c r="P152" s="4">
        <f>SUM(Nurse[[#This Row],[LPN Hours (excl. Admin)]],Nurse[[#This Row],[LPN Admin Hours]])</f>
        <v>141.76445652173908</v>
      </c>
      <c r="Q152" s="4">
        <v>141.76445652173908</v>
      </c>
      <c r="R152" s="4">
        <v>0</v>
      </c>
      <c r="S152" s="4">
        <f>SUM(Nurse[[#This Row],[CNA Hours]],Nurse[[#This Row],[NA TR Hours]],Nurse[[#This Row],[Med Aide/Tech Hours]])</f>
        <v>329.78891304347826</v>
      </c>
      <c r="T152" s="4">
        <v>329.70608695652174</v>
      </c>
      <c r="U152" s="4">
        <v>0</v>
      </c>
      <c r="V152" s="4">
        <v>8.2826086956521744E-2</v>
      </c>
      <c r="W1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113.24554347826091</v>
      </c>
      <c r="X152" s="4">
        <v>1.0171739130434783</v>
      </c>
      <c r="Y152" s="4">
        <v>0</v>
      </c>
      <c r="Z152" s="4">
        <v>0</v>
      </c>
      <c r="AA152" s="4">
        <v>35.865108695652182</v>
      </c>
      <c r="AB152" s="4">
        <v>0</v>
      </c>
      <c r="AC152" s="4">
        <v>76.363260869565252</v>
      </c>
      <c r="AD152" s="4">
        <v>0</v>
      </c>
      <c r="AE152" s="4">
        <v>0</v>
      </c>
      <c r="AF152" s="1">
        <v>315279</v>
      </c>
      <c r="AG152" s="1">
        <v>2</v>
      </c>
      <c r="AH152"/>
    </row>
    <row r="153" spans="1:34" x14ac:dyDescent="0.25">
      <c r="A153" t="s">
        <v>380</v>
      </c>
      <c r="B153" t="s">
        <v>227</v>
      </c>
      <c r="C153" t="s">
        <v>481</v>
      </c>
      <c r="D153" t="s">
        <v>413</v>
      </c>
      <c r="E153" s="4">
        <v>134.53260869565219</v>
      </c>
      <c r="F153" s="4">
        <f>Nurse[[#This Row],[Total Nurse Staff Hours]]/Nurse[[#This Row],[MDS Census]]</f>
        <v>3.5265839864264352</v>
      </c>
      <c r="G153" s="4">
        <f>Nurse[[#This Row],[Total Direct Care Staff Hours]]/Nurse[[#This Row],[MDS Census]]</f>
        <v>3.3740631817080065</v>
      </c>
      <c r="H153" s="4">
        <f>Nurse[[#This Row],[Total RN Hours (w/ Admin, DON)]]/Nurse[[#This Row],[MDS Census]]</f>
        <v>0.74189302738951257</v>
      </c>
      <c r="I153" s="4">
        <f>Nurse[[#This Row],[RN Hours (excl. Admin, DON)]]/Nurse[[#This Row],[MDS Census]]</f>
        <v>0.63073927446069311</v>
      </c>
      <c r="J153" s="4">
        <f>SUM(Nurse[[#This Row],[RN Hours (excl. Admin, DON)]],Nurse[[#This Row],[RN Admin Hours]],Nurse[[#This Row],[RN DON Hours]],Nurse[[#This Row],[LPN Hours (excl. Admin)]],Nurse[[#This Row],[LPN Admin Hours]],Nurse[[#This Row],[CNA Hours]],Nurse[[#This Row],[NA TR Hours]],Nurse[[#This Row],[Med Aide/Tech Hours]])</f>
        <v>474.44054347826079</v>
      </c>
      <c r="K153" s="4">
        <f>SUM(Nurse[[#This Row],[RN Hours (excl. Admin, DON)]],Nurse[[#This Row],[LPN Hours (excl. Admin)]],Nurse[[#This Row],[CNA Hours]],Nurse[[#This Row],[NA TR Hours]],Nurse[[#This Row],[Med Aide/Tech Hours]])</f>
        <v>453.92152173913041</v>
      </c>
      <c r="L153" s="4">
        <f>SUM(Nurse[[#This Row],[RN Hours (excl. Admin, DON)]],Nurse[[#This Row],[RN Admin Hours]],Nurse[[#This Row],[RN DON Hours]])</f>
        <v>99.808804347826069</v>
      </c>
      <c r="M153" s="4">
        <v>84.85499999999999</v>
      </c>
      <c r="N153" s="4">
        <v>4.3478260869565215</v>
      </c>
      <c r="O153" s="4">
        <v>10.605978260869565</v>
      </c>
      <c r="P153" s="4">
        <f>SUM(Nurse[[#This Row],[LPN Hours (excl. Admin)]],Nurse[[#This Row],[LPN Admin Hours]])</f>
        <v>99.233695652173907</v>
      </c>
      <c r="Q153" s="4">
        <v>93.668478260869563</v>
      </c>
      <c r="R153" s="4">
        <v>5.5652173913043477</v>
      </c>
      <c r="S153" s="4">
        <f>SUM(Nurse[[#This Row],[CNA Hours]],Nurse[[#This Row],[NA TR Hours]],Nurse[[#This Row],[Med Aide/Tech Hours]])</f>
        <v>275.39804347826083</v>
      </c>
      <c r="T153" s="4">
        <v>275.39804347826083</v>
      </c>
      <c r="U153" s="4">
        <v>0</v>
      </c>
      <c r="V153" s="4">
        <v>0</v>
      </c>
      <c r="W1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3" s="4">
        <v>0</v>
      </c>
      <c r="Y153" s="4">
        <v>0</v>
      </c>
      <c r="Z153" s="4">
        <v>0</v>
      </c>
      <c r="AA153" s="4">
        <v>0</v>
      </c>
      <c r="AB153" s="4">
        <v>0</v>
      </c>
      <c r="AC153" s="4">
        <v>0</v>
      </c>
      <c r="AD153" s="4">
        <v>0</v>
      </c>
      <c r="AE153" s="4">
        <v>0</v>
      </c>
      <c r="AF153" s="1">
        <v>315360</v>
      </c>
      <c r="AG153" s="1">
        <v>2</v>
      </c>
      <c r="AH153"/>
    </row>
    <row r="154" spans="1:34" x14ac:dyDescent="0.25">
      <c r="A154" t="s">
        <v>380</v>
      </c>
      <c r="B154" t="s">
        <v>273</v>
      </c>
      <c r="C154" t="s">
        <v>432</v>
      </c>
      <c r="D154" t="s">
        <v>410</v>
      </c>
      <c r="E154" s="4">
        <v>55.923913043478258</v>
      </c>
      <c r="F154" s="4">
        <f>Nurse[[#This Row],[Total Nurse Staff Hours]]/Nurse[[#This Row],[MDS Census]]</f>
        <v>4.602380952380952</v>
      </c>
      <c r="G154" s="4">
        <f>Nurse[[#This Row],[Total Direct Care Staff Hours]]/Nurse[[#This Row],[MDS Census]]</f>
        <v>4.0522837706511181</v>
      </c>
      <c r="H154" s="4">
        <f>Nurse[[#This Row],[Total RN Hours (w/ Admin, DON)]]/Nurse[[#This Row],[MDS Census]]</f>
        <v>1.2533527696793003</v>
      </c>
      <c r="I154" s="4">
        <f>Nurse[[#This Row],[RN Hours (excl. Admin, DON)]]/Nurse[[#This Row],[MDS Census]]</f>
        <v>0.70325558794946552</v>
      </c>
      <c r="J154" s="4">
        <f>SUM(Nurse[[#This Row],[RN Hours (excl. Admin, DON)]],Nurse[[#This Row],[RN Admin Hours]],Nurse[[#This Row],[RN DON Hours]],Nurse[[#This Row],[LPN Hours (excl. Admin)]],Nurse[[#This Row],[LPN Admin Hours]],Nurse[[#This Row],[CNA Hours]],Nurse[[#This Row],[NA TR Hours]],Nurse[[#This Row],[Med Aide/Tech Hours]])</f>
        <v>257.383152173913</v>
      </c>
      <c r="K154" s="4">
        <f>SUM(Nurse[[#This Row],[RN Hours (excl. Admin, DON)]],Nurse[[#This Row],[LPN Hours (excl. Admin)]],Nurse[[#This Row],[CNA Hours]],Nurse[[#This Row],[NA TR Hours]],Nurse[[#This Row],[Med Aide/Tech Hours]])</f>
        <v>226.61956521739131</v>
      </c>
      <c r="L154" s="4">
        <f>SUM(Nurse[[#This Row],[RN Hours (excl. Admin, DON)]],Nurse[[#This Row],[RN Admin Hours]],Nurse[[#This Row],[RN DON Hours]])</f>
        <v>70.092391304347828</v>
      </c>
      <c r="M154" s="4">
        <v>39.328804347826086</v>
      </c>
      <c r="N154" s="4">
        <v>23.595108695652176</v>
      </c>
      <c r="O154" s="4">
        <v>7.1684782608695654</v>
      </c>
      <c r="P154" s="4">
        <f>SUM(Nurse[[#This Row],[LPN Hours (excl. Admin)]],Nurse[[#This Row],[LPN Admin Hours]])</f>
        <v>55.934782608695649</v>
      </c>
      <c r="Q154" s="4">
        <v>55.934782608695649</v>
      </c>
      <c r="R154" s="4">
        <v>0</v>
      </c>
      <c r="S154" s="4">
        <f>SUM(Nurse[[#This Row],[CNA Hours]],Nurse[[#This Row],[NA TR Hours]],Nurse[[#This Row],[Med Aide/Tech Hours]])</f>
        <v>131.35597826086956</v>
      </c>
      <c r="T154" s="4">
        <v>131.35597826086956</v>
      </c>
      <c r="U154" s="4">
        <v>0</v>
      </c>
      <c r="V154" s="4">
        <v>0</v>
      </c>
      <c r="W1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8.8858695652173907</v>
      </c>
      <c r="X154" s="4">
        <v>0</v>
      </c>
      <c r="Y154" s="4">
        <v>1.0842391304347827</v>
      </c>
      <c r="Z154" s="4">
        <v>0</v>
      </c>
      <c r="AA154" s="4">
        <v>0.19021739130434784</v>
      </c>
      <c r="AB154" s="4">
        <v>0</v>
      </c>
      <c r="AC154" s="4">
        <v>7.6114130434782608</v>
      </c>
      <c r="AD154" s="4">
        <v>0</v>
      </c>
      <c r="AE154" s="4">
        <v>0</v>
      </c>
      <c r="AF154" s="1">
        <v>315435</v>
      </c>
      <c r="AG154" s="1">
        <v>2</v>
      </c>
      <c r="AH154"/>
    </row>
    <row r="155" spans="1:34" x14ac:dyDescent="0.25">
      <c r="A155" t="s">
        <v>380</v>
      </c>
      <c r="B155" t="s">
        <v>272</v>
      </c>
      <c r="C155" t="s">
        <v>528</v>
      </c>
      <c r="D155" t="s">
        <v>413</v>
      </c>
      <c r="E155" s="4">
        <v>82.956521739130437</v>
      </c>
      <c r="F155" s="4">
        <f>Nurse[[#This Row],[Total Nurse Staff Hours]]/Nurse[[#This Row],[MDS Census]]</f>
        <v>4.317085953878407</v>
      </c>
      <c r="G155" s="4">
        <f>Nurse[[#This Row],[Total Direct Care Staff Hours]]/Nurse[[#This Row],[MDS Census]]</f>
        <v>3.9686517295597485</v>
      </c>
      <c r="H155" s="4">
        <f>Nurse[[#This Row],[Total RN Hours (w/ Admin, DON)]]/Nurse[[#This Row],[MDS Census]]</f>
        <v>1.2862617924528301</v>
      </c>
      <c r="I155" s="4">
        <f>Nurse[[#This Row],[RN Hours (excl. Admin, DON)]]/Nurse[[#This Row],[MDS Census]]</f>
        <v>0.9378275681341719</v>
      </c>
      <c r="J155" s="4">
        <f>SUM(Nurse[[#This Row],[RN Hours (excl. Admin, DON)]],Nurse[[#This Row],[RN Admin Hours]],Nurse[[#This Row],[RN DON Hours]],Nurse[[#This Row],[LPN Hours (excl. Admin)]],Nurse[[#This Row],[LPN Admin Hours]],Nurse[[#This Row],[CNA Hours]],Nurse[[#This Row],[NA TR Hours]],Nurse[[#This Row],[Med Aide/Tech Hours]])</f>
        <v>358.13043478260875</v>
      </c>
      <c r="K155" s="4">
        <f>SUM(Nurse[[#This Row],[RN Hours (excl. Admin, DON)]],Nurse[[#This Row],[LPN Hours (excl. Admin)]],Nurse[[#This Row],[CNA Hours]],Nurse[[#This Row],[NA TR Hours]],Nurse[[#This Row],[Med Aide/Tech Hours]])</f>
        <v>329.22554347826087</v>
      </c>
      <c r="L155" s="4">
        <f>SUM(Nurse[[#This Row],[RN Hours (excl. Admin, DON)]],Nurse[[#This Row],[RN Admin Hours]],Nurse[[#This Row],[RN DON Hours]])</f>
        <v>106.70380434782609</v>
      </c>
      <c r="M155" s="4">
        <v>77.798913043478265</v>
      </c>
      <c r="N155" s="4">
        <v>22.991847826086957</v>
      </c>
      <c r="O155" s="4">
        <v>5.9130434782608692</v>
      </c>
      <c r="P155" s="4">
        <f>SUM(Nurse[[#This Row],[LPN Hours (excl. Admin)]],Nurse[[#This Row],[LPN Admin Hours]])</f>
        <v>72.698369565217391</v>
      </c>
      <c r="Q155" s="4">
        <v>72.698369565217391</v>
      </c>
      <c r="R155" s="4">
        <v>0</v>
      </c>
      <c r="S155" s="4">
        <f>SUM(Nurse[[#This Row],[CNA Hours]],Nurse[[#This Row],[NA TR Hours]],Nurse[[#This Row],[Med Aide/Tech Hours]])</f>
        <v>178.72826086956522</v>
      </c>
      <c r="T155" s="4">
        <v>178.72826086956522</v>
      </c>
      <c r="U155" s="4">
        <v>0</v>
      </c>
      <c r="V155" s="4">
        <v>0</v>
      </c>
      <c r="W1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36.035326086956523</v>
      </c>
      <c r="X155" s="4">
        <v>0</v>
      </c>
      <c r="Y155" s="4">
        <v>0.55706521739130432</v>
      </c>
      <c r="Z155" s="4">
        <v>0</v>
      </c>
      <c r="AA155" s="4">
        <v>0</v>
      </c>
      <c r="AB155" s="4">
        <v>0</v>
      </c>
      <c r="AC155" s="4">
        <v>35.478260869565219</v>
      </c>
      <c r="AD155" s="4">
        <v>0</v>
      </c>
      <c r="AE155" s="4">
        <v>0</v>
      </c>
      <c r="AF155" s="1">
        <v>315434</v>
      </c>
      <c r="AG155" s="1">
        <v>2</v>
      </c>
      <c r="AH155"/>
    </row>
    <row r="156" spans="1:34" x14ac:dyDescent="0.25">
      <c r="A156" t="s">
        <v>380</v>
      </c>
      <c r="B156" t="s">
        <v>84</v>
      </c>
      <c r="C156" t="s">
        <v>531</v>
      </c>
      <c r="D156" t="s">
        <v>413</v>
      </c>
      <c r="E156" s="4">
        <v>54.967391304347828</v>
      </c>
      <c r="F156" s="4">
        <f>Nurse[[#This Row],[Total Nurse Staff Hours]]/Nurse[[#This Row],[MDS Census]]</f>
        <v>3.7477733834289109</v>
      </c>
      <c r="G156" s="4">
        <f>Nurse[[#This Row],[Total Direct Care Staff Hours]]/Nurse[[#This Row],[MDS Census]]</f>
        <v>3.6091852877199928</v>
      </c>
      <c r="H156" s="4">
        <f>Nurse[[#This Row],[Total RN Hours (w/ Admin, DON)]]/Nurse[[#This Row],[MDS Census]]</f>
        <v>1.1763713664227802</v>
      </c>
      <c r="I156" s="4">
        <f>Nurse[[#This Row],[RN Hours (excl. Admin, DON)]]/Nurse[[#This Row],[MDS Census]]</f>
        <v>1.0377832707138619</v>
      </c>
      <c r="J156" s="4">
        <f>SUM(Nurse[[#This Row],[RN Hours (excl. Admin, DON)]],Nurse[[#This Row],[RN Admin Hours]],Nurse[[#This Row],[RN DON Hours]],Nurse[[#This Row],[LPN Hours (excl. Admin)]],Nurse[[#This Row],[LPN Admin Hours]],Nurse[[#This Row],[CNA Hours]],Nurse[[#This Row],[NA TR Hours]],Nurse[[#This Row],[Med Aide/Tech Hours]])</f>
        <v>206.00532608695656</v>
      </c>
      <c r="K156" s="4">
        <f>SUM(Nurse[[#This Row],[RN Hours (excl. Admin, DON)]],Nurse[[#This Row],[LPN Hours (excl. Admin)]],Nurse[[#This Row],[CNA Hours]],Nurse[[#This Row],[NA TR Hours]],Nurse[[#This Row],[Med Aide/Tech Hours]])</f>
        <v>198.38750000000005</v>
      </c>
      <c r="L156" s="4">
        <f>SUM(Nurse[[#This Row],[RN Hours (excl. Admin, DON)]],Nurse[[#This Row],[RN Admin Hours]],Nurse[[#This Row],[RN DON Hours]])</f>
        <v>64.662065217391302</v>
      </c>
      <c r="M156" s="4">
        <v>57.044239130434782</v>
      </c>
      <c r="N156" s="4">
        <v>2.7808695652173911</v>
      </c>
      <c r="O156" s="4">
        <v>4.8369565217391308</v>
      </c>
      <c r="P156" s="4">
        <f>SUM(Nurse[[#This Row],[LPN Hours (excl. Admin)]],Nurse[[#This Row],[LPN Admin Hours]])</f>
        <v>35.156847826086953</v>
      </c>
      <c r="Q156" s="4">
        <v>35.156847826086953</v>
      </c>
      <c r="R156" s="4">
        <v>0</v>
      </c>
      <c r="S156" s="4">
        <f>SUM(Nurse[[#This Row],[CNA Hours]],Nurse[[#This Row],[NA TR Hours]],Nurse[[#This Row],[Med Aide/Tech Hours]])</f>
        <v>106.1864130434783</v>
      </c>
      <c r="T156" s="4">
        <v>106.1864130434783</v>
      </c>
      <c r="U156" s="4">
        <v>0</v>
      </c>
      <c r="V156" s="4">
        <v>0</v>
      </c>
      <c r="W1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15.032717391304347</v>
      </c>
      <c r="X156" s="4">
        <v>2.4094565217391302</v>
      </c>
      <c r="Y156" s="4">
        <v>2.2744565217391304</v>
      </c>
      <c r="Z156" s="4">
        <v>0</v>
      </c>
      <c r="AA156" s="4">
        <v>2.4508695652173915</v>
      </c>
      <c r="AB156" s="4">
        <v>0</v>
      </c>
      <c r="AC156" s="4">
        <v>7.8979347826086954</v>
      </c>
      <c r="AD156" s="4">
        <v>0</v>
      </c>
      <c r="AE156" s="4">
        <v>0</v>
      </c>
      <c r="AF156" s="1">
        <v>315164</v>
      </c>
      <c r="AG156" s="1">
        <v>2</v>
      </c>
      <c r="AH156"/>
    </row>
    <row r="157" spans="1:34" x14ac:dyDescent="0.25">
      <c r="A157" t="s">
        <v>380</v>
      </c>
      <c r="B157" t="s">
        <v>267</v>
      </c>
      <c r="C157" t="s">
        <v>480</v>
      </c>
      <c r="D157" t="s">
        <v>409</v>
      </c>
      <c r="E157" s="4">
        <v>126.05434782608695</v>
      </c>
      <c r="F157" s="4">
        <f>Nurse[[#This Row],[Total Nurse Staff Hours]]/Nurse[[#This Row],[MDS Census]]</f>
        <v>4.094735707510563</v>
      </c>
      <c r="G157" s="4">
        <f>Nurse[[#This Row],[Total Direct Care Staff Hours]]/Nurse[[#This Row],[MDS Census]]</f>
        <v>3.783944985772183</v>
      </c>
      <c r="H157" s="4">
        <f>Nurse[[#This Row],[Total RN Hours (w/ Admin, DON)]]/Nurse[[#This Row],[MDS Census]]</f>
        <v>0.9144157971889284</v>
      </c>
      <c r="I157" s="4">
        <f>Nurse[[#This Row],[RN Hours (excl. Admin, DON)]]/Nurse[[#This Row],[MDS Census]]</f>
        <v>0.68792877468310787</v>
      </c>
      <c r="J157" s="4">
        <f>SUM(Nurse[[#This Row],[RN Hours (excl. Admin, DON)]],Nurse[[#This Row],[RN Admin Hours]],Nurse[[#This Row],[RN DON Hours]],Nurse[[#This Row],[LPN Hours (excl. Admin)]],Nurse[[#This Row],[LPN Admin Hours]],Nurse[[#This Row],[CNA Hours]],Nurse[[#This Row],[NA TR Hours]],Nurse[[#This Row],[Med Aide/Tech Hours]])</f>
        <v>516.1592391304348</v>
      </c>
      <c r="K157" s="4">
        <f>SUM(Nurse[[#This Row],[RN Hours (excl. Admin, DON)]],Nurse[[#This Row],[LPN Hours (excl. Admin)]],Nurse[[#This Row],[CNA Hours]],Nurse[[#This Row],[NA TR Hours]],Nurse[[#This Row],[Med Aide/Tech Hours]])</f>
        <v>476.98271739130439</v>
      </c>
      <c r="L157" s="4">
        <f>SUM(Nurse[[#This Row],[RN Hours (excl. Admin, DON)]],Nurse[[#This Row],[RN Admin Hours]],Nurse[[#This Row],[RN DON Hours]])</f>
        <v>115.26608695652176</v>
      </c>
      <c r="M157" s="4">
        <v>86.716413043478283</v>
      </c>
      <c r="N157" s="4">
        <v>23.071413043478259</v>
      </c>
      <c r="O157" s="4">
        <v>5.4782608695652177</v>
      </c>
      <c r="P157" s="4">
        <f>SUM(Nurse[[#This Row],[LPN Hours (excl. Admin)]],Nurse[[#This Row],[LPN Admin Hours]])</f>
        <v>118.11391304347823</v>
      </c>
      <c r="Q157" s="4">
        <v>107.48706521739128</v>
      </c>
      <c r="R157" s="4">
        <v>10.626847826086955</v>
      </c>
      <c r="S157" s="4">
        <f>SUM(Nurse[[#This Row],[CNA Hours]],Nurse[[#This Row],[NA TR Hours]],Nurse[[#This Row],[Med Aide/Tech Hours]])</f>
        <v>282.7792391304348</v>
      </c>
      <c r="T157" s="4">
        <v>282.7792391304348</v>
      </c>
      <c r="U157" s="4">
        <v>0</v>
      </c>
      <c r="V157" s="4">
        <v>0</v>
      </c>
      <c r="W1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128.0194565217391</v>
      </c>
      <c r="X157" s="4">
        <v>0.45652173913043476</v>
      </c>
      <c r="Y157" s="4">
        <v>0</v>
      </c>
      <c r="Z157" s="4">
        <v>0</v>
      </c>
      <c r="AA157" s="4">
        <v>0</v>
      </c>
      <c r="AB157" s="4">
        <v>0</v>
      </c>
      <c r="AC157" s="4">
        <v>127.56293478260866</v>
      </c>
      <c r="AD157" s="4">
        <v>0</v>
      </c>
      <c r="AE157" s="4">
        <v>0</v>
      </c>
      <c r="AF157" s="1">
        <v>315425</v>
      </c>
      <c r="AG157" s="1">
        <v>2</v>
      </c>
      <c r="AH157"/>
    </row>
    <row r="158" spans="1:34" x14ac:dyDescent="0.25">
      <c r="A158" t="s">
        <v>380</v>
      </c>
      <c r="B158" t="s">
        <v>239</v>
      </c>
      <c r="C158" t="s">
        <v>447</v>
      </c>
      <c r="D158" t="s">
        <v>410</v>
      </c>
      <c r="E158" s="4">
        <v>77.804347826086953</v>
      </c>
      <c r="F158" s="4">
        <f>Nurse[[#This Row],[Total Nurse Staff Hours]]/Nurse[[#This Row],[MDS Census]]</f>
        <v>3.42662615255658</v>
      </c>
      <c r="G158" s="4">
        <f>Nurse[[#This Row],[Total Direct Care Staff Hours]]/Nurse[[#This Row],[MDS Census]]</f>
        <v>3.3576459905001395</v>
      </c>
      <c r="H158" s="4">
        <f>Nurse[[#This Row],[Total RN Hours (w/ Admin, DON)]]/Nurse[[#This Row],[MDS Census]]</f>
        <v>0.68412126292260389</v>
      </c>
      <c r="I158" s="4">
        <f>Nurse[[#This Row],[RN Hours (excl. Admin, DON)]]/Nurse[[#This Row],[MDS Census]]</f>
        <v>0.61514110086616347</v>
      </c>
      <c r="J158" s="4">
        <f>SUM(Nurse[[#This Row],[RN Hours (excl. Admin, DON)]],Nurse[[#This Row],[RN Admin Hours]],Nurse[[#This Row],[RN DON Hours]],Nurse[[#This Row],[LPN Hours (excl. Admin)]],Nurse[[#This Row],[LPN Admin Hours]],Nurse[[#This Row],[CNA Hours]],Nurse[[#This Row],[NA TR Hours]],Nurse[[#This Row],[Med Aide/Tech Hours]])</f>
        <v>266.60641304347826</v>
      </c>
      <c r="K158" s="4">
        <f>SUM(Nurse[[#This Row],[RN Hours (excl. Admin, DON)]],Nurse[[#This Row],[LPN Hours (excl. Admin)]],Nurse[[#This Row],[CNA Hours]],Nurse[[#This Row],[NA TR Hours]],Nurse[[#This Row],[Med Aide/Tech Hours]])</f>
        <v>261.2394565217391</v>
      </c>
      <c r="L158" s="4">
        <f>SUM(Nurse[[#This Row],[RN Hours (excl. Admin, DON)]],Nurse[[#This Row],[RN Admin Hours]],Nurse[[#This Row],[RN DON Hours]])</f>
        <v>53.227608695652158</v>
      </c>
      <c r="M158" s="4">
        <v>47.860652173913024</v>
      </c>
      <c r="N158" s="4">
        <v>0</v>
      </c>
      <c r="O158" s="4">
        <v>5.366956521739132</v>
      </c>
      <c r="P158" s="4">
        <f>SUM(Nurse[[#This Row],[LPN Hours (excl. Admin)]],Nurse[[#This Row],[LPN Admin Hours]])</f>
        <v>46.341195652173916</v>
      </c>
      <c r="Q158" s="4">
        <v>46.341195652173916</v>
      </c>
      <c r="R158" s="4">
        <v>0</v>
      </c>
      <c r="S158" s="4">
        <f>SUM(Nurse[[#This Row],[CNA Hours]],Nurse[[#This Row],[NA TR Hours]],Nurse[[#This Row],[Med Aide/Tech Hours]])</f>
        <v>167.03760869565215</v>
      </c>
      <c r="T158" s="4">
        <v>167.03760869565215</v>
      </c>
      <c r="U158" s="4">
        <v>0</v>
      </c>
      <c r="V158" s="4">
        <v>0</v>
      </c>
      <c r="W1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8" s="4">
        <v>0</v>
      </c>
      <c r="Y158" s="4">
        <v>0</v>
      </c>
      <c r="Z158" s="4">
        <v>0</v>
      </c>
      <c r="AA158" s="4">
        <v>0</v>
      </c>
      <c r="AB158" s="4">
        <v>0</v>
      </c>
      <c r="AC158" s="4">
        <v>0</v>
      </c>
      <c r="AD158" s="4">
        <v>0</v>
      </c>
      <c r="AE158" s="4">
        <v>0</v>
      </c>
      <c r="AF158" s="1">
        <v>315375</v>
      </c>
      <c r="AG158" s="1">
        <v>2</v>
      </c>
      <c r="AH158"/>
    </row>
    <row r="159" spans="1:34" x14ac:dyDescent="0.25">
      <c r="A159" t="s">
        <v>380</v>
      </c>
      <c r="B159" t="s">
        <v>122</v>
      </c>
      <c r="C159" t="s">
        <v>429</v>
      </c>
      <c r="D159" t="s">
        <v>404</v>
      </c>
      <c r="E159" s="4">
        <v>83.543478260869563</v>
      </c>
      <c r="F159" s="4">
        <f>Nurse[[#This Row],[Total Nurse Staff Hours]]/Nurse[[#This Row],[MDS Census]]</f>
        <v>3.2319476971116319</v>
      </c>
      <c r="G159" s="4">
        <f>Nurse[[#This Row],[Total Direct Care Staff Hours]]/Nurse[[#This Row],[MDS Census]]</f>
        <v>3.0660941972417386</v>
      </c>
      <c r="H159" s="4">
        <f>Nurse[[#This Row],[Total RN Hours (w/ Admin, DON)]]/Nurse[[#This Row],[MDS Census]]</f>
        <v>0.42180588082227427</v>
      </c>
      <c r="I159" s="4">
        <f>Nurse[[#This Row],[RN Hours (excl. Admin, DON)]]/Nurse[[#This Row],[MDS Census]]</f>
        <v>0.30279078844652618</v>
      </c>
      <c r="J159" s="4">
        <f>SUM(Nurse[[#This Row],[RN Hours (excl. Admin, DON)]],Nurse[[#This Row],[RN Admin Hours]],Nurse[[#This Row],[RN DON Hours]],Nurse[[#This Row],[LPN Hours (excl. Admin)]],Nurse[[#This Row],[LPN Admin Hours]],Nurse[[#This Row],[CNA Hours]],Nurse[[#This Row],[NA TR Hours]],Nurse[[#This Row],[Med Aide/Tech Hours]])</f>
        <v>270.00815217391306</v>
      </c>
      <c r="K159" s="4">
        <f>SUM(Nurse[[#This Row],[RN Hours (excl. Admin, DON)]],Nurse[[#This Row],[LPN Hours (excl. Admin)]],Nurse[[#This Row],[CNA Hours]],Nurse[[#This Row],[NA TR Hours]],Nurse[[#This Row],[Med Aide/Tech Hours]])</f>
        <v>256.1521739130435</v>
      </c>
      <c r="L159" s="4">
        <f>SUM(Nurse[[#This Row],[RN Hours (excl. Admin, DON)]],Nurse[[#This Row],[RN Admin Hours]],Nurse[[#This Row],[RN DON Hours]])</f>
        <v>35.239130434782609</v>
      </c>
      <c r="M159" s="4">
        <v>25.296195652173914</v>
      </c>
      <c r="N159" s="4">
        <v>4.3777173913043477</v>
      </c>
      <c r="O159" s="4">
        <v>5.5652173913043477</v>
      </c>
      <c r="P159" s="4">
        <f>SUM(Nurse[[#This Row],[LPN Hours (excl. Admin)]],Nurse[[#This Row],[LPN Admin Hours]])</f>
        <v>67.027173913043484</v>
      </c>
      <c r="Q159" s="4">
        <v>63.114130434782609</v>
      </c>
      <c r="R159" s="4">
        <v>3.9130434782608696</v>
      </c>
      <c r="S159" s="4">
        <f>SUM(Nurse[[#This Row],[CNA Hours]],Nurse[[#This Row],[NA TR Hours]],Nurse[[#This Row],[Med Aide/Tech Hours]])</f>
        <v>167.74184782608694</v>
      </c>
      <c r="T159" s="4">
        <v>153.94565217391303</v>
      </c>
      <c r="U159" s="4">
        <v>13.796195652173912</v>
      </c>
      <c r="V159" s="4">
        <v>0</v>
      </c>
      <c r="W1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81.915760869565219</v>
      </c>
      <c r="X159" s="4">
        <v>7.6548913043478262</v>
      </c>
      <c r="Y159" s="4">
        <v>0</v>
      </c>
      <c r="Z159" s="4">
        <v>0</v>
      </c>
      <c r="AA159" s="4">
        <v>21.163043478260871</v>
      </c>
      <c r="AB159" s="4">
        <v>0</v>
      </c>
      <c r="AC159" s="4">
        <v>53.097826086956523</v>
      </c>
      <c r="AD159" s="4">
        <v>0</v>
      </c>
      <c r="AE159" s="4">
        <v>0</v>
      </c>
      <c r="AF159" s="1">
        <v>315224</v>
      </c>
      <c r="AG159" s="1">
        <v>2</v>
      </c>
      <c r="AH159"/>
    </row>
    <row r="160" spans="1:34" x14ac:dyDescent="0.25">
      <c r="A160" t="s">
        <v>380</v>
      </c>
      <c r="B160" t="s">
        <v>197</v>
      </c>
      <c r="C160" t="s">
        <v>437</v>
      </c>
      <c r="D160" t="s">
        <v>418</v>
      </c>
      <c r="E160" s="4">
        <v>98.663043478260875</v>
      </c>
      <c r="F160" s="4">
        <f>Nurse[[#This Row],[Total Nurse Staff Hours]]/Nurse[[#This Row],[MDS Census]]</f>
        <v>3.0493665307921121</v>
      </c>
      <c r="G160" s="4">
        <f>Nurse[[#This Row],[Total Direct Care Staff Hours]]/Nurse[[#This Row],[MDS Census]]</f>
        <v>2.9345246226726895</v>
      </c>
      <c r="H160" s="4">
        <f>Nurse[[#This Row],[Total RN Hours (w/ Admin, DON)]]/Nurse[[#This Row],[MDS Census]]</f>
        <v>0.41912415996474606</v>
      </c>
      <c r="I160" s="4">
        <f>Nurse[[#This Row],[RN Hours (excl. Admin, DON)]]/Nurse[[#This Row],[MDS Census]]</f>
        <v>0.30428225184532343</v>
      </c>
      <c r="J160" s="4">
        <f>SUM(Nurse[[#This Row],[RN Hours (excl. Admin, DON)]],Nurse[[#This Row],[RN Admin Hours]],Nurse[[#This Row],[RN DON Hours]],Nurse[[#This Row],[LPN Hours (excl. Admin)]],Nurse[[#This Row],[LPN Admin Hours]],Nurse[[#This Row],[CNA Hours]],Nurse[[#This Row],[NA TR Hours]],Nurse[[#This Row],[Med Aide/Tech Hours]])</f>
        <v>300.8597826086957</v>
      </c>
      <c r="K160" s="4">
        <f>SUM(Nurse[[#This Row],[RN Hours (excl. Admin, DON)]],Nurse[[#This Row],[LPN Hours (excl. Admin)]],Nurse[[#This Row],[CNA Hours]],Nurse[[#This Row],[NA TR Hours]],Nurse[[#This Row],[Med Aide/Tech Hours]])</f>
        <v>289.52913043478264</v>
      </c>
      <c r="L160" s="4">
        <f>SUM(Nurse[[#This Row],[RN Hours (excl. Admin, DON)]],Nurse[[#This Row],[RN Admin Hours]],Nurse[[#This Row],[RN DON Hours]])</f>
        <v>41.352065217391306</v>
      </c>
      <c r="M160" s="4">
        <v>30.021413043478269</v>
      </c>
      <c r="N160" s="4">
        <v>6.0263043478260867</v>
      </c>
      <c r="O160" s="4">
        <v>5.3043478260869561</v>
      </c>
      <c r="P160" s="4">
        <f>SUM(Nurse[[#This Row],[LPN Hours (excl. Admin)]],Nurse[[#This Row],[LPN Admin Hours]])</f>
        <v>75.064565217391277</v>
      </c>
      <c r="Q160" s="4">
        <v>75.064565217391277</v>
      </c>
      <c r="R160" s="4">
        <v>0</v>
      </c>
      <c r="S160" s="4">
        <f>SUM(Nurse[[#This Row],[CNA Hours]],Nurse[[#This Row],[NA TR Hours]],Nurse[[#This Row],[Med Aide/Tech Hours]])</f>
        <v>184.44315217391309</v>
      </c>
      <c r="T160" s="4">
        <v>142.65836956521744</v>
      </c>
      <c r="U160" s="4">
        <v>41.784782608695657</v>
      </c>
      <c r="V160" s="4">
        <v>0</v>
      </c>
      <c r="W1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31.606739130434782</v>
      </c>
      <c r="X160" s="4">
        <v>10.24804347826087</v>
      </c>
      <c r="Y160" s="4">
        <v>0</v>
      </c>
      <c r="Z160" s="4">
        <v>0</v>
      </c>
      <c r="AA160" s="4">
        <v>5.4728260869565215</v>
      </c>
      <c r="AB160" s="4">
        <v>0</v>
      </c>
      <c r="AC160" s="4">
        <v>15.885869565217391</v>
      </c>
      <c r="AD160" s="4">
        <v>0</v>
      </c>
      <c r="AE160" s="4">
        <v>0</v>
      </c>
      <c r="AF160" s="1">
        <v>315327</v>
      </c>
      <c r="AG160" s="1">
        <v>2</v>
      </c>
      <c r="AH160"/>
    </row>
    <row r="161" spans="1:34" x14ac:dyDescent="0.25">
      <c r="A161" t="s">
        <v>380</v>
      </c>
      <c r="B161" t="s">
        <v>83</v>
      </c>
      <c r="C161" t="s">
        <v>530</v>
      </c>
      <c r="D161" t="s">
        <v>411</v>
      </c>
      <c r="E161" s="4">
        <v>22.402173913043477</v>
      </c>
      <c r="F161" s="4">
        <f>Nurse[[#This Row],[Total Nurse Staff Hours]]/Nurse[[#This Row],[MDS Census]]</f>
        <v>6.9568655992236783</v>
      </c>
      <c r="G161" s="4">
        <f>Nurse[[#This Row],[Total Direct Care Staff Hours]]/Nurse[[#This Row],[MDS Census]]</f>
        <v>6.2969917515769041</v>
      </c>
      <c r="H161" s="4">
        <f>Nurse[[#This Row],[Total RN Hours (w/ Admin, DON)]]/Nurse[[#This Row],[MDS Census]]</f>
        <v>1.1301115963124699</v>
      </c>
      <c r="I161" s="4">
        <f>Nurse[[#This Row],[RN Hours (excl. Admin, DON)]]/Nurse[[#This Row],[MDS Census]]</f>
        <v>0.66819990295972864</v>
      </c>
      <c r="J161" s="4">
        <f>SUM(Nurse[[#This Row],[RN Hours (excl. Admin, DON)]],Nurse[[#This Row],[RN Admin Hours]],Nurse[[#This Row],[RN DON Hours]],Nurse[[#This Row],[LPN Hours (excl. Admin)]],Nurse[[#This Row],[LPN Admin Hours]],Nurse[[#This Row],[CNA Hours]],Nurse[[#This Row],[NA TR Hours]],Nurse[[#This Row],[Med Aide/Tech Hours]])</f>
        <v>155.84891304347826</v>
      </c>
      <c r="K161" s="4">
        <f>SUM(Nurse[[#This Row],[RN Hours (excl. Admin, DON)]],Nurse[[#This Row],[LPN Hours (excl. Admin)]],Nurse[[#This Row],[CNA Hours]],Nurse[[#This Row],[NA TR Hours]],Nurse[[#This Row],[Med Aide/Tech Hours]])</f>
        <v>141.06630434782608</v>
      </c>
      <c r="L161" s="4">
        <f>SUM(Nurse[[#This Row],[RN Hours (excl. Admin, DON)]],Nurse[[#This Row],[RN Admin Hours]],Nurse[[#This Row],[RN DON Hours]])</f>
        <v>25.316956521739137</v>
      </c>
      <c r="M161" s="4">
        <v>14.969130434782615</v>
      </c>
      <c r="N161" s="4">
        <v>10.347826086956522</v>
      </c>
      <c r="O161" s="4">
        <v>0</v>
      </c>
      <c r="P161" s="4">
        <f>SUM(Nurse[[#This Row],[LPN Hours (excl. Admin)]],Nurse[[#This Row],[LPN Admin Hours]])</f>
        <v>59.744347826086965</v>
      </c>
      <c r="Q161" s="4">
        <v>55.309565217391309</v>
      </c>
      <c r="R161" s="4">
        <v>4.4347826086956523</v>
      </c>
      <c r="S161" s="4">
        <f>SUM(Nurse[[#This Row],[CNA Hours]],Nurse[[#This Row],[NA TR Hours]],Nurse[[#This Row],[Med Aide/Tech Hours]])</f>
        <v>70.787608695652168</v>
      </c>
      <c r="T161" s="4">
        <v>70.787608695652168</v>
      </c>
      <c r="U161" s="4">
        <v>0</v>
      </c>
      <c r="V161" s="4">
        <v>0</v>
      </c>
      <c r="W1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8.3283695652173915</v>
      </c>
      <c r="X161" s="4">
        <v>0.44369565217391299</v>
      </c>
      <c r="Y161" s="4">
        <v>0</v>
      </c>
      <c r="Z161" s="4">
        <v>0</v>
      </c>
      <c r="AA161" s="4">
        <v>0.99369565217391309</v>
      </c>
      <c r="AB161" s="4">
        <v>0</v>
      </c>
      <c r="AC161" s="4">
        <v>6.8909782608695656</v>
      </c>
      <c r="AD161" s="4">
        <v>0</v>
      </c>
      <c r="AE161" s="4">
        <v>0</v>
      </c>
      <c r="AF161" s="1">
        <v>315161</v>
      </c>
      <c r="AG161" s="1">
        <v>2</v>
      </c>
      <c r="AH161"/>
    </row>
    <row r="162" spans="1:34" x14ac:dyDescent="0.25">
      <c r="A162" t="s">
        <v>380</v>
      </c>
      <c r="B162" t="s">
        <v>204</v>
      </c>
      <c r="C162" t="s">
        <v>559</v>
      </c>
      <c r="D162" t="s">
        <v>402</v>
      </c>
      <c r="E162" s="4">
        <v>84.402173913043484</v>
      </c>
      <c r="F162" s="4">
        <f>Nurse[[#This Row],[Total Nurse Staff Hours]]/Nurse[[#This Row],[MDS Census]]</f>
        <v>4.1673032839665156</v>
      </c>
      <c r="G162" s="4">
        <f>Nurse[[#This Row],[Total Direct Care Staff Hours]]/Nurse[[#This Row],[MDS Census]]</f>
        <v>4.0291783644558912</v>
      </c>
      <c r="H162" s="4">
        <f>Nurse[[#This Row],[Total RN Hours (w/ Admin, DON)]]/Nurse[[#This Row],[MDS Census]]</f>
        <v>1.0470148100450736</v>
      </c>
      <c r="I162" s="4">
        <f>Nurse[[#This Row],[RN Hours (excl. Admin, DON)]]/Nurse[[#This Row],[MDS Census]]</f>
        <v>0.90888989053444902</v>
      </c>
      <c r="J162" s="4">
        <f>SUM(Nurse[[#This Row],[RN Hours (excl. Admin, DON)]],Nurse[[#This Row],[RN Admin Hours]],Nurse[[#This Row],[RN DON Hours]],Nurse[[#This Row],[LPN Hours (excl. Admin)]],Nurse[[#This Row],[LPN Admin Hours]],Nurse[[#This Row],[CNA Hours]],Nurse[[#This Row],[NA TR Hours]],Nurse[[#This Row],[Med Aide/Tech Hours]])</f>
        <v>351.72945652173911</v>
      </c>
      <c r="K162" s="4">
        <f>SUM(Nurse[[#This Row],[RN Hours (excl. Admin, DON)]],Nurse[[#This Row],[LPN Hours (excl. Admin)]],Nurse[[#This Row],[CNA Hours]],Nurse[[#This Row],[NA TR Hours]],Nurse[[#This Row],[Med Aide/Tech Hours]])</f>
        <v>340.07141304347823</v>
      </c>
      <c r="L162" s="4">
        <f>SUM(Nurse[[#This Row],[RN Hours (excl. Admin, DON)]],Nurse[[#This Row],[RN Admin Hours]],Nurse[[#This Row],[RN DON Hours]])</f>
        <v>88.370326086956482</v>
      </c>
      <c r="M162" s="4">
        <v>76.712282608695617</v>
      </c>
      <c r="N162" s="4">
        <v>5.5493478260869571</v>
      </c>
      <c r="O162" s="4">
        <v>6.1086956521739131</v>
      </c>
      <c r="P162" s="4">
        <f>SUM(Nurse[[#This Row],[LPN Hours (excl. Admin)]],Nurse[[#This Row],[LPN Admin Hours]])</f>
        <v>49.12347826086954</v>
      </c>
      <c r="Q162" s="4">
        <v>49.12347826086954</v>
      </c>
      <c r="R162" s="4">
        <v>0</v>
      </c>
      <c r="S162" s="4">
        <f>SUM(Nurse[[#This Row],[CNA Hours]],Nurse[[#This Row],[NA TR Hours]],Nurse[[#This Row],[Med Aide/Tech Hours]])</f>
        <v>214.23565217391308</v>
      </c>
      <c r="T162" s="4">
        <v>214.23565217391308</v>
      </c>
      <c r="U162" s="4">
        <v>0</v>
      </c>
      <c r="V162" s="4">
        <v>0</v>
      </c>
      <c r="W1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139.96065217391302</v>
      </c>
      <c r="X162" s="4">
        <v>0.54347826086956519</v>
      </c>
      <c r="Y162" s="4">
        <v>0</v>
      </c>
      <c r="Z162" s="4">
        <v>0</v>
      </c>
      <c r="AA162" s="4">
        <v>1.923913043478261</v>
      </c>
      <c r="AB162" s="4">
        <v>0</v>
      </c>
      <c r="AC162" s="4">
        <v>137.4932608695652</v>
      </c>
      <c r="AD162" s="4">
        <v>0</v>
      </c>
      <c r="AE162" s="4">
        <v>0</v>
      </c>
      <c r="AF162" s="1">
        <v>315336</v>
      </c>
      <c r="AG162" s="1">
        <v>2</v>
      </c>
      <c r="AH162"/>
    </row>
    <row r="163" spans="1:34" x14ac:dyDescent="0.25">
      <c r="A163" t="s">
        <v>380</v>
      </c>
      <c r="B163" t="s">
        <v>0</v>
      </c>
      <c r="C163" t="s">
        <v>533</v>
      </c>
      <c r="D163" t="s">
        <v>412</v>
      </c>
      <c r="E163" s="4">
        <v>130.90217391304347</v>
      </c>
      <c r="F163" s="4">
        <f>Nurse[[#This Row],[Total Nurse Staff Hours]]/Nurse[[#This Row],[MDS Census]]</f>
        <v>3.051399153034958</v>
      </c>
      <c r="G163" s="4">
        <f>Nurse[[#This Row],[Total Direct Care Staff Hours]]/Nurse[[#This Row],[MDS Census]]</f>
        <v>2.9271776135514407</v>
      </c>
      <c r="H163" s="4">
        <f>Nurse[[#This Row],[Total RN Hours (w/ Admin, DON)]]/Nurse[[#This Row],[MDS Census]]</f>
        <v>0.54205762683716685</v>
      </c>
      <c r="I163" s="4">
        <f>Nurse[[#This Row],[RN Hours (excl. Admin, DON)]]/Nurse[[#This Row],[MDS Census]]</f>
        <v>0.46059951839242713</v>
      </c>
      <c r="J163" s="4">
        <f>SUM(Nurse[[#This Row],[RN Hours (excl. Admin, DON)]],Nurse[[#This Row],[RN Admin Hours]],Nurse[[#This Row],[RN DON Hours]],Nurse[[#This Row],[LPN Hours (excl. Admin)]],Nurse[[#This Row],[LPN Admin Hours]],Nurse[[#This Row],[CNA Hours]],Nurse[[#This Row],[NA TR Hours]],Nurse[[#This Row],[Med Aide/Tech Hours]])</f>
        <v>399.43478260869563</v>
      </c>
      <c r="K163" s="4">
        <f>SUM(Nurse[[#This Row],[RN Hours (excl. Admin, DON)]],Nurse[[#This Row],[LPN Hours (excl. Admin)]],Nurse[[#This Row],[CNA Hours]],Nurse[[#This Row],[NA TR Hours]],Nurse[[#This Row],[Med Aide/Tech Hours]])</f>
        <v>383.17391304347825</v>
      </c>
      <c r="L163" s="4">
        <f>SUM(Nurse[[#This Row],[RN Hours (excl. Admin, DON)]],Nurse[[#This Row],[RN Admin Hours]],Nurse[[#This Row],[RN DON Hours]])</f>
        <v>70.956521739130437</v>
      </c>
      <c r="M163" s="4">
        <v>60.293478260869563</v>
      </c>
      <c r="N163" s="4">
        <v>10.663043478260869</v>
      </c>
      <c r="O163" s="4">
        <v>0</v>
      </c>
      <c r="P163" s="4">
        <f>SUM(Nurse[[#This Row],[LPN Hours (excl. Admin)]],Nurse[[#This Row],[LPN Admin Hours]])</f>
        <v>84.483695652173907</v>
      </c>
      <c r="Q163" s="4">
        <v>78.885869565217391</v>
      </c>
      <c r="R163" s="4">
        <v>5.5978260869565215</v>
      </c>
      <c r="S163" s="4">
        <f>SUM(Nurse[[#This Row],[CNA Hours]],Nurse[[#This Row],[NA TR Hours]],Nurse[[#This Row],[Med Aide/Tech Hours]])</f>
        <v>243.99456521739128</v>
      </c>
      <c r="T163" s="4">
        <v>243.34239130434781</v>
      </c>
      <c r="U163" s="4">
        <v>0.65217391304347827</v>
      </c>
      <c r="V163" s="4">
        <v>0</v>
      </c>
      <c r="W1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31.206521739130434</v>
      </c>
      <c r="X163" s="4">
        <v>0</v>
      </c>
      <c r="Y163" s="4">
        <v>0</v>
      </c>
      <c r="Z163" s="4">
        <v>0</v>
      </c>
      <c r="AA163" s="4">
        <v>1.8152173913043479</v>
      </c>
      <c r="AB163" s="4">
        <v>0</v>
      </c>
      <c r="AC163" s="4">
        <v>28.739130434782609</v>
      </c>
      <c r="AD163" s="4">
        <v>0.65217391304347827</v>
      </c>
      <c r="AE163" s="4">
        <v>0</v>
      </c>
      <c r="AF163" s="1">
        <v>315177</v>
      </c>
      <c r="AG163" s="1">
        <v>2</v>
      </c>
      <c r="AH163"/>
    </row>
    <row r="164" spans="1:34" x14ac:dyDescent="0.25">
      <c r="A164" t="s">
        <v>380</v>
      </c>
      <c r="B164" t="s">
        <v>28</v>
      </c>
      <c r="C164" t="s">
        <v>428</v>
      </c>
      <c r="D164" t="s">
        <v>411</v>
      </c>
      <c r="E164" s="4">
        <v>65.826086956521735</v>
      </c>
      <c r="F164" s="4">
        <f>Nurse[[#This Row],[Total Nurse Staff Hours]]/Nurse[[#This Row],[MDS Census]]</f>
        <v>3.7144468295904871</v>
      </c>
      <c r="G164" s="4">
        <f>Nurse[[#This Row],[Total Direct Care Staff Hours]]/Nurse[[#This Row],[MDS Census]]</f>
        <v>3.2889811756935257</v>
      </c>
      <c r="H164" s="4">
        <f>Nurse[[#This Row],[Total RN Hours (w/ Admin, DON)]]/Nurse[[#This Row],[MDS Census]]</f>
        <v>0.48394980184940567</v>
      </c>
      <c r="I164" s="4">
        <f>Nurse[[#This Row],[RN Hours (excl. Admin, DON)]]/Nurse[[#This Row],[MDS Census]]</f>
        <v>0.24350726552179669</v>
      </c>
      <c r="J164" s="4">
        <f>SUM(Nurse[[#This Row],[RN Hours (excl. Admin, DON)]],Nurse[[#This Row],[RN Admin Hours]],Nurse[[#This Row],[RN DON Hours]],Nurse[[#This Row],[LPN Hours (excl. Admin)]],Nurse[[#This Row],[LPN Admin Hours]],Nurse[[#This Row],[CNA Hours]],Nurse[[#This Row],[NA TR Hours]],Nurse[[#This Row],[Med Aide/Tech Hours]])</f>
        <v>244.50749999999988</v>
      </c>
      <c r="K164" s="4">
        <f>SUM(Nurse[[#This Row],[RN Hours (excl. Admin, DON)]],Nurse[[#This Row],[LPN Hours (excl. Admin)]],Nurse[[#This Row],[CNA Hours]],Nurse[[#This Row],[NA TR Hours]],Nurse[[#This Row],[Med Aide/Tech Hours]])</f>
        <v>216.50076086956511</v>
      </c>
      <c r="L164" s="4">
        <f>SUM(Nurse[[#This Row],[RN Hours (excl. Admin, DON)]],Nurse[[#This Row],[RN Admin Hours]],Nurse[[#This Row],[RN DON Hours]])</f>
        <v>31.856521739130439</v>
      </c>
      <c r="M164" s="4">
        <v>16.029130434782616</v>
      </c>
      <c r="N164" s="4">
        <v>7.403478260869564</v>
      </c>
      <c r="O164" s="4">
        <v>8.4239130434782616</v>
      </c>
      <c r="P164" s="4">
        <f>SUM(Nurse[[#This Row],[LPN Hours (excl. Admin)]],Nurse[[#This Row],[LPN Admin Hours]])</f>
        <v>61.937717391304346</v>
      </c>
      <c r="Q164" s="4">
        <v>49.758369565217386</v>
      </c>
      <c r="R164" s="4">
        <v>12.179347826086957</v>
      </c>
      <c r="S164" s="4">
        <f>SUM(Nurse[[#This Row],[CNA Hours]],Nurse[[#This Row],[NA TR Hours]],Nurse[[#This Row],[Med Aide/Tech Hours]])</f>
        <v>150.71326086956512</v>
      </c>
      <c r="T164" s="4">
        <v>150.71326086956512</v>
      </c>
      <c r="U164" s="4">
        <v>0</v>
      </c>
      <c r="V164" s="4">
        <v>0</v>
      </c>
      <c r="W1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56.255978260869576</v>
      </c>
      <c r="X164" s="4">
        <v>0</v>
      </c>
      <c r="Y164" s="4">
        <v>0</v>
      </c>
      <c r="Z164" s="4">
        <v>0</v>
      </c>
      <c r="AA164" s="4">
        <v>0</v>
      </c>
      <c r="AB164" s="4">
        <v>0</v>
      </c>
      <c r="AC164" s="4">
        <v>56.255978260869576</v>
      </c>
      <c r="AD164" s="4">
        <v>0</v>
      </c>
      <c r="AE164" s="4">
        <v>0</v>
      </c>
      <c r="AF164" s="1">
        <v>315058</v>
      </c>
      <c r="AG164" s="1">
        <v>2</v>
      </c>
      <c r="AH164"/>
    </row>
    <row r="165" spans="1:34" x14ac:dyDescent="0.25">
      <c r="A165" t="s">
        <v>380</v>
      </c>
      <c r="B165" t="s">
        <v>260</v>
      </c>
      <c r="C165" t="s">
        <v>491</v>
      </c>
      <c r="D165" t="s">
        <v>410</v>
      </c>
      <c r="E165" s="4">
        <v>51.402173913043477</v>
      </c>
      <c r="F165" s="4">
        <f>Nurse[[#This Row],[Total Nurse Staff Hours]]/Nurse[[#This Row],[MDS Census]]</f>
        <v>3.6317403256502434</v>
      </c>
      <c r="G165" s="4">
        <f>Nurse[[#This Row],[Total Direct Care Staff Hours]]/Nurse[[#This Row],[MDS Census]]</f>
        <v>2.7985832099809684</v>
      </c>
      <c r="H165" s="4">
        <f>Nurse[[#This Row],[Total RN Hours (w/ Admin, DON)]]/Nurse[[#This Row],[MDS Census]]</f>
        <v>1.1107528018608586</v>
      </c>
      <c r="I165" s="4">
        <f>Nurse[[#This Row],[RN Hours (excl. Admin, DON)]]/Nurse[[#This Row],[MDS Census]]</f>
        <v>0.9226580672446606</v>
      </c>
      <c r="J165" s="4">
        <f>SUM(Nurse[[#This Row],[RN Hours (excl. Admin, DON)]],Nurse[[#This Row],[RN Admin Hours]],Nurse[[#This Row],[RN DON Hours]],Nurse[[#This Row],[LPN Hours (excl. Admin)]],Nurse[[#This Row],[LPN Admin Hours]],Nurse[[#This Row],[CNA Hours]],Nurse[[#This Row],[NA TR Hours]],Nurse[[#This Row],[Med Aide/Tech Hours]])</f>
        <v>186.67934782608697</v>
      </c>
      <c r="K165" s="4">
        <f>SUM(Nurse[[#This Row],[RN Hours (excl. Admin, DON)]],Nurse[[#This Row],[LPN Hours (excl. Admin)]],Nurse[[#This Row],[CNA Hours]],Nurse[[#This Row],[NA TR Hours]],Nurse[[#This Row],[Med Aide/Tech Hours]])</f>
        <v>143.85326086956522</v>
      </c>
      <c r="L165" s="4">
        <f>SUM(Nurse[[#This Row],[RN Hours (excl. Admin, DON)]],Nurse[[#This Row],[RN Admin Hours]],Nurse[[#This Row],[RN DON Hours]])</f>
        <v>57.095108695652172</v>
      </c>
      <c r="M165" s="4">
        <v>47.426630434782609</v>
      </c>
      <c r="N165" s="4">
        <v>5.2663043478260869</v>
      </c>
      <c r="O165" s="4">
        <v>4.4021739130434785</v>
      </c>
      <c r="P165" s="4">
        <f>SUM(Nurse[[#This Row],[LPN Hours (excl. Admin)]],Nurse[[#This Row],[LPN Admin Hours]])</f>
        <v>33.671195652173914</v>
      </c>
      <c r="Q165" s="4">
        <v>0.51358695652173914</v>
      </c>
      <c r="R165" s="4">
        <v>33.157608695652172</v>
      </c>
      <c r="S165" s="4">
        <f>SUM(Nurse[[#This Row],[CNA Hours]],Nurse[[#This Row],[NA TR Hours]],Nurse[[#This Row],[Med Aide/Tech Hours]])</f>
        <v>95.913043478260875</v>
      </c>
      <c r="T165" s="4">
        <v>95.913043478260875</v>
      </c>
      <c r="U165" s="4">
        <v>0</v>
      </c>
      <c r="V165" s="4">
        <v>0</v>
      </c>
      <c r="W1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1.8532608695652173</v>
      </c>
      <c r="X165" s="4">
        <v>1.3396739130434783</v>
      </c>
      <c r="Y165" s="4">
        <v>0</v>
      </c>
      <c r="Z165" s="4">
        <v>0</v>
      </c>
      <c r="AA165" s="4">
        <v>0.51358695652173914</v>
      </c>
      <c r="AB165" s="4">
        <v>0</v>
      </c>
      <c r="AC165" s="4">
        <v>0</v>
      </c>
      <c r="AD165" s="4">
        <v>0</v>
      </c>
      <c r="AE165" s="4">
        <v>0</v>
      </c>
      <c r="AF165" s="1">
        <v>315416</v>
      </c>
      <c r="AG165" s="1">
        <v>2</v>
      </c>
      <c r="AH165"/>
    </row>
    <row r="166" spans="1:34" x14ac:dyDescent="0.25">
      <c r="A166" t="s">
        <v>380</v>
      </c>
      <c r="B166" t="s">
        <v>114</v>
      </c>
      <c r="C166" t="s">
        <v>448</v>
      </c>
      <c r="D166" t="s">
        <v>406</v>
      </c>
      <c r="E166" s="4">
        <v>96.130434782608702</v>
      </c>
      <c r="F166" s="4">
        <f>Nurse[[#This Row],[Total Nurse Staff Hours]]/Nurse[[#This Row],[MDS Census]]</f>
        <v>5.9007372229760291</v>
      </c>
      <c r="G166" s="4">
        <f>Nurse[[#This Row],[Total Direct Care Staff Hours]]/Nurse[[#This Row],[MDS Census]]</f>
        <v>5.5577928539122565</v>
      </c>
      <c r="H166" s="4">
        <f>Nurse[[#This Row],[Total RN Hours (w/ Admin, DON)]]/Nurse[[#This Row],[MDS Census]]</f>
        <v>1.194144052464948</v>
      </c>
      <c r="I166" s="4">
        <f>Nurse[[#This Row],[RN Hours (excl. Admin, DON)]]/Nurse[[#This Row],[MDS Census]]</f>
        <v>1.1398699683401177</v>
      </c>
      <c r="J166" s="4">
        <f>SUM(Nurse[[#This Row],[RN Hours (excl. Admin, DON)]],Nurse[[#This Row],[RN Admin Hours]],Nurse[[#This Row],[RN DON Hours]],Nurse[[#This Row],[LPN Hours (excl. Admin)]],Nurse[[#This Row],[LPN Admin Hours]],Nurse[[#This Row],[CNA Hours]],Nurse[[#This Row],[NA TR Hours]],Nurse[[#This Row],[Med Aide/Tech Hours]])</f>
        <v>567.24043478260876</v>
      </c>
      <c r="K166" s="4">
        <f>SUM(Nurse[[#This Row],[RN Hours (excl. Admin, DON)]],Nurse[[#This Row],[LPN Hours (excl. Admin)]],Nurse[[#This Row],[CNA Hours]],Nurse[[#This Row],[NA TR Hours]],Nurse[[#This Row],[Med Aide/Tech Hours]])</f>
        <v>534.27304347826089</v>
      </c>
      <c r="L166" s="4">
        <f>SUM(Nurse[[#This Row],[RN Hours (excl. Admin, DON)]],Nurse[[#This Row],[RN Admin Hours]],Nurse[[#This Row],[RN DON Hours]])</f>
        <v>114.79358695652175</v>
      </c>
      <c r="M166" s="4">
        <v>109.57619565217392</v>
      </c>
      <c r="N166" s="4">
        <v>0</v>
      </c>
      <c r="O166" s="4">
        <v>5.2173913043478262</v>
      </c>
      <c r="P166" s="4">
        <f>SUM(Nurse[[#This Row],[LPN Hours (excl. Admin)]],Nurse[[#This Row],[LPN Admin Hours]])</f>
        <v>156.80065217391305</v>
      </c>
      <c r="Q166" s="4">
        <v>129.05065217391305</v>
      </c>
      <c r="R166" s="4">
        <v>27.75</v>
      </c>
      <c r="S166" s="4">
        <f>SUM(Nurse[[#This Row],[CNA Hours]],Nurse[[#This Row],[NA TR Hours]],Nurse[[#This Row],[Med Aide/Tech Hours]])</f>
        <v>295.64619565217396</v>
      </c>
      <c r="T166" s="4">
        <v>295.64619565217396</v>
      </c>
      <c r="U166" s="4">
        <v>0</v>
      </c>
      <c r="V166" s="4">
        <v>0</v>
      </c>
      <c r="W1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6" s="4">
        <v>0</v>
      </c>
      <c r="Y166" s="4">
        <v>0</v>
      </c>
      <c r="Z166" s="4">
        <v>0</v>
      </c>
      <c r="AA166" s="4">
        <v>0</v>
      </c>
      <c r="AB166" s="4">
        <v>0</v>
      </c>
      <c r="AC166" s="4">
        <v>0</v>
      </c>
      <c r="AD166" s="4">
        <v>0</v>
      </c>
      <c r="AE166" s="4">
        <v>0</v>
      </c>
      <c r="AF166" s="1">
        <v>315215</v>
      </c>
      <c r="AG166" s="1">
        <v>2</v>
      </c>
      <c r="AH166"/>
    </row>
    <row r="167" spans="1:34" x14ac:dyDescent="0.25">
      <c r="A167" t="s">
        <v>380</v>
      </c>
      <c r="B167" t="s">
        <v>166</v>
      </c>
      <c r="C167" t="s">
        <v>564</v>
      </c>
      <c r="D167" t="s">
        <v>412</v>
      </c>
      <c r="E167" s="4">
        <v>129.18478260869566</v>
      </c>
      <c r="F167" s="4">
        <f>Nurse[[#This Row],[Total Nurse Staff Hours]]/Nurse[[#This Row],[MDS Census]]</f>
        <v>3.4659537231804793</v>
      </c>
      <c r="G167" s="4">
        <f>Nurse[[#This Row],[Total Direct Care Staff Hours]]/Nurse[[#This Row],[MDS Census]]</f>
        <v>3.1700765671013884</v>
      </c>
      <c r="H167" s="4">
        <f>Nurse[[#This Row],[Total RN Hours (w/ Admin, DON)]]/Nurse[[#This Row],[MDS Census]]</f>
        <v>0.31757509465713091</v>
      </c>
      <c r="I167" s="4">
        <f>Nurse[[#This Row],[RN Hours (excl. Admin, DON)]]/Nurse[[#This Row],[MDS Census]]</f>
        <v>0.16271602860748846</v>
      </c>
      <c r="J167" s="4">
        <f>SUM(Nurse[[#This Row],[RN Hours (excl. Admin, DON)]],Nurse[[#This Row],[RN Admin Hours]],Nurse[[#This Row],[RN DON Hours]],Nurse[[#This Row],[LPN Hours (excl. Admin)]],Nurse[[#This Row],[LPN Admin Hours]],Nurse[[#This Row],[CNA Hours]],Nurse[[#This Row],[NA TR Hours]],Nurse[[#This Row],[Med Aide/Tech Hours]])</f>
        <v>447.74847826086955</v>
      </c>
      <c r="K167" s="4">
        <f>SUM(Nurse[[#This Row],[RN Hours (excl. Admin, DON)]],Nurse[[#This Row],[LPN Hours (excl. Admin)]],Nurse[[#This Row],[CNA Hours]],Nurse[[#This Row],[NA TR Hours]],Nurse[[#This Row],[Med Aide/Tech Hours]])</f>
        <v>409.52565217391304</v>
      </c>
      <c r="L167" s="4">
        <f>SUM(Nurse[[#This Row],[RN Hours (excl. Admin, DON)]],Nurse[[#This Row],[RN Admin Hours]],Nurse[[#This Row],[RN DON Hours]])</f>
        <v>41.025869565217398</v>
      </c>
      <c r="M167" s="4">
        <v>21.020434782608699</v>
      </c>
      <c r="N167" s="4">
        <v>18.048913043478262</v>
      </c>
      <c r="O167" s="4">
        <v>1.9565217391304348</v>
      </c>
      <c r="P167" s="4">
        <f>SUM(Nurse[[#This Row],[LPN Hours (excl. Admin)]],Nurse[[#This Row],[LPN Admin Hours]])</f>
        <v>148.74913043478259</v>
      </c>
      <c r="Q167" s="4">
        <v>130.53173913043477</v>
      </c>
      <c r="R167" s="4">
        <v>18.217391304347824</v>
      </c>
      <c r="S167" s="4">
        <f>SUM(Nurse[[#This Row],[CNA Hours]],Nurse[[#This Row],[NA TR Hours]],Nurse[[#This Row],[Med Aide/Tech Hours]])</f>
        <v>257.97347826086957</v>
      </c>
      <c r="T167" s="4">
        <v>257.97347826086957</v>
      </c>
      <c r="U167" s="4">
        <v>0</v>
      </c>
      <c r="V167" s="4">
        <v>0</v>
      </c>
      <c r="W1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114.78380434782608</v>
      </c>
      <c r="X167" s="4">
        <v>10.797608695652174</v>
      </c>
      <c r="Y167" s="4">
        <v>0</v>
      </c>
      <c r="Z167" s="4">
        <v>0</v>
      </c>
      <c r="AA167" s="4">
        <v>40.281739130434786</v>
      </c>
      <c r="AB167" s="4">
        <v>0</v>
      </c>
      <c r="AC167" s="4">
        <v>63.704456521739125</v>
      </c>
      <c r="AD167" s="4">
        <v>0</v>
      </c>
      <c r="AE167" s="4">
        <v>0</v>
      </c>
      <c r="AF167" s="1">
        <v>315286</v>
      </c>
      <c r="AG167" s="1">
        <v>2</v>
      </c>
      <c r="AH167"/>
    </row>
    <row r="168" spans="1:34" x14ac:dyDescent="0.25">
      <c r="A168" t="s">
        <v>380</v>
      </c>
      <c r="B168" t="s">
        <v>166</v>
      </c>
      <c r="C168" t="s">
        <v>526</v>
      </c>
      <c r="D168" t="s">
        <v>413</v>
      </c>
      <c r="E168" s="4">
        <v>128.97826086956522</v>
      </c>
      <c r="F168" s="4">
        <f>Nurse[[#This Row],[Total Nurse Staff Hours]]/Nurse[[#This Row],[MDS Census]]</f>
        <v>3.912514748019551</v>
      </c>
      <c r="G168" s="4">
        <f>Nurse[[#This Row],[Total Direct Care Staff Hours]]/Nurse[[#This Row],[MDS Census]]</f>
        <v>3.4583195685150847</v>
      </c>
      <c r="H168" s="4">
        <f>Nurse[[#This Row],[Total RN Hours (w/ Admin, DON)]]/Nurse[[#This Row],[MDS Census]]</f>
        <v>0.88642002359683147</v>
      </c>
      <c r="I168" s="4">
        <f>Nurse[[#This Row],[RN Hours (excl. Admin, DON)]]/Nurse[[#This Row],[MDS Census]]</f>
        <v>0.51133743468734216</v>
      </c>
      <c r="J168" s="4">
        <f>SUM(Nurse[[#This Row],[RN Hours (excl. Admin, DON)]],Nurse[[#This Row],[RN Admin Hours]],Nurse[[#This Row],[RN DON Hours]],Nurse[[#This Row],[LPN Hours (excl. Admin)]],Nurse[[#This Row],[LPN Admin Hours]],Nurse[[#This Row],[CNA Hours]],Nurse[[#This Row],[NA TR Hours]],Nurse[[#This Row],[Med Aide/Tech Hours]])</f>
        <v>504.62934782608687</v>
      </c>
      <c r="K168" s="4">
        <f>SUM(Nurse[[#This Row],[RN Hours (excl. Admin, DON)]],Nurse[[#This Row],[LPN Hours (excl. Admin)]],Nurse[[#This Row],[CNA Hours]],Nurse[[#This Row],[NA TR Hours]],Nurse[[#This Row],[Med Aide/Tech Hours]])</f>
        <v>446.04804347826081</v>
      </c>
      <c r="L168" s="4">
        <f>SUM(Nurse[[#This Row],[RN Hours (excl. Admin, DON)]],Nurse[[#This Row],[RN Admin Hours]],Nurse[[#This Row],[RN DON Hours]])</f>
        <v>114.32891304347828</v>
      </c>
      <c r="M168" s="4">
        <v>65.951413043478283</v>
      </c>
      <c r="N168" s="4">
        <v>42.855760869565223</v>
      </c>
      <c r="O168" s="4">
        <v>5.5217391304347823</v>
      </c>
      <c r="P168" s="4">
        <f>SUM(Nurse[[#This Row],[LPN Hours (excl. Admin)]],Nurse[[#This Row],[LPN Admin Hours]])</f>
        <v>123.15456521739132</v>
      </c>
      <c r="Q168" s="4">
        <v>112.95076086956523</v>
      </c>
      <c r="R168" s="4">
        <v>10.203804347826088</v>
      </c>
      <c r="S168" s="4">
        <f>SUM(Nurse[[#This Row],[CNA Hours]],Nurse[[#This Row],[NA TR Hours]],Nurse[[#This Row],[Med Aide/Tech Hours]])</f>
        <v>267.14586956521731</v>
      </c>
      <c r="T168" s="4">
        <v>259.98826086956512</v>
      </c>
      <c r="U168" s="4">
        <v>7.1576086956521738</v>
      </c>
      <c r="V168" s="4">
        <v>0</v>
      </c>
      <c r="W1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21.945326086956523</v>
      </c>
      <c r="X168" s="4">
        <v>5.9257608695652184</v>
      </c>
      <c r="Y168" s="4">
        <v>0</v>
      </c>
      <c r="Z168" s="4">
        <v>0</v>
      </c>
      <c r="AA168" s="4">
        <v>9.3047826086956533</v>
      </c>
      <c r="AB168" s="4">
        <v>0</v>
      </c>
      <c r="AC168" s="4">
        <v>6.7147826086956517</v>
      </c>
      <c r="AD168" s="4">
        <v>0</v>
      </c>
      <c r="AE168" s="4">
        <v>0</v>
      </c>
      <c r="AF168" s="1">
        <v>315295</v>
      </c>
      <c r="AG168" s="1">
        <v>2</v>
      </c>
      <c r="AH168"/>
    </row>
    <row r="169" spans="1:34" x14ac:dyDescent="0.25">
      <c r="A169" t="s">
        <v>380</v>
      </c>
      <c r="B169" t="s">
        <v>291</v>
      </c>
      <c r="C169" t="s">
        <v>526</v>
      </c>
      <c r="D169" t="s">
        <v>413</v>
      </c>
      <c r="E169" s="4">
        <v>63.576086956521742</v>
      </c>
      <c r="F169" s="4">
        <f>Nurse[[#This Row],[Total Nurse Staff Hours]]/Nurse[[#This Row],[MDS Census]]</f>
        <v>5.1774371687467937</v>
      </c>
      <c r="G169" s="4">
        <f>Nurse[[#This Row],[Total Direct Care Staff Hours]]/Nurse[[#This Row],[MDS Census]]</f>
        <v>4.481979825611214</v>
      </c>
      <c r="H169" s="4">
        <f>Nurse[[#This Row],[Total RN Hours (w/ Admin, DON)]]/Nurse[[#This Row],[MDS Census]]</f>
        <v>1.3917114036587452</v>
      </c>
      <c r="I169" s="4">
        <f>Nurse[[#This Row],[RN Hours (excl. Admin, DON)]]/Nurse[[#This Row],[MDS Census]]</f>
        <v>0.80067361942212334</v>
      </c>
      <c r="J169" s="4">
        <f>SUM(Nurse[[#This Row],[RN Hours (excl. Admin, DON)]],Nurse[[#This Row],[RN Admin Hours]],Nurse[[#This Row],[RN DON Hours]],Nurse[[#This Row],[LPN Hours (excl. Admin)]],Nurse[[#This Row],[LPN Admin Hours]],Nurse[[#This Row],[CNA Hours]],Nurse[[#This Row],[NA TR Hours]],Nurse[[#This Row],[Med Aide/Tech Hours]])</f>
        <v>329.16119565217389</v>
      </c>
      <c r="K169" s="4">
        <f>SUM(Nurse[[#This Row],[RN Hours (excl. Admin, DON)]],Nurse[[#This Row],[LPN Hours (excl. Admin)]],Nurse[[#This Row],[CNA Hours]],Nurse[[#This Row],[NA TR Hours]],Nurse[[#This Row],[Med Aide/Tech Hours]])</f>
        <v>284.94673913043471</v>
      </c>
      <c r="L169" s="4">
        <f>SUM(Nurse[[#This Row],[RN Hours (excl. Admin, DON)]],Nurse[[#This Row],[RN Admin Hours]],Nurse[[#This Row],[RN DON Hours]])</f>
        <v>88.479565217391311</v>
      </c>
      <c r="M169" s="4">
        <v>50.903695652173909</v>
      </c>
      <c r="N169" s="4">
        <v>32.401956521739137</v>
      </c>
      <c r="O169" s="4">
        <v>5.1739130434782608</v>
      </c>
      <c r="P169" s="4">
        <f>SUM(Nurse[[#This Row],[LPN Hours (excl. Admin)]],Nurse[[#This Row],[LPN Admin Hours]])</f>
        <v>87.891847826086959</v>
      </c>
      <c r="Q169" s="4">
        <v>81.253260869565224</v>
      </c>
      <c r="R169" s="4">
        <v>6.6385869565217392</v>
      </c>
      <c r="S169" s="4">
        <f>SUM(Nurse[[#This Row],[CNA Hours]],Nurse[[#This Row],[NA TR Hours]],Nurse[[#This Row],[Med Aide/Tech Hours]])</f>
        <v>152.78978260869562</v>
      </c>
      <c r="T169" s="4">
        <v>152.78978260869562</v>
      </c>
      <c r="U169" s="4">
        <v>0</v>
      </c>
      <c r="V169" s="4">
        <v>0</v>
      </c>
      <c r="W1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3.0389130434782605</v>
      </c>
      <c r="X169" s="4">
        <v>0.84684782608695652</v>
      </c>
      <c r="Y169" s="4">
        <v>0</v>
      </c>
      <c r="Z169" s="4">
        <v>0</v>
      </c>
      <c r="AA169" s="4">
        <v>2.192065217391304</v>
      </c>
      <c r="AB169" s="4">
        <v>0</v>
      </c>
      <c r="AC169" s="4">
        <v>0</v>
      </c>
      <c r="AD169" s="4">
        <v>0</v>
      </c>
      <c r="AE169" s="4">
        <v>0</v>
      </c>
      <c r="AF169" s="1">
        <v>315460</v>
      </c>
      <c r="AG169" s="1">
        <v>2</v>
      </c>
      <c r="AH169"/>
    </row>
    <row r="170" spans="1:34" x14ac:dyDescent="0.25">
      <c r="A170" t="s">
        <v>380</v>
      </c>
      <c r="B170" t="s">
        <v>138</v>
      </c>
      <c r="C170" t="s">
        <v>556</v>
      </c>
      <c r="D170" t="s">
        <v>410</v>
      </c>
      <c r="E170" s="4">
        <v>115.29347826086956</v>
      </c>
      <c r="F170" s="4">
        <f>Nurse[[#This Row],[Total Nurse Staff Hours]]/Nurse[[#This Row],[MDS Census]]</f>
        <v>3.6754350900348838</v>
      </c>
      <c r="G170" s="4">
        <f>Nurse[[#This Row],[Total Direct Care Staff Hours]]/Nurse[[#This Row],[MDS Census]]</f>
        <v>3.1709276892618092</v>
      </c>
      <c r="H170" s="4">
        <f>Nurse[[#This Row],[Total RN Hours (w/ Admin, DON)]]/Nurse[[#This Row],[MDS Census]]</f>
        <v>0.86755444517771296</v>
      </c>
      <c r="I170" s="4">
        <f>Nurse[[#This Row],[RN Hours (excl. Admin, DON)]]/Nurse[[#This Row],[MDS Census]]</f>
        <v>0.41362685019326878</v>
      </c>
      <c r="J170" s="4">
        <f>SUM(Nurse[[#This Row],[RN Hours (excl. Admin, DON)]],Nurse[[#This Row],[RN Admin Hours]],Nurse[[#This Row],[RN DON Hours]],Nurse[[#This Row],[LPN Hours (excl. Admin)]],Nurse[[#This Row],[LPN Admin Hours]],Nurse[[#This Row],[CNA Hours]],Nurse[[#This Row],[NA TR Hours]],Nurse[[#This Row],[Med Aide/Tech Hours]])</f>
        <v>423.75369565217403</v>
      </c>
      <c r="K170" s="4">
        <f>SUM(Nurse[[#This Row],[RN Hours (excl. Admin, DON)]],Nurse[[#This Row],[LPN Hours (excl. Admin)]],Nurse[[#This Row],[CNA Hours]],Nurse[[#This Row],[NA TR Hours]],Nurse[[#This Row],[Med Aide/Tech Hours]])</f>
        <v>365.58728260869577</v>
      </c>
      <c r="L170" s="4">
        <f>SUM(Nurse[[#This Row],[RN Hours (excl. Admin, DON)]],Nurse[[#This Row],[RN Admin Hours]],Nurse[[#This Row],[RN DON Hours]])</f>
        <v>100.02336956521741</v>
      </c>
      <c r="M170" s="4">
        <v>47.688478260869587</v>
      </c>
      <c r="N170" s="4">
        <v>46.987065217391311</v>
      </c>
      <c r="O170" s="4">
        <v>5.3478260869565215</v>
      </c>
      <c r="P170" s="4">
        <f>SUM(Nurse[[#This Row],[LPN Hours (excl. Admin)]],Nurse[[#This Row],[LPN Admin Hours]])</f>
        <v>91.148152173913076</v>
      </c>
      <c r="Q170" s="4">
        <v>85.316630434782638</v>
      </c>
      <c r="R170" s="4">
        <v>5.8315217391304346</v>
      </c>
      <c r="S170" s="4">
        <f>SUM(Nurse[[#This Row],[CNA Hours]],Nurse[[#This Row],[NA TR Hours]],Nurse[[#This Row],[Med Aide/Tech Hours]])</f>
        <v>232.58217391304356</v>
      </c>
      <c r="T170" s="4">
        <v>232.58217391304356</v>
      </c>
      <c r="U170" s="4">
        <v>0</v>
      </c>
      <c r="V170" s="4">
        <v>0</v>
      </c>
      <c r="W1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1.8913043478260869</v>
      </c>
      <c r="X170" s="4">
        <v>0</v>
      </c>
      <c r="Y170" s="4">
        <v>0</v>
      </c>
      <c r="Z170" s="4">
        <v>0</v>
      </c>
      <c r="AA170" s="4">
        <v>1.5652173913043479</v>
      </c>
      <c r="AB170" s="4">
        <v>0</v>
      </c>
      <c r="AC170" s="4">
        <v>0.32608695652173914</v>
      </c>
      <c r="AD170" s="4">
        <v>0</v>
      </c>
      <c r="AE170" s="4">
        <v>0</v>
      </c>
      <c r="AF170" s="1">
        <v>315247</v>
      </c>
      <c r="AG170" s="1">
        <v>2</v>
      </c>
      <c r="AH170"/>
    </row>
    <row r="171" spans="1:34" x14ac:dyDescent="0.25">
      <c r="A171" t="s">
        <v>380</v>
      </c>
      <c r="B171" t="s">
        <v>121</v>
      </c>
      <c r="C171" t="s">
        <v>423</v>
      </c>
      <c r="D171" t="s">
        <v>406</v>
      </c>
      <c r="E171" s="4">
        <v>114.48913043478261</v>
      </c>
      <c r="F171" s="4">
        <f>Nurse[[#This Row],[Total Nurse Staff Hours]]/Nurse[[#This Row],[MDS Census]]</f>
        <v>3.5947099591759244</v>
      </c>
      <c r="G171" s="4">
        <f>Nurse[[#This Row],[Total Direct Care Staff Hours]]/Nurse[[#This Row],[MDS Census]]</f>
        <v>3.2612579512009887</v>
      </c>
      <c r="H171" s="4">
        <f>Nurse[[#This Row],[Total RN Hours (w/ Admin, DON)]]/Nurse[[#This Row],[MDS Census]]</f>
        <v>0.36136048609133203</v>
      </c>
      <c r="I171" s="4">
        <f>Nurse[[#This Row],[RN Hours (excl. Admin, DON)]]/Nurse[[#This Row],[MDS Census]]</f>
        <v>0.17103009588911039</v>
      </c>
      <c r="J171" s="4">
        <f>SUM(Nurse[[#This Row],[RN Hours (excl. Admin, DON)]],Nurse[[#This Row],[RN Admin Hours]],Nurse[[#This Row],[RN DON Hours]],Nurse[[#This Row],[LPN Hours (excl. Admin)]],Nurse[[#This Row],[LPN Admin Hours]],Nurse[[#This Row],[CNA Hours]],Nurse[[#This Row],[NA TR Hours]],Nurse[[#This Row],[Med Aide/Tech Hours]])</f>
        <v>411.5552173913045</v>
      </c>
      <c r="K171" s="4">
        <f>SUM(Nurse[[#This Row],[RN Hours (excl. Admin, DON)]],Nurse[[#This Row],[LPN Hours (excl. Admin)]],Nurse[[#This Row],[CNA Hours]],Nurse[[#This Row],[NA TR Hours]],Nurse[[#This Row],[Med Aide/Tech Hours]])</f>
        <v>373.37858695652187</v>
      </c>
      <c r="L171" s="4">
        <f>SUM(Nurse[[#This Row],[RN Hours (excl. Admin, DON)]],Nurse[[#This Row],[RN Admin Hours]],Nurse[[#This Row],[RN DON Hours]])</f>
        <v>41.371847826086963</v>
      </c>
      <c r="M171" s="4">
        <v>19.581086956521737</v>
      </c>
      <c r="N171" s="4">
        <v>16.980978260869566</v>
      </c>
      <c r="O171" s="4">
        <v>4.8097826086956523</v>
      </c>
      <c r="P171" s="4">
        <f>SUM(Nurse[[#This Row],[LPN Hours (excl. Admin)]],Nurse[[#This Row],[LPN Admin Hours]])</f>
        <v>136.39902173913043</v>
      </c>
      <c r="Q171" s="4">
        <v>120.01315217391306</v>
      </c>
      <c r="R171" s="4">
        <v>16.385869565217391</v>
      </c>
      <c r="S171" s="4">
        <f>SUM(Nurse[[#This Row],[CNA Hours]],Nurse[[#This Row],[NA TR Hours]],Nurse[[#This Row],[Med Aide/Tech Hours]])</f>
        <v>233.78434782608707</v>
      </c>
      <c r="T171" s="4">
        <v>233.78434782608707</v>
      </c>
      <c r="U171" s="4">
        <v>0</v>
      </c>
      <c r="V171" s="4">
        <v>0</v>
      </c>
      <c r="W1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1" s="4">
        <v>0</v>
      </c>
      <c r="Y171" s="4">
        <v>0</v>
      </c>
      <c r="Z171" s="4">
        <v>0</v>
      </c>
      <c r="AA171" s="4">
        <v>0</v>
      </c>
      <c r="AB171" s="4">
        <v>0</v>
      </c>
      <c r="AC171" s="4">
        <v>0</v>
      </c>
      <c r="AD171" s="4">
        <v>0</v>
      </c>
      <c r="AE171" s="4">
        <v>0</v>
      </c>
      <c r="AF171" s="1">
        <v>315223</v>
      </c>
      <c r="AG171" s="1">
        <v>2</v>
      </c>
      <c r="AH171"/>
    </row>
    <row r="172" spans="1:34" x14ac:dyDescent="0.25">
      <c r="A172" t="s">
        <v>380</v>
      </c>
      <c r="B172" t="s">
        <v>266</v>
      </c>
      <c r="C172" t="s">
        <v>423</v>
      </c>
      <c r="D172" t="s">
        <v>406</v>
      </c>
      <c r="E172" s="4">
        <v>168.81521739130434</v>
      </c>
      <c r="F172" s="4">
        <f>Nurse[[#This Row],[Total Nurse Staff Hours]]/Nurse[[#This Row],[MDS Census]]</f>
        <v>2.9428884167149576</v>
      </c>
      <c r="G172" s="4">
        <f>Nurse[[#This Row],[Total Direct Care Staff Hours]]/Nurse[[#This Row],[MDS Census]]</f>
        <v>2.584830339321357</v>
      </c>
      <c r="H172" s="4">
        <f>Nurse[[#This Row],[Total RN Hours (w/ Admin, DON)]]/Nurse[[#This Row],[MDS Census]]</f>
        <v>0.54972313437640852</v>
      </c>
      <c r="I172" s="4">
        <f>Nurse[[#This Row],[RN Hours (excl. Admin, DON)]]/Nurse[[#This Row],[MDS Census]]</f>
        <v>0.25307449616895245</v>
      </c>
      <c r="J172" s="4">
        <f>SUM(Nurse[[#This Row],[RN Hours (excl. Admin, DON)]],Nurse[[#This Row],[RN Admin Hours]],Nurse[[#This Row],[RN DON Hours]],Nurse[[#This Row],[LPN Hours (excl. Admin)]],Nurse[[#This Row],[LPN Admin Hours]],Nurse[[#This Row],[CNA Hours]],Nurse[[#This Row],[NA TR Hours]],Nurse[[#This Row],[Med Aide/Tech Hours]])</f>
        <v>496.804347826087</v>
      </c>
      <c r="K172" s="4">
        <f>SUM(Nurse[[#This Row],[RN Hours (excl. Admin, DON)]],Nurse[[#This Row],[LPN Hours (excl. Admin)]],Nurse[[#This Row],[CNA Hours]],Nurse[[#This Row],[NA TR Hours]],Nurse[[#This Row],[Med Aide/Tech Hours]])</f>
        <v>436.35869565217388</v>
      </c>
      <c r="L172" s="4">
        <f>SUM(Nurse[[#This Row],[RN Hours (excl. Admin, DON)]],Nurse[[#This Row],[RN Admin Hours]],Nurse[[#This Row],[RN DON Hours]])</f>
        <v>92.801630434782609</v>
      </c>
      <c r="M172" s="4">
        <v>42.722826086956523</v>
      </c>
      <c r="N172" s="4">
        <v>45.173913043478258</v>
      </c>
      <c r="O172" s="4">
        <v>4.9048913043478262</v>
      </c>
      <c r="P172" s="4">
        <f>SUM(Nurse[[#This Row],[LPN Hours (excl. Admin)]],Nurse[[#This Row],[LPN Admin Hours]])</f>
        <v>132.91032608695653</v>
      </c>
      <c r="Q172" s="4">
        <v>122.54347826086956</v>
      </c>
      <c r="R172" s="4">
        <v>10.366847826086957</v>
      </c>
      <c r="S172" s="4">
        <f>SUM(Nurse[[#This Row],[CNA Hours]],Nurse[[#This Row],[NA TR Hours]],Nurse[[#This Row],[Med Aide/Tech Hours]])</f>
        <v>271.09239130434781</v>
      </c>
      <c r="T172" s="4">
        <v>271.09239130434781</v>
      </c>
      <c r="U172" s="4">
        <v>0</v>
      </c>
      <c r="V172" s="4">
        <v>0</v>
      </c>
      <c r="W1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14.804347826086955</v>
      </c>
      <c r="X172" s="4">
        <v>8.1521739130434784E-2</v>
      </c>
      <c r="Y172" s="4">
        <v>4.7336956521739131</v>
      </c>
      <c r="Z172" s="4">
        <v>0</v>
      </c>
      <c r="AA172" s="4">
        <v>4.1358695652173916</v>
      </c>
      <c r="AB172" s="4">
        <v>0.81521739130434778</v>
      </c>
      <c r="AC172" s="4">
        <v>5.0380434782608692</v>
      </c>
      <c r="AD172" s="4">
        <v>0</v>
      </c>
      <c r="AE172" s="4">
        <v>0</v>
      </c>
      <c r="AF172" s="1">
        <v>315423</v>
      </c>
      <c r="AG172" s="1">
        <v>2</v>
      </c>
      <c r="AH172"/>
    </row>
    <row r="173" spans="1:34" x14ac:dyDescent="0.25">
      <c r="A173" t="s">
        <v>380</v>
      </c>
      <c r="B173" t="s">
        <v>214</v>
      </c>
      <c r="C173" t="s">
        <v>451</v>
      </c>
      <c r="D173" t="s">
        <v>418</v>
      </c>
      <c r="E173" s="4">
        <v>41.891304347826086</v>
      </c>
      <c r="F173" s="4">
        <f>Nurse[[#This Row],[Total Nurse Staff Hours]]/Nurse[[#This Row],[MDS Census]]</f>
        <v>3.3507836014530361</v>
      </c>
      <c r="G173" s="4">
        <f>Nurse[[#This Row],[Total Direct Care Staff Hours]]/Nurse[[#This Row],[MDS Census]]</f>
        <v>3.120892579138558</v>
      </c>
      <c r="H173" s="4">
        <f>Nurse[[#This Row],[Total RN Hours (w/ Admin, DON)]]/Nurse[[#This Row],[MDS Census]]</f>
        <v>0.68083030617540263</v>
      </c>
      <c r="I173" s="4">
        <f>Nurse[[#This Row],[RN Hours (excl. Admin, DON)]]/Nurse[[#This Row],[MDS Census]]</f>
        <v>0.45093928386092408</v>
      </c>
      <c r="J173" s="4">
        <f>SUM(Nurse[[#This Row],[RN Hours (excl. Admin, DON)]],Nurse[[#This Row],[RN Admin Hours]],Nurse[[#This Row],[RN DON Hours]],Nurse[[#This Row],[LPN Hours (excl. Admin)]],Nurse[[#This Row],[LPN Admin Hours]],Nurse[[#This Row],[CNA Hours]],Nurse[[#This Row],[NA TR Hours]],Nurse[[#This Row],[Med Aide/Tech Hours]])</f>
        <v>140.36869565217393</v>
      </c>
      <c r="K173" s="4">
        <f>SUM(Nurse[[#This Row],[RN Hours (excl. Admin, DON)]],Nurse[[#This Row],[LPN Hours (excl. Admin)]],Nurse[[#This Row],[CNA Hours]],Nurse[[#This Row],[NA TR Hours]],Nurse[[#This Row],[Med Aide/Tech Hours]])</f>
        <v>130.73826086956524</v>
      </c>
      <c r="L173" s="4">
        <f>SUM(Nurse[[#This Row],[RN Hours (excl. Admin, DON)]],Nurse[[#This Row],[RN Admin Hours]],Nurse[[#This Row],[RN DON Hours]])</f>
        <v>28.52086956521741</v>
      </c>
      <c r="M173" s="4">
        <v>18.890434782608711</v>
      </c>
      <c r="N173" s="4">
        <v>4.4130434782608692</v>
      </c>
      <c r="O173" s="4">
        <v>5.2173913043478262</v>
      </c>
      <c r="P173" s="4">
        <f>SUM(Nurse[[#This Row],[LPN Hours (excl. Admin)]],Nurse[[#This Row],[LPN Admin Hours]])</f>
        <v>37.728260869565219</v>
      </c>
      <c r="Q173" s="4">
        <v>37.728260869565219</v>
      </c>
      <c r="R173" s="4">
        <v>0</v>
      </c>
      <c r="S173" s="4">
        <f>SUM(Nurse[[#This Row],[CNA Hours]],Nurse[[#This Row],[NA TR Hours]],Nurse[[#This Row],[Med Aide/Tech Hours]])</f>
        <v>74.119565217391298</v>
      </c>
      <c r="T173" s="4">
        <v>74.119565217391298</v>
      </c>
      <c r="U173" s="4">
        <v>0</v>
      </c>
      <c r="V173" s="4">
        <v>0</v>
      </c>
      <c r="W1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6.7472826086956523</v>
      </c>
      <c r="X173" s="4">
        <v>0</v>
      </c>
      <c r="Y173" s="4">
        <v>0</v>
      </c>
      <c r="Z173" s="4">
        <v>0</v>
      </c>
      <c r="AA173" s="4">
        <v>0</v>
      </c>
      <c r="AB173" s="4">
        <v>0</v>
      </c>
      <c r="AC173" s="4">
        <v>6.7472826086956523</v>
      </c>
      <c r="AD173" s="4">
        <v>0</v>
      </c>
      <c r="AE173" s="4">
        <v>0</v>
      </c>
      <c r="AF173" s="1">
        <v>315347</v>
      </c>
      <c r="AG173" s="1">
        <v>2</v>
      </c>
      <c r="AH173"/>
    </row>
    <row r="174" spans="1:34" x14ac:dyDescent="0.25">
      <c r="A174" t="s">
        <v>380</v>
      </c>
      <c r="B174" t="s">
        <v>110</v>
      </c>
      <c r="C174" t="s">
        <v>541</v>
      </c>
      <c r="D174" t="s">
        <v>416</v>
      </c>
      <c r="E174" s="4">
        <v>184.96739130434781</v>
      </c>
      <c r="F174" s="4">
        <f>Nurse[[#This Row],[Total Nurse Staff Hours]]/Nurse[[#This Row],[MDS Census]]</f>
        <v>3.2849826643944291</v>
      </c>
      <c r="G174" s="4">
        <f>Nurse[[#This Row],[Total Direct Care Staff Hours]]/Nurse[[#This Row],[MDS Census]]</f>
        <v>3.1892107892107893</v>
      </c>
      <c r="H174" s="4">
        <f>Nurse[[#This Row],[Total RN Hours (w/ Admin, DON)]]/Nurse[[#This Row],[MDS Census]]</f>
        <v>0.57860139860139881</v>
      </c>
      <c r="I174" s="4">
        <f>Nurse[[#This Row],[RN Hours (excl. Admin, DON)]]/Nurse[[#This Row],[MDS Census]]</f>
        <v>0.48282952341775881</v>
      </c>
      <c r="J174" s="4">
        <f>SUM(Nurse[[#This Row],[RN Hours (excl. Admin, DON)]],Nurse[[#This Row],[RN Admin Hours]],Nurse[[#This Row],[RN DON Hours]],Nurse[[#This Row],[LPN Hours (excl. Admin)]],Nurse[[#This Row],[LPN Admin Hours]],Nurse[[#This Row],[CNA Hours]],Nurse[[#This Row],[NA TR Hours]],Nurse[[#This Row],[Med Aide/Tech Hours]])</f>
        <v>607.61467391304348</v>
      </c>
      <c r="K174" s="4">
        <f>SUM(Nurse[[#This Row],[RN Hours (excl. Admin, DON)]],Nurse[[#This Row],[LPN Hours (excl. Admin)]],Nurse[[#This Row],[CNA Hours]],Nurse[[#This Row],[NA TR Hours]],Nurse[[#This Row],[Med Aide/Tech Hours]])</f>
        <v>589.9</v>
      </c>
      <c r="L174" s="4">
        <f>SUM(Nurse[[#This Row],[RN Hours (excl. Admin, DON)]],Nurse[[#This Row],[RN Admin Hours]],Nurse[[#This Row],[RN DON Hours]])</f>
        <v>107.02239130434785</v>
      </c>
      <c r="M174" s="4">
        <v>89.307717391304365</v>
      </c>
      <c r="N174" s="4">
        <v>11.611413043478262</v>
      </c>
      <c r="O174" s="4">
        <v>6.1032608695652177</v>
      </c>
      <c r="P174" s="4">
        <f>SUM(Nurse[[#This Row],[LPN Hours (excl. Admin)]],Nurse[[#This Row],[LPN Admin Hours]])</f>
        <v>122.09380434782607</v>
      </c>
      <c r="Q174" s="4">
        <v>122.09380434782607</v>
      </c>
      <c r="R174" s="4">
        <v>0</v>
      </c>
      <c r="S174" s="4">
        <f>SUM(Nurse[[#This Row],[CNA Hours]],Nurse[[#This Row],[NA TR Hours]],Nurse[[#This Row],[Med Aide/Tech Hours]])</f>
        <v>378.49847826086955</v>
      </c>
      <c r="T174" s="4">
        <v>378.49847826086955</v>
      </c>
      <c r="U174" s="4">
        <v>0</v>
      </c>
      <c r="V174" s="4">
        <v>0</v>
      </c>
      <c r="W1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138.22336956521738</v>
      </c>
      <c r="X174" s="4">
        <v>33.095760869565211</v>
      </c>
      <c r="Y174" s="4">
        <v>0</v>
      </c>
      <c r="Z174" s="4">
        <v>0</v>
      </c>
      <c r="AA174" s="4">
        <v>62.324782608695656</v>
      </c>
      <c r="AB174" s="4">
        <v>0</v>
      </c>
      <c r="AC174" s="4">
        <v>42.802826086956522</v>
      </c>
      <c r="AD174" s="4">
        <v>0</v>
      </c>
      <c r="AE174" s="4">
        <v>0</v>
      </c>
      <c r="AF174" s="1">
        <v>315209</v>
      </c>
      <c r="AG174" s="1">
        <v>2</v>
      </c>
      <c r="AH174"/>
    </row>
    <row r="175" spans="1:34" x14ac:dyDescent="0.25">
      <c r="A175" t="s">
        <v>380</v>
      </c>
      <c r="B175" t="s">
        <v>187</v>
      </c>
      <c r="C175" t="s">
        <v>558</v>
      </c>
      <c r="D175" t="s">
        <v>418</v>
      </c>
      <c r="E175" s="4">
        <v>172.57608695652175</v>
      </c>
      <c r="F175" s="4">
        <f>Nurse[[#This Row],[Total Nurse Staff Hours]]/Nurse[[#This Row],[MDS Census]]</f>
        <v>2.820976254960005</v>
      </c>
      <c r="G175" s="4">
        <f>Nurse[[#This Row],[Total Direct Care Staff Hours]]/Nurse[[#This Row],[MDS Census]]</f>
        <v>2.5106783397367258</v>
      </c>
      <c r="H175" s="4">
        <f>Nurse[[#This Row],[Total RN Hours (w/ Admin, DON)]]/Nurse[[#This Row],[MDS Census]]</f>
        <v>0.44599735466397938</v>
      </c>
      <c r="I175" s="4">
        <f>Nurse[[#This Row],[RN Hours (excl. Admin, DON)]]/Nurse[[#This Row],[MDS Census]]</f>
        <v>0.30541034200415695</v>
      </c>
      <c r="J175" s="4">
        <f>SUM(Nurse[[#This Row],[RN Hours (excl. Admin, DON)]],Nurse[[#This Row],[RN Admin Hours]],Nurse[[#This Row],[RN DON Hours]],Nurse[[#This Row],[LPN Hours (excl. Admin)]],Nurse[[#This Row],[LPN Admin Hours]],Nurse[[#This Row],[CNA Hours]],Nurse[[#This Row],[NA TR Hours]],Nurse[[#This Row],[Med Aide/Tech Hours]])</f>
        <v>486.83304347826089</v>
      </c>
      <c r="K175" s="4">
        <f>SUM(Nurse[[#This Row],[RN Hours (excl. Admin, DON)]],Nurse[[#This Row],[LPN Hours (excl. Admin)]],Nurse[[#This Row],[CNA Hours]],Nurse[[#This Row],[NA TR Hours]],Nurse[[#This Row],[Med Aide/Tech Hours]])</f>
        <v>433.28304347826088</v>
      </c>
      <c r="L175" s="4">
        <f>SUM(Nurse[[#This Row],[RN Hours (excl. Admin, DON)]],Nurse[[#This Row],[RN Admin Hours]],Nurse[[#This Row],[RN DON Hours]])</f>
        <v>76.968478260869574</v>
      </c>
      <c r="M175" s="4">
        <v>52.706521739130437</v>
      </c>
      <c r="N175" s="4">
        <v>19.452173913043481</v>
      </c>
      <c r="O175" s="4">
        <v>4.8097826086956523</v>
      </c>
      <c r="P175" s="4">
        <f>SUM(Nurse[[#This Row],[LPN Hours (excl. Admin)]],Nurse[[#This Row],[LPN Admin Hours]])</f>
        <v>129.00945652173911</v>
      </c>
      <c r="Q175" s="4">
        <v>99.72141304347825</v>
      </c>
      <c r="R175" s="4">
        <v>29.288043478260871</v>
      </c>
      <c r="S175" s="4">
        <f>SUM(Nurse[[#This Row],[CNA Hours]],Nurse[[#This Row],[NA TR Hours]],Nurse[[#This Row],[Med Aide/Tech Hours]])</f>
        <v>280.85510869565218</v>
      </c>
      <c r="T175" s="4">
        <v>280.85510869565218</v>
      </c>
      <c r="U175" s="4">
        <v>0</v>
      </c>
      <c r="V175" s="4">
        <v>0</v>
      </c>
      <c r="W1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5.0326086956521738</v>
      </c>
      <c r="X175" s="4">
        <v>1.6304347826086956</v>
      </c>
      <c r="Y175" s="4">
        <v>0</v>
      </c>
      <c r="Z175" s="4">
        <v>0.16304347826086957</v>
      </c>
      <c r="AA175" s="4">
        <v>3.2391304347826089</v>
      </c>
      <c r="AB175" s="4">
        <v>0</v>
      </c>
      <c r="AC175" s="4">
        <v>0</v>
      </c>
      <c r="AD175" s="4">
        <v>0</v>
      </c>
      <c r="AE175" s="4">
        <v>0</v>
      </c>
      <c r="AF175" s="1">
        <v>315312</v>
      </c>
      <c r="AG175" s="1">
        <v>2</v>
      </c>
      <c r="AH175"/>
    </row>
    <row r="176" spans="1:34" x14ac:dyDescent="0.25">
      <c r="A176" t="s">
        <v>380</v>
      </c>
      <c r="B176" t="s">
        <v>183</v>
      </c>
      <c r="C176" t="s">
        <v>512</v>
      </c>
      <c r="D176" t="s">
        <v>417</v>
      </c>
      <c r="E176" s="4">
        <v>175.09782608695653</v>
      </c>
      <c r="F176" s="4">
        <f>Nurse[[#This Row],[Total Nurse Staff Hours]]/Nurse[[#This Row],[MDS Census]]</f>
        <v>3.3456198398410817</v>
      </c>
      <c r="G176" s="4">
        <f>Nurse[[#This Row],[Total Direct Care Staff Hours]]/Nurse[[#This Row],[MDS Census]]</f>
        <v>3.0338065677571531</v>
      </c>
      <c r="H176" s="4">
        <f>Nurse[[#This Row],[Total RN Hours (w/ Admin, DON)]]/Nurse[[#This Row],[MDS Census]]</f>
        <v>0.78433360233409888</v>
      </c>
      <c r="I176" s="4">
        <f>Nurse[[#This Row],[RN Hours (excl. Admin, DON)]]/Nurse[[#This Row],[MDS Census]]</f>
        <v>0.55604506797442421</v>
      </c>
      <c r="J176" s="4">
        <f>SUM(Nurse[[#This Row],[RN Hours (excl. Admin, DON)]],Nurse[[#This Row],[RN Admin Hours]],Nurse[[#This Row],[RN DON Hours]],Nurse[[#This Row],[LPN Hours (excl. Admin)]],Nurse[[#This Row],[LPN Admin Hours]],Nurse[[#This Row],[CNA Hours]],Nurse[[#This Row],[NA TR Hours]],Nurse[[#This Row],[Med Aide/Tech Hours]])</f>
        <v>585.81076086956512</v>
      </c>
      <c r="K176" s="4">
        <f>SUM(Nurse[[#This Row],[RN Hours (excl. Admin, DON)]],Nurse[[#This Row],[LPN Hours (excl. Admin)]],Nurse[[#This Row],[CNA Hours]],Nurse[[#This Row],[NA TR Hours]],Nurse[[#This Row],[Med Aide/Tech Hours]])</f>
        <v>531.2129347826085</v>
      </c>
      <c r="L176" s="4">
        <f>SUM(Nurse[[#This Row],[RN Hours (excl. Admin, DON)]],Nurse[[#This Row],[RN Admin Hours]],Nurse[[#This Row],[RN DON Hours]])</f>
        <v>137.33510869565217</v>
      </c>
      <c r="M176" s="4">
        <v>97.362282608695651</v>
      </c>
      <c r="N176" s="4">
        <v>34.233695652173914</v>
      </c>
      <c r="O176" s="4">
        <v>5.7391304347826084</v>
      </c>
      <c r="P176" s="4">
        <f>SUM(Nurse[[#This Row],[LPN Hours (excl. Admin)]],Nurse[[#This Row],[LPN Admin Hours]])</f>
        <v>162.97782608695644</v>
      </c>
      <c r="Q176" s="4">
        <v>148.35282608695644</v>
      </c>
      <c r="R176" s="4">
        <v>14.625</v>
      </c>
      <c r="S176" s="4">
        <f>SUM(Nurse[[#This Row],[CNA Hours]],Nurse[[#This Row],[NA TR Hours]],Nurse[[#This Row],[Med Aide/Tech Hours]])</f>
        <v>285.49782608695648</v>
      </c>
      <c r="T176" s="4">
        <v>274.73184782608689</v>
      </c>
      <c r="U176" s="4">
        <v>10.765978260869563</v>
      </c>
      <c r="V176" s="4">
        <v>0</v>
      </c>
      <c r="W1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12.729891304347825</v>
      </c>
      <c r="X176" s="4">
        <v>2.3521739130434782</v>
      </c>
      <c r="Y176" s="4">
        <v>0</v>
      </c>
      <c r="Z176" s="4">
        <v>0</v>
      </c>
      <c r="AA176" s="4">
        <v>6.9755434782608692</v>
      </c>
      <c r="AB176" s="4">
        <v>0</v>
      </c>
      <c r="AC176" s="4">
        <v>3.402173913043478</v>
      </c>
      <c r="AD176" s="4">
        <v>0</v>
      </c>
      <c r="AE176" s="4">
        <v>0</v>
      </c>
      <c r="AF176" s="1">
        <v>315307</v>
      </c>
      <c r="AG176" s="1">
        <v>2</v>
      </c>
      <c r="AH176"/>
    </row>
    <row r="177" spans="1:34" x14ac:dyDescent="0.25">
      <c r="A177" t="s">
        <v>380</v>
      </c>
      <c r="B177" t="s">
        <v>148</v>
      </c>
      <c r="C177" t="s">
        <v>437</v>
      </c>
      <c r="D177" t="s">
        <v>418</v>
      </c>
      <c r="E177" s="4">
        <v>55.521739130434781</v>
      </c>
      <c r="F177" s="4">
        <f>Nurse[[#This Row],[Total Nurse Staff Hours]]/Nurse[[#This Row],[MDS Census]]</f>
        <v>3.7051996867658583</v>
      </c>
      <c r="G177" s="4">
        <f>Nurse[[#This Row],[Total Direct Care Staff Hours]]/Nurse[[#This Row],[MDS Census]]</f>
        <v>3.0326879404855136</v>
      </c>
      <c r="H177" s="4">
        <f>Nurse[[#This Row],[Total RN Hours (w/ Admin, DON)]]/Nurse[[#This Row],[MDS Census]]</f>
        <v>0.73470046985121373</v>
      </c>
      <c r="I177" s="4">
        <f>Nurse[[#This Row],[RN Hours (excl. Admin, DON)]]/Nurse[[#This Row],[MDS Census]]</f>
        <v>0.14842599843382925</v>
      </c>
      <c r="J177" s="4">
        <f>SUM(Nurse[[#This Row],[RN Hours (excl. Admin, DON)]],Nurse[[#This Row],[RN Admin Hours]],Nurse[[#This Row],[RN DON Hours]],Nurse[[#This Row],[LPN Hours (excl. Admin)]],Nurse[[#This Row],[LPN Admin Hours]],Nurse[[#This Row],[CNA Hours]],Nurse[[#This Row],[NA TR Hours]],Nurse[[#This Row],[Med Aide/Tech Hours]])</f>
        <v>205.71913043478264</v>
      </c>
      <c r="K177" s="4">
        <f>SUM(Nurse[[#This Row],[RN Hours (excl. Admin, DON)]],Nurse[[#This Row],[LPN Hours (excl. Admin)]],Nurse[[#This Row],[CNA Hours]],Nurse[[#This Row],[NA TR Hours]],Nurse[[#This Row],[Med Aide/Tech Hours]])</f>
        <v>168.38010869565221</v>
      </c>
      <c r="L177" s="4">
        <f>SUM(Nurse[[#This Row],[RN Hours (excl. Admin, DON)]],Nurse[[#This Row],[RN Admin Hours]],Nurse[[#This Row],[RN DON Hours]])</f>
        <v>40.791847826086951</v>
      </c>
      <c r="M177" s="4">
        <v>8.2408695652173893</v>
      </c>
      <c r="N177" s="4">
        <v>26.811847826086954</v>
      </c>
      <c r="O177" s="4">
        <v>5.7391304347826084</v>
      </c>
      <c r="P177" s="4">
        <f>SUM(Nurse[[#This Row],[LPN Hours (excl. Admin)]],Nurse[[#This Row],[LPN Admin Hours]])</f>
        <v>37.611304347826099</v>
      </c>
      <c r="Q177" s="4">
        <v>32.823260869565232</v>
      </c>
      <c r="R177" s="4">
        <v>4.7880434782608692</v>
      </c>
      <c r="S177" s="4">
        <f>SUM(Nurse[[#This Row],[CNA Hours]],Nurse[[#This Row],[NA TR Hours]],Nurse[[#This Row],[Med Aide/Tech Hours]])</f>
        <v>127.3159782608696</v>
      </c>
      <c r="T177" s="4">
        <v>127.3159782608696</v>
      </c>
      <c r="U177" s="4">
        <v>0</v>
      </c>
      <c r="V177" s="4">
        <v>0</v>
      </c>
      <c r="W1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7" s="4">
        <v>0</v>
      </c>
      <c r="Y177" s="4">
        <v>0</v>
      </c>
      <c r="Z177" s="4">
        <v>0</v>
      </c>
      <c r="AA177" s="4">
        <v>0</v>
      </c>
      <c r="AB177" s="4">
        <v>0</v>
      </c>
      <c r="AC177" s="4">
        <v>0</v>
      </c>
      <c r="AD177" s="4">
        <v>0</v>
      </c>
      <c r="AE177" s="4">
        <v>0</v>
      </c>
      <c r="AF177" s="1">
        <v>315262</v>
      </c>
      <c r="AG177" s="1">
        <v>2</v>
      </c>
      <c r="AH177"/>
    </row>
    <row r="178" spans="1:34" x14ac:dyDescent="0.25">
      <c r="A178" t="s">
        <v>380</v>
      </c>
      <c r="B178" t="s">
        <v>141</v>
      </c>
      <c r="C178" t="s">
        <v>449</v>
      </c>
      <c r="D178" t="s">
        <v>402</v>
      </c>
      <c r="E178" s="4">
        <v>97.782608695652172</v>
      </c>
      <c r="F178" s="4">
        <f>Nurse[[#This Row],[Total Nurse Staff Hours]]/Nurse[[#This Row],[MDS Census]]</f>
        <v>3.5086349488661623</v>
      </c>
      <c r="G178" s="4">
        <f>Nurse[[#This Row],[Total Direct Care Staff Hours]]/Nurse[[#This Row],[MDS Census]]</f>
        <v>3.3410048910626946</v>
      </c>
      <c r="H178" s="4">
        <f>Nurse[[#This Row],[Total RN Hours (w/ Admin, DON)]]/Nurse[[#This Row],[MDS Census]]</f>
        <v>1.1536416184971094</v>
      </c>
      <c r="I178" s="4">
        <f>Nurse[[#This Row],[RN Hours (excl. Admin, DON)]]/Nurse[[#This Row],[MDS Census]]</f>
        <v>0.98601156069364126</v>
      </c>
      <c r="J178" s="4">
        <f>SUM(Nurse[[#This Row],[RN Hours (excl. Admin, DON)]],Nurse[[#This Row],[RN Admin Hours]],Nurse[[#This Row],[RN DON Hours]],Nurse[[#This Row],[LPN Hours (excl. Admin)]],Nurse[[#This Row],[LPN Admin Hours]],Nurse[[#This Row],[CNA Hours]],Nurse[[#This Row],[NA TR Hours]],Nurse[[#This Row],[Med Aide/Tech Hours]])</f>
        <v>343.08347826086953</v>
      </c>
      <c r="K178" s="4">
        <f>SUM(Nurse[[#This Row],[RN Hours (excl. Admin, DON)]],Nurse[[#This Row],[LPN Hours (excl. Admin)]],Nurse[[#This Row],[CNA Hours]],Nurse[[#This Row],[NA TR Hours]],Nurse[[#This Row],[Med Aide/Tech Hours]])</f>
        <v>326.69217391304346</v>
      </c>
      <c r="L178" s="4">
        <f>SUM(Nurse[[#This Row],[RN Hours (excl. Admin, DON)]],Nurse[[#This Row],[RN Admin Hours]],Nurse[[#This Row],[RN DON Hours]])</f>
        <v>112.8060869565217</v>
      </c>
      <c r="M178" s="4">
        <v>96.414782608695617</v>
      </c>
      <c r="N178" s="4">
        <v>10.826086956521738</v>
      </c>
      <c r="O178" s="4">
        <v>5.5652173913043477</v>
      </c>
      <c r="P178" s="4">
        <f>SUM(Nurse[[#This Row],[LPN Hours (excl. Admin)]],Nurse[[#This Row],[LPN Admin Hours]])</f>
        <v>77.432391304347831</v>
      </c>
      <c r="Q178" s="4">
        <v>77.432391304347831</v>
      </c>
      <c r="R178" s="4">
        <v>0</v>
      </c>
      <c r="S178" s="4">
        <f>SUM(Nurse[[#This Row],[CNA Hours]],Nurse[[#This Row],[NA TR Hours]],Nurse[[#This Row],[Med Aide/Tech Hours]])</f>
        <v>152.845</v>
      </c>
      <c r="T178" s="4">
        <v>152.845</v>
      </c>
      <c r="U178" s="4">
        <v>0</v>
      </c>
      <c r="V178" s="4">
        <v>0</v>
      </c>
      <c r="W1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68.683152173913044</v>
      </c>
      <c r="X178" s="4">
        <v>2.285326086956522</v>
      </c>
      <c r="Y178" s="4">
        <v>0</v>
      </c>
      <c r="Z178" s="4">
        <v>0</v>
      </c>
      <c r="AA178" s="4">
        <v>14.452173913043477</v>
      </c>
      <c r="AB178" s="4">
        <v>0</v>
      </c>
      <c r="AC178" s="4">
        <v>51.945652173913047</v>
      </c>
      <c r="AD178" s="4">
        <v>0</v>
      </c>
      <c r="AE178" s="4">
        <v>0</v>
      </c>
      <c r="AF178" s="1">
        <v>315251</v>
      </c>
      <c r="AG178" s="1">
        <v>2</v>
      </c>
      <c r="AH178"/>
    </row>
    <row r="179" spans="1:34" x14ac:dyDescent="0.25">
      <c r="A179" t="s">
        <v>380</v>
      </c>
      <c r="B179" t="s">
        <v>215</v>
      </c>
      <c r="C179" t="s">
        <v>456</v>
      </c>
      <c r="D179" t="s">
        <v>414</v>
      </c>
      <c r="E179" s="4">
        <v>102.47826086956522</v>
      </c>
      <c r="F179" s="4">
        <f>Nurse[[#This Row],[Total Nurse Staff Hours]]/Nurse[[#This Row],[MDS Census]]</f>
        <v>3.702606067034365</v>
      </c>
      <c r="G179" s="4">
        <f>Nurse[[#This Row],[Total Direct Care Staff Hours]]/Nurse[[#This Row],[MDS Census]]</f>
        <v>3.3067904115400935</v>
      </c>
      <c r="H179" s="4">
        <f>Nurse[[#This Row],[Total RN Hours (w/ Admin, DON)]]/Nurse[[#This Row],[MDS Census]]</f>
        <v>0.40830504879083585</v>
      </c>
      <c r="I179" s="4">
        <f>Nurse[[#This Row],[RN Hours (excl. Admin, DON)]]/Nurse[[#This Row],[MDS Census]]</f>
        <v>0.10142660161221893</v>
      </c>
      <c r="J179" s="4">
        <f>SUM(Nurse[[#This Row],[RN Hours (excl. Admin, DON)]],Nurse[[#This Row],[RN Admin Hours]],Nurse[[#This Row],[RN DON Hours]],Nurse[[#This Row],[LPN Hours (excl. Admin)]],Nurse[[#This Row],[LPN Admin Hours]],Nurse[[#This Row],[CNA Hours]],Nurse[[#This Row],[NA TR Hours]],Nurse[[#This Row],[Med Aide/Tech Hours]])</f>
        <v>379.43663043478256</v>
      </c>
      <c r="K179" s="4">
        <f>SUM(Nurse[[#This Row],[RN Hours (excl. Admin, DON)]],Nurse[[#This Row],[LPN Hours (excl. Admin)]],Nurse[[#This Row],[CNA Hours]],Nurse[[#This Row],[NA TR Hours]],Nurse[[#This Row],[Med Aide/Tech Hours]])</f>
        <v>338.87413043478261</v>
      </c>
      <c r="L179" s="4">
        <f>SUM(Nurse[[#This Row],[RN Hours (excl. Admin, DON)]],Nurse[[#This Row],[RN Admin Hours]],Nurse[[#This Row],[RN DON Hours]])</f>
        <v>41.842391304347828</v>
      </c>
      <c r="M179" s="4">
        <v>10.394021739130435</v>
      </c>
      <c r="N179" s="4">
        <v>26.638586956521738</v>
      </c>
      <c r="O179" s="4">
        <v>4.8097826086956523</v>
      </c>
      <c r="P179" s="4">
        <f>SUM(Nurse[[#This Row],[LPN Hours (excl. Admin)]],Nurse[[#This Row],[LPN Admin Hours]])</f>
        <v>99.344782608695652</v>
      </c>
      <c r="Q179" s="4">
        <v>90.230652173913043</v>
      </c>
      <c r="R179" s="4">
        <v>9.1141304347826093</v>
      </c>
      <c r="S179" s="4">
        <f>SUM(Nurse[[#This Row],[CNA Hours]],Nurse[[#This Row],[NA TR Hours]],Nurse[[#This Row],[Med Aide/Tech Hours]])</f>
        <v>238.24945652173915</v>
      </c>
      <c r="T179" s="4">
        <v>231.27119565217393</v>
      </c>
      <c r="U179" s="4">
        <v>0</v>
      </c>
      <c r="V179" s="4">
        <v>6.9782608695652177</v>
      </c>
      <c r="W1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0.71195652173913049</v>
      </c>
      <c r="X179" s="4">
        <v>0</v>
      </c>
      <c r="Y179" s="4">
        <v>0</v>
      </c>
      <c r="Z179" s="4">
        <v>0</v>
      </c>
      <c r="AA179" s="4">
        <v>0</v>
      </c>
      <c r="AB179" s="4">
        <v>0</v>
      </c>
      <c r="AC179" s="4">
        <v>0.71195652173913049</v>
      </c>
      <c r="AD179" s="4">
        <v>0</v>
      </c>
      <c r="AE179" s="4">
        <v>0</v>
      </c>
      <c r="AF179" s="1">
        <v>315348</v>
      </c>
      <c r="AG179" s="1">
        <v>2</v>
      </c>
      <c r="AH179"/>
    </row>
    <row r="180" spans="1:34" x14ac:dyDescent="0.25">
      <c r="A180" t="s">
        <v>380</v>
      </c>
      <c r="B180" t="s">
        <v>111</v>
      </c>
      <c r="C180" t="s">
        <v>542</v>
      </c>
      <c r="D180" t="s">
        <v>416</v>
      </c>
      <c r="E180" s="4">
        <v>102.80434782608695</v>
      </c>
      <c r="F180" s="4">
        <f>Nurse[[#This Row],[Total Nurse Staff Hours]]/Nurse[[#This Row],[MDS Census]]</f>
        <v>3.8447695072954109</v>
      </c>
      <c r="G180" s="4">
        <f>Nurse[[#This Row],[Total Direct Care Staff Hours]]/Nurse[[#This Row],[MDS Census]]</f>
        <v>3.5726982448720657</v>
      </c>
      <c r="H180" s="4">
        <f>Nurse[[#This Row],[Total RN Hours (w/ Admin, DON)]]/Nurse[[#This Row],[MDS Census]]</f>
        <v>0.30429266229646856</v>
      </c>
      <c r="I180" s="4">
        <f>Nurse[[#This Row],[RN Hours (excl. Admin, DON)]]/Nurse[[#This Row],[MDS Census]]</f>
        <v>9.8514485091985626E-2</v>
      </c>
      <c r="J180" s="4">
        <f>SUM(Nurse[[#This Row],[RN Hours (excl. Admin, DON)]],Nurse[[#This Row],[RN Admin Hours]],Nurse[[#This Row],[RN DON Hours]],Nurse[[#This Row],[LPN Hours (excl. Admin)]],Nurse[[#This Row],[LPN Admin Hours]],Nurse[[#This Row],[CNA Hours]],Nurse[[#This Row],[NA TR Hours]],Nurse[[#This Row],[Med Aide/Tech Hours]])</f>
        <v>395.25902173913039</v>
      </c>
      <c r="K180" s="4">
        <f>SUM(Nurse[[#This Row],[RN Hours (excl. Admin, DON)]],Nurse[[#This Row],[LPN Hours (excl. Admin)]],Nurse[[#This Row],[CNA Hours]],Nurse[[#This Row],[NA TR Hours]],Nurse[[#This Row],[Med Aide/Tech Hours]])</f>
        <v>367.2889130434782</v>
      </c>
      <c r="L180" s="4">
        <f>SUM(Nurse[[#This Row],[RN Hours (excl. Admin, DON)]],Nurse[[#This Row],[RN Admin Hours]],Nurse[[#This Row],[RN DON Hours]])</f>
        <v>31.282608695652172</v>
      </c>
      <c r="M180" s="4">
        <v>10.127717391304348</v>
      </c>
      <c r="N180" s="4">
        <v>16.182065217391305</v>
      </c>
      <c r="O180" s="4">
        <v>4.9728260869565215</v>
      </c>
      <c r="P180" s="4">
        <f>SUM(Nurse[[#This Row],[LPN Hours (excl. Admin)]],Nurse[[#This Row],[LPN Admin Hours]])</f>
        <v>119.7632608695652</v>
      </c>
      <c r="Q180" s="4">
        <v>112.94804347826086</v>
      </c>
      <c r="R180" s="4">
        <v>6.8152173913043477</v>
      </c>
      <c r="S180" s="4">
        <f>SUM(Nurse[[#This Row],[CNA Hours]],Nurse[[#This Row],[NA TR Hours]],Nurse[[#This Row],[Med Aide/Tech Hours]])</f>
        <v>244.21315217391302</v>
      </c>
      <c r="T180" s="4">
        <v>244.21315217391302</v>
      </c>
      <c r="U180" s="4">
        <v>0</v>
      </c>
      <c r="V180" s="4">
        <v>0</v>
      </c>
      <c r="W1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39.510869565217391</v>
      </c>
      <c r="X180" s="4">
        <v>0.25543478260869568</v>
      </c>
      <c r="Y180" s="4">
        <v>0</v>
      </c>
      <c r="Z180" s="4">
        <v>0</v>
      </c>
      <c r="AA180" s="4">
        <v>13.448369565217391</v>
      </c>
      <c r="AB180" s="4">
        <v>0</v>
      </c>
      <c r="AC180" s="4">
        <v>25.807065217391305</v>
      </c>
      <c r="AD180" s="4">
        <v>0</v>
      </c>
      <c r="AE180" s="4">
        <v>0</v>
      </c>
      <c r="AF180" s="1">
        <v>315210</v>
      </c>
      <c r="AG180" s="1">
        <v>2</v>
      </c>
      <c r="AH180"/>
    </row>
    <row r="181" spans="1:34" x14ac:dyDescent="0.25">
      <c r="A181" t="s">
        <v>380</v>
      </c>
      <c r="B181" t="s">
        <v>35</v>
      </c>
      <c r="C181" t="s">
        <v>501</v>
      </c>
      <c r="D181" t="s">
        <v>408</v>
      </c>
      <c r="E181" s="4">
        <v>77</v>
      </c>
      <c r="F181" s="4">
        <f>Nurse[[#This Row],[Total Nurse Staff Hours]]/Nurse[[#This Row],[MDS Census]]</f>
        <v>4.6537619988706949</v>
      </c>
      <c r="G181" s="4">
        <f>Nurse[[#This Row],[Total Direct Care Staff Hours]]/Nurse[[#This Row],[MDS Census]]</f>
        <v>3.8504728966685486</v>
      </c>
      <c r="H181" s="4">
        <f>Nurse[[#This Row],[Total RN Hours (w/ Admin, DON)]]/Nurse[[#This Row],[MDS Census]]</f>
        <v>1.0698757763975155</v>
      </c>
      <c r="I181" s="4">
        <f>Nurse[[#This Row],[RN Hours (excl. Admin, DON)]]/Nurse[[#This Row],[MDS Census]]</f>
        <v>0.3275691699604743</v>
      </c>
      <c r="J181" s="4">
        <f>SUM(Nurse[[#This Row],[RN Hours (excl. Admin, DON)]],Nurse[[#This Row],[RN Admin Hours]],Nurse[[#This Row],[RN DON Hours]],Nurse[[#This Row],[LPN Hours (excl. Admin)]],Nurse[[#This Row],[LPN Admin Hours]],Nurse[[#This Row],[CNA Hours]],Nurse[[#This Row],[NA TR Hours]],Nurse[[#This Row],[Med Aide/Tech Hours]])</f>
        <v>358.3396739130435</v>
      </c>
      <c r="K181" s="4">
        <f>SUM(Nurse[[#This Row],[RN Hours (excl. Admin, DON)]],Nurse[[#This Row],[LPN Hours (excl. Admin)]],Nurse[[#This Row],[CNA Hours]],Nurse[[#This Row],[NA TR Hours]],Nurse[[#This Row],[Med Aide/Tech Hours]])</f>
        <v>296.48641304347825</v>
      </c>
      <c r="L181" s="4">
        <f>SUM(Nurse[[#This Row],[RN Hours (excl. Admin, DON)]],Nurse[[#This Row],[RN Admin Hours]],Nurse[[#This Row],[RN DON Hours]])</f>
        <v>82.380434782608702</v>
      </c>
      <c r="M181" s="4">
        <v>25.222826086956523</v>
      </c>
      <c r="N181" s="4">
        <v>51.853260869565219</v>
      </c>
      <c r="O181" s="4">
        <v>5.3043478260869561</v>
      </c>
      <c r="P181" s="4">
        <f>SUM(Nurse[[#This Row],[LPN Hours (excl. Admin)]],Nurse[[#This Row],[LPN Admin Hours]])</f>
        <v>97.146739130434781</v>
      </c>
      <c r="Q181" s="4">
        <v>92.451086956521735</v>
      </c>
      <c r="R181" s="4">
        <v>4.6956521739130439</v>
      </c>
      <c r="S181" s="4">
        <f>SUM(Nurse[[#This Row],[CNA Hours]],Nurse[[#This Row],[NA TR Hours]],Nurse[[#This Row],[Med Aide/Tech Hours]])</f>
        <v>178.8125</v>
      </c>
      <c r="T181" s="4">
        <v>178.8125</v>
      </c>
      <c r="U181" s="4">
        <v>0</v>
      </c>
      <c r="V181" s="4">
        <v>0</v>
      </c>
      <c r="W1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12.380434782608695</v>
      </c>
      <c r="X181" s="4">
        <v>2.3342391304347827</v>
      </c>
      <c r="Y181" s="4">
        <v>0</v>
      </c>
      <c r="Z181" s="4">
        <v>0</v>
      </c>
      <c r="AA181" s="4">
        <v>1.6983695652173914</v>
      </c>
      <c r="AB181" s="4">
        <v>0</v>
      </c>
      <c r="AC181" s="4">
        <v>8.3478260869565215</v>
      </c>
      <c r="AD181" s="4">
        <v>0</v>
      </c>
      <c r="AE181" s="4">
        <v>0</v>
      </c>
      <c r="AF181" s="1">
        <v>315072</v>
      </c>
      <c r="AG181" s="1">
        <v>2</v>
      </c>
      <c r="AH181"/>
    </row>
    <row r="182" spans="1:34" x14ac:dyDescent="0.25">
      <c r="A182" t="s">
        <v>380</v>
      </c>
      <c r="B182" t="s">
        <v>332</v>
      </c>
      <c r="C182" t="s">
        <v>608</v>
      </c>
      <c r="D182" t="s">
        <v>417</v>
      </c>
      <c r="E182" s="4">
        <v>6.7173913043478262</v>
      </c>
      <c r="F182" s="4">
        <f>Nurse[[#This Row],[Total Nurse Staff Hours]]/Nurse[[#This Row],[MDS Census]]</f>
        <v>9.2635275080906165</v>
      </c>
      <c r="G182" s="4">
        <f>Nurse[[#This Row],[Total Direct Care Staff Hours]]/Nurse[[#This Row],[MDS Census]]</f>
        <v>7.9040291262135938</v>
      </c>
      <c r="H182" s="4">
        <f>Nurse[[#This Row],[Total RN Hours (w/ Admin, DON)]]/Nurse[[#This Row],[MDS Census]]</f>
        <v>5.8179449838187702</v>
      </c>
      <c r="I182" s="4">
        <f>Nurse[[#This Row],[RN Hours (excl. Admin, DON)]]/Nurse[[#This Row],[MDS Census]]</f>
        <v>4.4584466019417475</v>
      </c>
      <c r="J182" s="4">
        <f>SUM(Nurse[[#This Row],[RN Hours (excl. Admin, DON)]],Nurse[[#This Row],[RN Admin Hours]],Nurse[[#This Row],[RN DON Hours]],Nurse[[#This Row],[LPN Hours (excl. Admin)]],Nurse[[#This Row],[LPN Admin Hours]],Nurse[[#This Row],[CNA Hours]],Nurse[[#This Row],[NA TR Hours]],Nurse[[#This Row],[Med Aide/Tech Hours]])</f>
        <v>62.226739130434794</v>
      </c>
      <c r="K182" s="4">
        <f>SUM(Nurse[[#This Row],[RN Hours (excl. Admin, DON)]],Nurse[[#This Row],[LPN Hours (excl. Admin)]],Nurse[[#This Row],[CNA Hours]],Nurse[[#This Row],[NA TR Hours]],Nurse[[#This Row],[Med Aide/Tech Hours]])</f>
        <v>53.09445652173914</v>
      </c>
      <c r="L182" s="4">
        <f>SUM(Nurse[[#This Row],[RN Hours (excl. Admin, DON)]],Nurse[[#This Row],[RN Admin Hours]],Nurse[[#This Row],[RN DON Hours]])</f>
        <v>39.081413043478264</v>
      </c>
      <c r="M182" s="4">
        <v>29.94913043478261</v>
      </c>
      <c r="N182" s="4">
        <v>5.0018478260869568</v>
      </c>
      <c r="O182" s="4">
        <v>4.1304347826086953</v>
      </c>
      <c r="P182" s="4">
        <f>SUM(Nurse[[#This Row],[LPN Hours (excl. Admin)]],Nurse[[#This Row],[LPN Admin Hours]])</f>
        <v>0</v>
      </c>
      <c r="Q182" s="4">
        <v>0</v>
      </c>
      <c r="R182" s="4">
        <v>0</v>
      </c>
      <c r="S182" s="4">
        <f>SUM(Nurse[[#This Row],[CNA Hours]],Nurse[[#This Row],[NA TR Hours]],Nurse[[#This Row],[Med Aide/Tech Hours]])</f>
        <v>23.14532608695653</v>
      </c>
      <c r="T182" s="4">
        <v>23.14532608695653</v>
      </c>
      <c r="U182" s="4">
        <v>0</v>
      </c>
      <c r="V182" s="4">
        <v>0</v>
      </c>
      <c r="W1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2" s="4">
        <v>0</v>
      </c>
      <c r="Y182" s="4">
        <v>0</v>
      </c>
      <c r="Z182" s="4">
        <v>0</v>
      </c>
      <c r="AA182" s="4">
        <v>0</v>
      </c>
      <c r="AB182" s="4">
        <v>0</v>
      </c>
      <c r="AC182" s="4">
        <v>0</v>
      </c>
      <c r="AD182" s="4">
        <v>0</v>
      </c>
      <c r="AE182" s="4">
        <v>0</v>
      </c>
      <c r="AF182" s="1">
        <v>315512</v>
      </c>
      <c r="AG182" s="1">
        <v>2</v>
      </c>
      <c r="AH182"/>
    </row>
    <row r="183" spans="1:34" x14ac:dyDescent="0.25">
      <c r="A183" t="s">
        <v>380</v>
      </c>
      <c r="B183" t="s">
        <v>74</v>
      </c>
      <c r="C183" t="s">
        <v>522</v>
      </c>
      <c r="D183" t="s">
        <v>408</v>
      </c>
      <c r="E183" s="4">
        <v>83.597826086956516</v>
      </c>
      <c r="F183" s="4">
        <f>Nurse[[#This Row],[Total Nurse Staff Hours]]/Nurse[[#This Row],[MDS Census]]</f>
        <v>3.271349629437005</v>
      </c>
      <c r="G183" s="4">
        <f>Nurse[[#This Row],[Total Direct Care Staff Hours]]/Nurse[[#This Row],[MDS Census]]</f>
        <v>3.1048563255753479</v>
      </c>
      <c r="H183" s="4">
        <f>Nurse[[#This Row],[Total RN Hours (w/ Admin, DON)]]/Nurse[[#This Row],[MDS Census]]</f>
        <v>0.42245741776101936</v>
      </c>
      <c r="I183" s="4">
        <f>Nurse[[#This Row],[RN Hours (excl. Admin, DON)]]/Nurse[[#This Row],[MDS Census]]</f>
        <v>0.25596411389936286</v>
      </c>
      <c r="J183" s="4">
        <f>SUM(Nurse[[#This Row],[RN Hours (excl. Admin, DON)]],Nurse[[#This Row],[RN Admin Hours]],Nurse[[#This Row],[RN DON Hours]],Nurse[[#This Row],[LPN Hours (excl. Admin)]],Nurse[[#This Row],[LPN Admin Hours]],Nurse[[#This Row],[CNA Hours]],Nurse[[#This Row],[NA TR Hours]],Nurse[[#This Row],[Med Aide/Tech Hours]])</f>
        <v>273.4777173913044</v>
      </c>
      <c r="K183" s="4">
        <f>SUM(Nurse[[#This Row],[RN Hours (excl. Admin, DON)]],Nurse[[#This Row],[LPN Hours (excl. Admin)]],Nurse[[#This Row],[CNA Hours]],Nurse[[#This Row],[NA TR Hours]],Nurse[[#This Row],[Med Aide/Tech Hours]])</f>
        <v>259.55923913043478</v>
      </c>
      <c r="L183" s="4">
        <f>SUM(Nurse[[#This Row],[RN Hours (excl. Admin, DON)]],Nurse[[#This Row],[RN Admin Hours]],Nurse[[#This Row],[RN DON Hours]])</f>
        <v>35.31652173913043</v>
      </c>
      <c r="M183" s="4">
        <v>21.398043478260867</v>
      </c>
      <c r="N183" s="4">
        <v>9.3967391304347831</v>
      </c>
      <c r="O183" s="4">
        <v>4.5217391304347823</v>
      </c>
      <c r="P183" s="4">
        <f>SUM(Nurse[[#This Row],[LPN Hours (excl. Admin)]],Nurse[[#This Row],[LPN Admin Hours]])</f>
        <v>63.323152173913059</v>
      </c>
      <c r="Q183" s="4">
        <v>63.323152173913059</v>
      </c>
      <c r="R183" s="4">
        <v>0</v>
      </c>
      <c r="S183" s="4">
        <f>SUM(Nurse[[#This Row],[CNA Hours]],Nurse[[#This Row],[NA TR Hours]],Nurse[[#This Row],[Med Aide/Tech Hours]])</f>
        <v>174.83804347826089</v>
      </c>
      <c r="T183" s="4">
        <v>174.83804347826089</v>
      </c>
      <c r="U183" s="4">
        <v>0</v>
      </c>
      <c r="V183" s="4">
        <v>0</v>
      </c>
      <c r="W1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30.46815217391304</v>
      </c>
      <c r="X183" s="4">
        <v>4.2696739130434782</v>
      </c>
      <c r="Y183" s="4">
        <v>0</v>
      </c>
      <c r="Z183" s="4">
        <v>0</v>
      </c>
      <c r="AA183" s="4">
        <v>21.653913043478259</v>
      </c>
      <c r="AB183" s="4">
        <v>0</v>
      </c>
      <c r="AC183" s="4">
        <v>4.5445652173913036</v>
      </c>
      <c r="AD183" s="4">
        <v>0</v>
      </c>
      <c r="AE183" s="4">
        <v>0</v>
      </c>
      <c r="AF183" s="1">
        <v>315143</v>
      </c>
      <c r="AG183" s="1">
        <v>2</v>
      </c>
      <c r="AH183"/>
    </row>
    <row r="184" spans="1:34" x14ac:dyDescent="0.25">
      <c r="A184" t="s">
        <v>380</v>
      </c>
      <c r="B184" t="s">
        <v>242</v>
      </c>
      <c r="C184" t="s">
        <v>452</v>
      </c>
      <c r="D184" t="s">
        <v>403</v>
      </c>
      <c r="E184" s="4">
        <v>78.467391304347828</v>
      </c>
      <c r="F184" s="4">
        <f>Nurse[[#This Row],[Total Nurse Staff Hours]]/Nurse[[#This Row],[MDS Census]]</f>
        <v>2.3974068430530546</v>
      </c>
      <c r="G184" s="4">
        <f>Nurse[[#This Row],[Total Direct Care Staff Hours]]/Nurse[[#This Row],[MDS Census]]</f>
        <v>2.1786022994874639</v>
      </c>
      <c r="H184" s="4">
        <f>Nurse[[#This Row],[Total RN Hours (w/ Admin, DON)]]/Nurse[[#This Row],[MDS Census]]</f>
        <v>0.36057764233273321</v>
      </c>
      <c r="I184" s="4">
        <f>Nurse[[#This Row],[RN Hours (excl. Admin, DON)]]/Nurse[[#This Row],[MDS Census]]</f>
        <v>0.21014129380800678</v>
      </c>
      <c r="J184" s="4">
        <f>SUM(Nurse[[#This Row],[RN Hours (excl. Admin, DON)]],Nurse[[#This Row],[RN Admin Hours]],Nurse[[#This Row],[RN DON Hours]],Nurse[[#This Row],[LPN Hours (excl. Admin)]],Nurse[[#This Row],[LPN Admin Hours]],Nurse[[#This Row],[CNA Hours]],Nurse[[#This Row],[NA TR Hours]],Nurse[[#This Row],[Med Aide/Tech Hours]])</f>
        <v>188.11826086956523</v>
      </c>
      <c r="K184" s="4">
        <f>SUM(Nurse[[#This Row],[RN Hours (excl. Admin, DON)]],Nurse[[#This Row],[LPN Hours (excl. Admin)]],Nurse[[#This Row],[CNA Hours]],Nurse[[#This Row],[NA TR Hours]],Nurse[[#This Row],[Med Aide/Tech Hours]])</f>
        <v>170.94923913043482</v>
      </c>
      <c r="L184" s="4">
        <f>SUM(Nurse[[#This Row],[RN Hours (excl. Admin, DON)]],Nurse[[#This Row],[RN Admin Hours]],Nurse[[#This Row],[RN DON Hours]])</f>
        <v>28.29358695652175</v>
      </c>
      <c r="M184" s="4">
        <v>16.489239130434793</v>
      </c>
      <c r="N184" s="4">
        <v>7.8043478260869561</v>
      </c>
      <c r="O184" s="4">
        <v>4</v>
      </c>
      <c r="P184" s="4">
        <f>SUM(Nurse[[#This Row],[LPN Hours (excl. Admin)]],Nurse[[#This Row],[LPN Admin Hours]])</f>
        <v>69.556847826086937</v>
      </c>
      <c r="Q184" s="4">
        <v>64.192173913043462</v>
      </c>
      <c r="R184" s="4">
        <v>5.364673913043478</v>
      </c>
      <c r="S184" s="4">
        <f>SUM(Nurse[[#This Row],[CNA Hours]],Nurse[[#This Row],[NA TR Hours]],Nurse[[#This Row],[Med Aide/Tech Hours]])</f>
        <v>90.267826086956546</v>
      </c>
      <c r="T184" s="4">
        <v>85.710760869565235</v>
      </c>
      <c r="U184" s="4">
        <v>4.5570652173913047</v>
      </c>
      <c r="V184" s="4">
        <v>0</v>
      </c>
      <c r="W1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14.5</v>
      </c>
      <c r="X184" s="4">
        <v>0.51630434782608692</v>
      </c>
      <c r="Y184" s="4">
        <v>0</v>
      </c>
      <c r="Z184" s="4">
        <v>0</v>
      </c>
      <c r="AA184" s="4">
        <v>10.864130434782609</v>
      </c>
      <c r="AB184" s="4">
        <v>0</v>
      </c>
      <c r="AC184" s="4">
        <v>3.1195652173913042</v>
      </c>
      <c r="AD184" s="4">
        <v>0</v>
      </c>
      <c r="AE184" s="4">
        <v>0</v>
      </c>
      <c r="AF184" s="1">
        <v>315378</v>
      </c>
      <c r="AG184" s="1">
        <v>2</v>
      </c>
      <c r="AH184"/>
    </row>
    <row r="185" spans="1:34" x14ac:dyDescent="0.25">
      <c r="A185" t="s">
        <v>380</v>
      </c>
      <c r="B185" t="s">
        <v>265</v>
      </c>
      <c r="C185" t="s">
        <v>501</v>
      </c>
      <c r="D185" t="s">
        <v>408</v>
      </c>
      <c r="E185" s="4">
        <v>19.934782608695652</v>
      </c>
      <c r="F185" s="4">
        <f>Nurse[[#This Row],[Total Nurse Staff Hours]]/Nurse[[#This Row],[MDS Census]]</f>
        <v>5.0294656488549627</v>
      </c>
      <c r="G185" s="4">
        <f>Nurse[[#This Row],[Total Direct Care Staff Hours]]/Nurse[[#This Row],[MDS Census]]</f>
        <v>4.6649836423118876</v>
      </c>
      <c r="H185" s="4">
        <f>Nurse[[#This Row],[Total RN Hours (w/ Admin, DON)]]/Nurse[[#This Row],[MDS Census]]</f>
        <v>0.89630861504907311</v>
      </c>
      <c r="I185" s="4">
        <f>Nurse[[#This Row],[RN Hours (excl. Admin, DON)]]/Nurse[[#This Row],[MDS Census]]</f>
        <v>0.53182660850599794</v>
      </c>
      <c r="J185" s="4">
        <f>SUM(Nurse[[#This Row],[RN Hours (excl. Admin, DON)]],Nurse[[#This Row],[RN Admin Hours]],Nurse[[#This Row],[RN DON Hours]],Nurse[[#This Row],[LPN Hours (excl. Admin)]],Nurse[[#This Row],[LPN Admin Hours]],Nurse[[#This Row],[CNA Hours]],Nurse[[#This Row],[NA TR Hours]],Nurse[[#This Row],[Med Aide/Tech Hours]])</f>
        <v>100.2613043478261</v>
      </c>
      <c r="K185" s="4">
        <f>SUM(Nurse[[#This Row],[RN Hours (excl. Admin, DON)]],Nurse[[#This Row],[LPN Hours (excl. Admin)]],Nurse[[#This Row],[CNA Hours]],Nurse[[#This Row],[NA TR Hours]],Nurse[[#This Row],[Med Aide/Tech Hours]])</f>
        <v>92.995434782608712</v>
      </c>
      <c r="L185" s="4">
        <f>SUM(Nurse[[#This Row],[RN Hours (excl. Admin, DON)]],Nurse[[#This Row],[RN Admin Hours]],Nurse[[#This Row],[RN DON Hours]])</f>
        <v>17.86771739130435</v>
      </c>
      <c r="M185" s="4">
        <v>10.601847826086958</v>
      </c>
      <c r="N185" s="4">
        <v>1.9180434782608693</v>
      </c>
      <c r="O185" s="4">
        <v>5.3478260869565215</v>
      </c>
      <c r="P185" s="4">
        <f>SUM(Nurse[[#This Row],[LPN Hours (excl. Admin)]],Nurse[[#This Row],[LPN Admin Hours]])</f>
        <v>18.948369565217387</v>
      </c>
      <c r="Q185" s="4">
        <v>18.948369565217387</v>
      </c>
      <c r="R185" s="4">
        <v>0</v>
      </c>
      <c r="S185" s="4">
        <f>SUM(Nurse[[#This Row],[CNA Hours]],Nurse[[#This Row],[NA TR Hours]],Nurse[[#This Row],[Med Aide/Tech Hours]])</f>
        <v>63.445217391304368</v>
      </c>
      <c r="T185" s="4">
        <v>63.196521739130453</v>
      </c>
      <c r="U185" s="4">
        <v>0.24869565217391307</v>
      </c>
      <c r="V185" s="4">
        <v>0</v>
      </c>
      <c r="W1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5" s="4">
        <v>0</v>
      </c>
      <c r="Y185" s="4">
        <v>0</v>
      </c>
      <c r="Z185" s="4">
        <v>0</v>
      </c>
      <c r="AA185" s="4">
        <v>0</v>
      </c>
      <c r="AB185" s="4">
        <v>0</v>
      </c>
      <c r="AC185" s="4">
        <v>0</v>
      </c>
      <c r="AD185" s="4">
        <v>0</v>
      </c>
      <c r="AE185" s="4">
        <v>0</v>
      </c>
      <c r="AF185" s="1">
        <v>315422</v>
      </c>
      <c r="AG185" s="1">
        <v>2</v>
      </c>
      <c r="AH185"/>
    </row>
    <row r="186" spans="1:34" x14ac:dyDescent="0.25">
      <c r="A186" t="s">
        <v>380</v>
      </c>
      <c r="B186" t="s">
        <v>345</v>
      </c>
      <c r="C186" t="s">
        <v>512</v>
      </c>
      <c r="D186" t="s">
        <v>417</v>
      </c>
      <c r="E186" s="4">
        <v>52.934782608695649</v>
      </c>
      <c r="F186" s="4">
        <f>Nurse[[#This Row],[Total Nurse Staff Hours]]/Nurse[[#This Row],[MDS Census]]</f>
        <v>4.3732073921971262</v>
      </c>
      <c r="G186" s="4">
        <f>Nurse[[#This Row],[Total Direct Care Staff Hours]]/Nurse[[#This Row],[MDS Census]]</f>
        <v>4.2664312114989738</v>
      </c>
      <c r="H186" s="4">
        <f>Nurse[[#This Row],[Total RN Hours (w/ Admin, DON)]]/Nurse[[#This Row],[MDS Census]]</f>
        <v>0.61563449691991801</v>
      </c>
      <c r="I186" s="4">
        <f>Nurse[[#This Row],[RN Hours (excl. Admin, DON)]]/Nurse[[#This Row],[MDS Census]]</f>
        <v>0.50885831622176603</v>
      </c>
      <c r="J186" s="4">
        <f>SUM(Nurse[[#This Row],[RN Hours (excl. Admin, DON)]],Nurse[[#This Row],[RN Admin Hours]],Nurse[[#This Row],[RN DON Hours]],Nurse[[#This Row],[LPN Hours (excl. Admin)]],Nurse[[#This Row],[LPN Admin Hours]],Nurse[[#This Row],[CNA Hours]],Nurse[[#This Row],[NA TR Hours]],Nurse[[#This Row],[Med Aide/Tech Hours]])</f>
        <v>231.49478260869569</v>
      </c>
      <c r="K186" s="4">
        <f>SUM(Nurse[[#This Row],[RN Hours (excl. Admin, DON)]],Nurse[[#This Row],[LPN Hours (excl. Admin)]],Nurse[[#This Row],[CNA Hours]],Nurse[[#This Row],[NA TR Hours]],Nurse[[#This Row],[Med Aide/Tech Hours]])</f>
        <v>225.84260869565219</v>
      </c>
      <c r="L186" s="4">
        <f>SUM(Nurse[[#This Row],[RN Hours (excl. Admin, DON)]],Nurse[[#This Row],[RN Admin Hours]],Nurse[[#This Row],[RN DON Hours]])</f>
        <v>32.588478260869572</v>
      </c>
      <c r="M186" s="4">
        <v>26.936304347826091</v>
      </c>
      <c r="N186" s="4">
        <v>0</v>
      </c>
      <c r="O186" s="4">
        <v>5.6521739130434785</v>
      </c>
      <c r="P186" s="4">
        <f>SUM(Nurse[[#This Row],[LPN Hours (excl. Admin)]],Nurse[[#This Row],[LPN Admin Hours]])</f>
        <v>35.172934782608706</v>
      </c>
      <c r="Q186" s="4">
        <v>35.172934782608706</v>
      </c>
      <c r="R186" s="4">
        <v>0</v>
      </c>
      <c r="S186" s="4">
        <f>SUM(Nurse[[#This Row],[CNA Hours]],Nurse[[#This Row],[NA TR Hours]],Nurse[[#This Row],[Med Aide/Tech Hours]])</f>
        <v>163.7333695652174</v>
      </c>
      <c r="T186" s="4">
        <v>163.7333695652174</v>
      </c>
      <c r="U186" s="4">
        <v>0</v>
      </c>
      <c r="V186" s="4">
        <v>0</v>
      </c>
      <c r="W1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6" s="4">
        <v>0</v>
      </c>
      <c r="Y186" s="4">
        <v>0</v>
      </c>
      <c r="Z186" s="4">
        <v>0</v>
      </c>
      <c r="AA186" s="4">
        <v>0</v>
      </c>
      <c r="AB186" s="4">
        <v>0</v>
      </c>
      <c r="AC186" s="4">
        <v>0</v>
      </c>
      <c r="AD186" s="4">
        <v>0</v>
      </c>
      <c r="AE186" s="4">
        <v>0</v>
      </c>
      <c r="AF186" s="1">
        <v>315525</v>
      </c>
      <c r="AG186" s="1">
        <v>2</v>
      </c>
      <c r="AH186"/>
    </row>
    <row r="187" spans="1:34" x14ac:dyDescent="0.25">
      <c r="A187" t="s">
        <v>380</v>
      </c>
      <c r="B187" t="s">
        <v>52</v>
      </c>
      <c r="C187" t="s">
        <v>512</v>
      </c>
      <c r="D187" t="s">
        <v>417</v>
      </c>
      <c r="E187" s="4">
        <v>255.52173913043478</v>
      </c>
      <c r="F187" s="4">
        <f>Nurse[[#This Row],[Total Nurse Staff Hours]]/Nurse[[#This Row],[MDS Census]]</f>
        <v>2.9703973115535134</v>
      </c>
      <c r="G187" s="4">
        <f>Nurse[[#This Row],[Total Direct Care Staff Hours]]/Nurse[[#This Row],[MDS Census]]</f>
        <v>2.7983226986557765</v>
      </c>
      <c r="H187" s="4">
        <f>Nurse[[#This Row],[Total RN Hours (w/ Admin, DON)]]/Nurse[[#This Row],[MDS Census]]</f>
        <v>0.63765739322783721</v>
      </c>
      <c r="I187" s="4">
        <f>Nurse[[#This Row],[RN Hours (excl. Admin, DON)]]/Nurse[[#This Row],[MDS Census]]</f>
        <v>0.48532074187510621</v>
      </c>
      <c r="J187" s="4">
        <f>SUM(Nurse[[#This Row],[RN Hours (excl. Admin, DON)]],Nurse[[#This Row],[RN Admin Hours]],Nurse[[#This Row],[RN DON Hours]],Nurse[[#This Row],[LPN Hours (excl. Admin)]],Nurse[[#This Row],[LPN Admin Hours]],Nurse[[#This Row],[CNA Hours]],Nurse[[#This Row],[NA TR Hours]],Nurse[[#This Row],[Med Aide/Tech Hours]])</f>
        <v>759.0010869565217</v>
      </c>
      <c r="K187" s="4">
        <f>SUM(Nurse[[#This Row],[RN Hours (excl. Admin, DON)]],Nurse[[#This Row],[LPN Hours (excl. Admin)]],Nurse[[#This Row],[CNA Hours]],Nurse[[#This Row],[NA TR Hours]],Nurse[[#This Row],[Med Aide/Tech Hours]])</f>
        <v>715.0322826086956</v>
      </c>
      <c r="L187" s="4">
        <f>SUM(Nurse[[#This Row],[RN Hours (excl. Admin, DON)]],Nurse[[#This Row],[RN Admin Hours]],Nurse[[#This Row],[RN DON Hours]])</f>
        <v>162.93532608695648</v>
      </c>
      <c r="M187" s="4">
        <v>124.00999999999996</v>
      </c>
      <c r="N187" s="4">
        <v>33.88184782608694</v>
      </c>
      <c r="O187" s="4">
        <v>5.0434782608695654</v>
      </c>
      <c r="P187" s="4">
        <f>SUM(Nurse[[#This Row],[LPN Hours (excl. Admin)]],Nurse[[#This Row],[LPN Admin Hours]])</f>
        <v>109.78217391304348</v>
      </c>
      <c r="Q187" s="4">
        <v>104.73869565217392</v>
      </c>
      <c r="R187" s="4">
        <v>5.0434782608695654</v>
      </c>
      <c r="S187" s="4">
        <f>SUM(Nurse[[#This Row],[CNA Hours]],Nurse[[#This Row],[NA TR Hours]],Nurse[[#This Row],[Med Aide/Tech Hours]])</f>
        <v>486.28358695652167</v>
      </c>
      <c r="T187" s="4">
        <v>486.28358695652167</v>
      </c>
      <c r="U187" s="4">
        <v>0</v>
      </c>
      <c r="V187" s="4">
        <v>0</v>
      </c>
      <c r="W1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13.804347826086957</v>
      </c>
      <c r="X187" s="4">
        <v>8</v>
      </c>
      <c r="Y187" s="4">
        <v>5.6630434782608692</v>
      </c>
      <c r="Z187" s="4">
        <v>0</v>
      </c>
      <c r="AA187" s="4">
        <v>0.14130434782608695</v>
      </c>
      <c r="AB187" s="4">
        <v>0</v>
      </c>
      <c r="AC187" s="4">
        <v>0</v>
      </c>
      <c r="AD187" s="4">
        <v>0</v>
      </c>
      <c r="AE187" s="4">
        <v>0</v>
      </c>
      <c r="AF187" s="1">
        <v>315112</v>
      </c>
      <c r="AG187" s="1">
        <v>2</v>
      </c>
      <c r="AH187"/>
    </row>
    <row r="188" spans="1:34" x14ac:dyDescent="0.25">
      <c r="A188" t="s">
        <v>380</v>
      </c>
      <c r="B188" t="s">
        <v>124</v>
      </c>
      <c r="C188" t="s">
        <v>548</v>
      </c>
      <c r="D188" t="s">
        <v>421</v>
      </c>
      <c r="E188" s="4">
        <v>142.10869565217391</v>
      </c>
      <c r="F188" s="4">
        <f>Nurse[[#This Row],[Total Nurse Staff Hours]]/Nurse[[#This Row],[MDS Census]]</f>
        <v>3.8095456631482332</v>
      </c>
      <c r="G188" s="4">
        <f>Nurse[[#This Row],[Total Direct Care Staff Hours]]/Nurse[[#This Row],[MDS Census]]</f>
        <v>3.3751912192137068</v>
      </c>
      <c r="H188" s="4">
        <f>Nurse[[#This Row],[Total RN Hours (w/ Admin, DON)]]/Nurse[[#This Row],[MDS Census]]</f>
        <v>0.61432996787517213</v>
      </c>
      <c r="I188" s="4">
        <f>Nurse[[#This Row],[RN Hours (excl. Admin, DON)]]/Nurse[[#This Row],[MDS Census]]</f>
        <v>0.27107235735046659</v>
      </c>
      <c r="J188" s="4">
        <f>SUM(Nurse[[#This Row],[RN Hours (excl. Admin, DON)]],Nurse[[#This Row],[RN Admin Hours]],Nurse[[#This Row],[RN DON Hours]],Nurse[[#This Row],[LPN Hours (excl. Admin)]],Nurse[[#This Row],[LPN Admin Hours]],Nurse[[#This Row],[CNA Hours]],Nurse[[#This Row],[NA TR Hours]],Nurse[[#This Row],[Med Aide/Tech Hours]])</f>
        <v>541.36956521739125</v>
      </c>
      <c r="K188" s="4">
        <f>SUM(Nurse[[#This Row],[RN Hours (excl. Admin, DON)]],Nurse[[#This Row],[LPN Hours (excl. Admin)]],Nurse[[#This Row],[CNA Hours]],Nurse[[#This Row],[NA TR Hours]],Nurse[[#This Row],[Med Aide/Tech Hours]])</f>
        <v>479.64402173913044</v>
      </c>
      <c r="L188" s="4">
        <f>SUM(Nurse[[#This Row],[RN Hours (excl. Admin, DON)]],Nurse[[#This Row],[RN Admin Hours]],Nurse[[#This Row],[RN DON Hours]])</f>
        <v>87.301630434782609</v>
      </c>
      <c r="M188" s="4">
        <v>38.521739130434781</v>
      </c>
      <c r="N188" s="4">
        <v>44.866847826086953</v>
      </c>
      <c r="O188" s="4">
        <v>3.9130434782608696</v>
      </c>
      <c r="P188" s="4">
        <f>SUM(Nurse[[#This Row],[LPN Hours (excl. Admin)]],Nurse[[#This Row],[LPN Admin Hours]])</f>
        <v>146.06793478260869</v>
      </c>
      <c r="Q188" s="4">
        <v>133.12228260869566</v>
      </c>
      <c r="R188" s="4">
        <v>12.945652173913043</v>
      </c>
      <c r="S188" s="4">
        <f>SUM(Nurse[[#This Row],[CNA Hours]],Nurse[[#This Row],[NA TR Hours]],Nurse[[#This Row],[Med Aide/Tech Hours]])</f>
        <v>308</v>
      </c>
      <c r="T188" s="4">
        <v>294.98641304347825</v>
      </c>
      <c r="U188" s="4">
        <v>13.013586956521738</v>
      </c>
      <c r="V188" s="4">
        <v>0</v>
      </c>
      <c r="W1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83.635869565217391</v>
      </c>
      <c r="X188" s="4">
        <v>2.8532608695652173</v>
      </c>
      <c r="Y188" s="4">
        <v>0.57065217391304346</v>
      </c>
      <c r="Z188" s="4">
        <v>0</v>
      </c>
      <c r="AA188" s="4">
        <v>24.695652173913043</v>
      </c>
      <c r="AB188" s="4">
        <v>0</v>
      </c>
      <c r="AC188" s="4">
        <v>55.516304347826086</v>
      </c>
      <c r="AD188" s="4">
        <v>0</v>
      </c>
      <c r="AE188" s="4">
        <v>0</v>
      </c>
      <c r="AF188" s="1">
        <v>315226</v>
      </c>
      <c r="AG188" s="1">
        <v>2</v>
      </c>
      <c r="AH188"/>
    </row>
    <row r="189" spans="1:34" x14ac:dyDescent="0.25">
      <c r="A189" t="s">
        <v>380</v>
      </c>
      <c r="B189" t="s">
        <v>102</v>
      </c>
      <c r="C189" t="s">
        <v>497</v>
      </c>
      <c r="D189" t="s">
        <v>412</v>
      </c>
      <c r="E189" s="4">
        <v>93.554347826086953</v>
      </c>
      <c r="F189" s="4">
        <f>Nurse[[#This Row],[Total Nurse Staff Hours]]/Nurse[[#This Row],[MDS Census]]</f>
        <v>3.2984907633321705</v>
      </c>
      <c r="G189" s="4">
        <f>Nurse[[#This Row],[Total Direct Care Staff Hours]]/Nurse[[#This Row],[MDS Census]]</f>
        <v>3.1413721389566627</v>
      </c>
      <c r="H189" s="4">
        <f>Nurse[[#This Row],[Total RN Hours (w/ Admin, DON)]]/Nurse[[#This Row],[MDS Census]]</f>
        <v>0.75846171720692457</v>
      </c>
      <c r="I189" s="4">
        <f>Nurse[[#This Row],[RN Hours (excl. Admin, DON)]]/Nurse[[#This Row],[MDS Census]]</f>
        <v>0.61816893226443592</v>
      </c>
      <c r="J189" s="4">
        <f>SUM(Nurse[[#This Row],[RN Hours (excl. Admin, DON)]],Nurse[[#This Row],[RN Admin Hours]],Nurse[[#This Row],[RN DON Hours]],Nurse[[#This Row],[LPN Hours (excl. Admin)]],Nurse[[#This Row],[LPN Admin Hours]],Nurse[[#This Row],[CNA Hours]],Nurse[[#This Row],[NA TR Hours]],Nurse[[#This Row],[Med Aide/Tech Hours]])</f>
        <v>308.58815217391293</v>
      </c>
      <c r="K189" s="4">
        <f>SUM(Nurse[[#This Row],[RN Hours (excl. Admin, DON)]],Nurse[[#This Row],[LPN Hours (excl. Admin)]],Nurse[[#This Row],[CNA Hours]],Nurse[[#This Row],[NA TR Hours]],Nurse[[#This Row],[Med Aide/Tech Hours]])</f>
        <v>293.88902173913038</v>
      </c>
      <c r="L189" s="4">
        <f>SUM(Nurse[[#This Row],[RN Hours (excl. Admin, DON)]],Nurse[[#This Row],[RN Admin Hours]],Nurse[[#This Row],[RN DON Hours]])</f>
        <v>70.957391304347823</v>
      </c>
      <c r="M189" s="4">
        <v>57.832391304347823</v>
      </c>
      <c r="N189" s="4">
        <v>7.6467391304347823</v>
      </c>
      <c r="O189" s="4">
        <v>5.4782608695652177</v>
      </c>
      <c r="P189" s="4">
        <f>SUM(Nurse[[#This Row],[LPN Hours (excl. Admin)]],Nurse[[#This Row],[LPN Admin Hours]])</f>
        <v>51.553260869565221</v>
      </c>
      <c r="Q189" s="4">
        <v>49.979130434782611</v>
      </c>
      <c r="R189" s="4">
        <v>1.5741304347826088</v>
      </c>
      <c r="S189" s="4">
        <f>SUM(Nurse[[#This Row],[CNA Hours]],Nurse[[#This Row],[NA TR Hours]],Nurse[[#This Row],[Med Aide/Tech Hours]])</f>
        <v>186.07749999999993</v>
      </c>
      <c r="T189" s="4">
        <v>186.07749999999993</v>
      </c>
      <c r="U189" s="4">
        <v>0</v>
      </c>
      <c r="V189" s="4">
        <v>0</v>
      </c>
      <c r="W1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62.816630434782603</v>
      </c>
      <c r="X189" s="4">
        <v>4.6078260869565222</v>
      </c>
      <c r="Y189" s="4">
        <v>0</v>
      </c>
      <c r="Z189" s="4">
        <v>0</v>
      </c>
      <c r="AA189" s="4">
        <v>5.8586956521739131</v>
      </c>
      <c r="AB189" s="4">
        <v>0</v>
      </c>
      <c r="AC189" s="4">
        <v>52.350108695652168</v>
      </c>
      <c r="AD189" s="4">
        <v>0</v>
      </c>
      <c r="AE189" s="4">
        <v>0</v>
      </c>
      <c r="AF189" s="1">
        <v>315199</v>
      </c>
      <c r="AG189" s="1">
        <v>2</v>
      </c>
      <c r="AH189"/>
    </row>
    <row r="190" spans="1:34" x14ac:dyDescent="0.25">
      <c r="A190" t="s">
        <v>380</v>
      </c>
      <c r="B190" t="s">
        <v>195</v>
      </c>
      <c r="C190" t="s">
        <v>433</v>
      </c>
      <c r="D190" t="s">
        <v>410</v>
      </c>
      <c r="E190" s="4">
        <v>95.076086956521735</v>
      </c>
      <c r="F190" s="4">
        <f>Nurse[[#This Row],[Total Nurse Staff Hours]]/Nurse[[#This Row],[MDS Census]]</f>
        <v>4.377043557791243</v>
      </c>
      <c r="G190" s="4">
        <f>Nurse[[#This Row],[Total Direct Care Staff Hours]]/Nurse[[#This Row],[MDS Census]]</f>
        <v>4.2247627758088484</v>
      </c>
      <c r="H190" s="4">
        <f>Nurse[[#This Row],[Total RN Hours (w/ Admin, DON)]]/Nurse[[#This Row],[MDS Census]]</f>
        <v>1.0082028123928204</v>
      </c>
      <c r="I190" s="4">
        <f>Nurse[[#This Row],[RN Hours (excl. Admin, DON)]]/Nurse[[#This Row],[MDS Census]]</f>
        <v>0.85592203041042647</v>
      </c>
      <c r="J190" s="4">
        <f>SUM(Nurse[[#This Row],[RN Hours (excl. Admin, DON)]],Nurse[[#This Row],[RN Admin Hours]],Nurse[[#This Row],[RN DON Hours]],Nurse[[#This Row],[LPN Hours (excl. Admin)]],Nurse[[#This Row],[LPN Admin Hours]],Nurse[[#This Row],[CNA Hours]],Nurse[[#This Row],[NA TR Hours]],Nurse[[#This Row],[Med Aide/Tech Hours]])</f>
        <v>416.1521739130435</v>
      </c>
      <c r="K190" s="4">
        <f>SUM(Nurse[[#This Row],[RN Hours (excl. Admin, DON)]],Nurse[[#This Row],[LPN Hours (excl. Admin)]],Nurse[[#This Row],[CNA Hours]],Nurse[[#This Row],[NA TR Hours]],Nurse[[#This Row],[Med Aide/Tech Hours]])</f>
        <v>401.67391304347825</v>
      </c>
      <c r="L190" s="4">
        <f>SUM(Nurse[[#This Row],[RN Hours (excl. Admin, DON)]],Nurse[[#This Row],[RN Admin Hours]],Nurse[[#This Row],[RN DON Hours]])</f>
        <v>95.855978260869563</v>
      </c>
      <c r="M190" s="4">
        <v>81.377717391304344</v>
      </c>
      <c r="N190" s="4">
        <v>9.5217391304347831</v>
      </c>
      <c r="O190" s="4">
        <v>4.9565217391304346</v>
      </c>
      <c r="P190" s="4">
        <f>SUM(Nurse[[#This Row],[LPN Hours (excl. Admin)]],Nurse[[#This Row],[LPN Admin Hours]])</f>
        <v>85.611413043478265</v>
      </c>
      <c r="Q190" s="4">
        <v>85.611413043478265</v>
      </c>
      <c r="R190" s="4">
        <v>0</v>
      </c>
      <c r="S190" s="4">
        <f>SUM(Nurse[[#This Row],[CNA Hours]],Nurse[[#This Row],[NA TR Hours]],Nurse[[#This Row],[Med Aide/Tech Hours]])</f>
        <v>234.68478260869566</v>
      </c>
      <c r="T190" s="4">
        <v>234.68478260869566</v>
      </c>
      <c r="U190" s="4">
        <v>0</v>
      </c>
      <c r="V190" s="4">
        <v>0</v>
      </c>
      <c r="W1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0" s="4">
        <v>0</v>
      </c>
      <c r="Y190" s="4">
        <v>0</v>
      </c>
      <c r="Z190" s="4">
        <v>0</v>
      </c>
      <c r="AA190" s="4">
        <v>0</v>
      </c>
      <c r="AB190" s="4">
        <v>0</v>
      </c>
      <c r="AC190" s="4">
        <v>0</v>
      </c>
      <c r="AD190" s="4">
        <v>0</v>
      </c>
      <c r="AE190" s="4">
        <v>0</v>
      </c>
      <c r="AF190" s="1">
        <v>315322</v>
      </c>
      <c r="AG190" s="1">
        <v>2</v>
      </c>
      <c r="AH190"/>
    </row>
    <row r="191" spans="1:34" x14ac:dyDescent="0.25">
      <c r="A191" t="s">
        <v>380</v>
      </c>
      <c r="B191" t="s">
        <v>127</v>
      </c>
      <c r="C191" t="s">
        <v>550</v>
      </c>
      <c r="D191" t="s">
        <v>419</v>
      </c>
      <c r="E191" s="4">
        <v>102.30434782608695</v>
      </c>
      <c r="F191" s="4">
        <f>Nurse[[#This Row],[Total Nurse Staff Hours]]/Nurse[[#This Row],[MDS Census]]</f>
        <v>5.4283786655333621</v>
      </c>
      <c r="G191" s="4">
        <f>Nurse[[#This Row],[Total Direct Care Staff Hours]]/Nurse[[#This Row],[MDS Census]]</f>
        <v>4.8540373990650236</v>
      </c>
      <c r="H191" s="4">
        <f>Nurse[[#This Row],[Total RN Hours (w/ Admin, DON)]]/Nurse[[#This Row],[MDS Census]]</f>
        <v>1.7549192520186996</v>
      </c>
      <c r="I191" s="4">
        <f>Nurse[[#This Row],[RN Hours (excl. Admin, DON)]]/Nurse[[#This Row],[MDS Census]]</f>
        <v>1.3203144921376966</v>
      </c>
      <c r="J191" s="4">
        <f>SUM(Nurse[[#This Row],[RN Hours (excl. Admin, DON)]],Nurse[[#This Row],[RN Admin Hours]],Nurse[[#This Row],[RN DON Hours]],Nurse[[#This Row],[LPN Hours (excl. Admin)]],Nurse[[#This Row],[LPN Admin Hours]],Nurse[[#This Row],[CNA Hours]],Nurse[[#This Row],[NA TR Hours]],Nurse[[#This Row],[Med Aide/Tech Hours]])</f>
        <v>555.3467391304348</v>
      </c>
      <c r="K191" s="4">
        <f>SUM(Nurse[[#This Row],[RN Hours (excl. Admin, DON)]],Nurse[[#This Row],[LPN Hours (excl. Admin)]],Nurse[[#This Row],[CNA Hours]],Nurse[[#This Row],[NA TR Hours]],Nurse[[#This Row],[Med Aide/Tech Hours]])</f>
        <v>496.58913043478265</v>
      </c>
      <c r="L191" s="4">
        <f>SUM(Nurse[[#This Row],[RN Hours (excl. Admin, DON)]],Nurse[[#This Row],[RN Admin Hours]],Nurse[[#This Row],[RN DON Hours]])</f>
        <v>179.53586956521738</v>
      </c>
      <c r="M191" s="4">
        <v>135.07391304347826</v>
      </c>
      <c r="N191" s="4">
        <v>39.418478260869563</v>
      </c>
      <c r="O191" s="4">
        <v>5.0434782608695654</v>
      </c>
      <c r="P191" s="4">
        <f>SUM(Nurse[[#This Row],[LPN Hours (excl. Admin)]],Nurse[[#This Row],[LPN Admin Hours]])</f>
        <v>98.273913043478274</v>
      </c>
      <c r="Q191" s="4">
        <v>83.978260869565233</v>
      </c>
      <c r="R191" s="4">
        <v>14.295652173913041</v>
      </c>
      <c r="S191" s="4">
        <f>SUM(Nurse[[#This Row],[CNA Hours]],Nurse[[#This Row],[NA TR Hours]],Nurse[[#This Row],[Med Aide/Tech Hours]])</f>
        <v>277.53695652173917</v>
      </c>
      <c r="T191" s="4">
        <v>277.53695652173917</v>
      </c>
      <c r="U191" s="4">
        <v>0</v>
      </c>
      <c r="V191" s="4">
        <v>0</v>
      </c>
      <c r="W1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1.6956521739130435</v>
      </c>
      <c r="X191" s="4">
        <v>0</v>
      </c>
      <c r="Y191" s="4">
        <v>0</v>
      </c>
      <c r="Z191" s="4">
        <v>0</v>
      </c>
      <c r="AA191" s="4">
        <v>1.6956521739130435</v>
      </c>
      <c r="AB191" s="4">
        <v>0</v>
      </c>
      <c r="AC191" s="4">
        <v>0</v>
      </c>
      <c r="AD191" s="4">
        <v>0</v>
      </c>
      <c r="AE191" s="4">
        <v>0</v>
      </c>
      <c r="AF191" s="1">
        <v>315231</v>
      </c>
      <c r="AG191" s="1">
        <v>2</v>
      </c>
      <c r="AH191"/>
    </row>
    <row r="192" spans="1:34" x14ac:dyDescent="0.25">
      <c r="A192" t="s">
        <v>380</v>
      </c>
      <c r="B192" t="s">
        <v>231</v>
      </c>
      <c r="C192" t="s">
        <v>533</v>
      </c>
      <c r="D192" t="s">
        <v>412</v>
      </c>
      <c r="E192" s="4">
        <v>135.04347826086956</v>
      </c>
      <c r="F192" s="4">
        <f>Nurse[[#This Row],[Total Nurse Staff Hours]]/Nurse[[#This Row],[MDS Census]]</f>
        <v>3.4971852865421762</v>
      </c>
      <c r="G192" s="4">
        <f>Nurse[[#This Row],[Total Direct Care Staff Hours]]/Nurse[[#This Row],[MDS Census]]</f>
        <v>3.297885544108178</v>
      </c>
      <c r="H192" s="4">
        <f>Nurse[[#This Row],[Total RN Hours (w/ Admin, DON)]]/Nurse[[#This Row],[MDS Census]]</f>
        <v>0.75118963296844832</v>
      </c>
      <c r="I192" s="4">
        <f>Nurse[[#This Row],[RN Hours (excl. Admin, DON)]]/Nurse[[#This Row],[MDS Census]]</f>
        <v>0.58135383129426932</v>
      </c>
      <c r="J192" s="4">
        <f>SUM(Nurse[[#This Row],[RN Hours (excl. Admin, DON)]],Nurse[[#This Row],[RN Admin Hours]],Nurse[[#This Row],[RN DON Hours]],Nurse[[#This Row],[LPN Hours (excl. Admin)]],Nurse[[#This Row],[LPN Admin Hours]],Nurse[[#This Row],[CNA Hours]],Nurse[[#This Row],[NA TR Hours]],Nurse[[#This Row],[Med Aide/Tech Hours]])</f>
        <v>472.27206521739129</v>
      </c>
      <c r="K192" s="4">
        <f>SUM(Nurse[[#This Row],[RN Hours (excl. Admin, DON)]],Nurse[[#This Row],[LPN Hours (excl. Admin)]],Nurse[[#This Row],[CNA Hours]],Nurse[[#This Row],[NA TR Hours]],Nurse[[#This Row],[Med Aide/Tech Hours]])</f>
        <v>445.35793478260871</v>
      </c>
      <c r="L192" s="4">
        <f>SUM(Nurse[[#This Row],[RN Hours (excl. Admin, DON)]],Nurse[[#This Row],[RN Admin Hours]],Nurse[[#This Row],[RN DON Hours]])</f>
        <v>101.44326086956524</v>
      </c>
      <c r="M192" s="4">
        <v>78.508043478260888</v>
      </c>
      <c r="N192" s="4">
        <v>17.717826086956521</v>
      </c>
      <c r="O192" s="4">
        <v>5.2173913043478262</v>
      </c>
      <c r="P192" s="4">
        <f>SUM(Nurse[[#This Row],[LPN Hours (excl. Admin)]],Nurse[[#This Row],[LPN Admin Hours]])</f>
        <v>105.43989130434782</v>
      </c>
      <c r="Q192" s="4">
        <v>101.46097826086957</v>
      </c>
      <c r="R192" s="4">
        <v>3.9789130434782609</v>
      </c>
      <c r="S192" s="4">
        <f>SUM(Nurse[[#This Row],[CNA Hours]],Nurse[[#This Row],[NA TR Hours]],Nurse[[#This Row],[Med Aide/Tech Hours]])</f>
        <v>265.38891304347823</v>
      </c>
      <c r="T192" s="4">
        <v>256.82521739130431</v>
      </c>
      <c r="U192" s="4">
        <v>8.563695652173914</v>
      </c>
      <c r="V192" s="4">
        <v>0</v>
      </c>
      <c r="W1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7.2381521739130452</v>
      </c>
      <c r="X192" s="4">
        <v>0.83554347826086961</v>
      </c>
      <c r="Y192" s="4">
        <v>0</v>
      </c>
      <c r="Z192" s="4">
        <v>0</v>
      </c>
      <c r="AA192" s="4">
        <v>3.2467391304347832</v>
      </c>
      <c r="AB192" s="4">
        <v>0</v>
      </c>
      <c r="AC192" s="4">
        <v>3.1558695652173916</v>
      </c>
      <c r="AD192" s="4">
        <v>0</v>
      </c>
      <c r="AE192" s="4">
        <v>0</v>
      </c>
      <c r="AF192" s="1">
        <v>315364</v>
      </c>
      <c r="AG192" s="1">
        <v>2</v>
      </c>
      <c r="AH192"/>
    </row>
    <row r="193" spans="1:34" x14ac:dyDescent="0.25">
      <c r="A193" t="s">
        <v>380</v>
      </c>
      <c r="B193" t="s">
        <v>26</v>
      </c>
      <c r="C193" t="s">
        <v>497</v>
      </c>
      <c r="D193" t="s">
        <v>412</v>
      </c>
      <c r="E193" s="4">
        <v>61.315217391304351</v>
      </c>
      <c r="F193" s="4">
        <f>Nurse[[#This Row],[Total Nurse Staff Hours]]/Nurse[[#This Row],[MDS Census]]</f>
        <v>3.2940985640843823</v>
      </c>
      <c r="G193" s="4">
        <f>Nurse[[#This Row],[Total Direct Care Staff Hours]]/Nurse[[#This Row],[MDS Census]]</f>
        <v>2.8915582343556108</v>
      </c>
      <c r="H193" s="4">
        <f>Nurse[[#This Row],[Total RN Hours (w/ Admin, DON)]]/Nurse[[#This Row],[MDS Census]]</f>
        <v>0.70808190037227459</v>
      </c>
      <c r="I193" s="4">
        <f>Nurse[[#This Row],[RN Hours (excl. Admin, DON)]]/Nurse[[#This Row],[MDS Census]]</f>
        <v>0.54756426165573491</v>
      </c>
      <c r="J193" s="4">
        <f>SUM(Nurse[[#This Row],[RN Hours (excl. Admin, DON)]],Nurse[[#This Row],[RN Admin Hours]],Nurse[[#This Row],[RN DON Hours]],Nurse[[#This Row],[LPN Hours (excl. Admin)]],Nurse[[#This Row],[LPN Admin Hours]],Nurse[[#This Row],[CNA Hours]],Nurse[[#This Row],[NA TR Hours]],Nurse[[#This Row],[Med Aide/Tech Hours]])</f>
        <v>201.97836956521741</v>
      </c>
      <c r="K193" s="4">
        <f>SUM(Nurse[[#This Row],[RN Hours (excl. Admin, DON)]],Nurse[[#This Row],[LPN Hours (excl. Admin)]],Nurse[[#This Row],[CNA Hours]],Nurse[[#This Row],[NA TR Hours]],Nurse[[#This Row],[Med Aide/Tech Hours]])</f>
        <v>177.29652173913044</v>
      </c>
      <c r="L193" s="4">
        <f>SUM(Nurse[[#This Row],[RN Hours (excl. Admin, DON)]],Nurse[[#This Row],[RN Admin Hours]],Nurse[[#This Row],[RN DON Hours]])</f>
        <v>43.416195652173926</v>
      </c>
      <c r="M193" s="4">
        <v>33.574021739130444</v>
      </c>
      <c r="N193" s="4">
        <v>4.6141304347826084</v>
      </c>
      <c r="O193" s="4">
        <v>5.2280434782608696</v>
      </c>
      <c r="P193" s="4">
        <f>SUM(Nurse[[#This Row],[LPN Hours (excl. Admin)]],Nurse[[#This Row],[LPN Admin Hours]])</f>
        <v>45.696413043478259</v>
      </c>
      <c r="Q193" s="4">
        <v>30.856739130434786</v>
      </c>
      <c r="R193" s="4">
        <v>14.839673913043475</v>
      </c>
      <c r="S193" s="4">
        <f>SUM(Nurse[[#This Row],[CNA Hours]],Nurse[[#This Row],[NA TR Hours]],Nurse[[#This Row],[Med Aide/Tech Hours]])</f>
        <v>112.86576086956521</v>
      </c>
      <c r="T193" s="4">
        <v>112.86576086956521</v>
      </c>
      <c r="U193" s="4">
        <v>0</v>
      </c>
      <c r="V193" s="4">
        <v>0</v>
      </c>
      <c r="W1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5.875</v>
      </c>
      <c r="X193" s="4">
        <v>0.16032608695652173</v>
      </c>
      <c r="Y193" s="4">
        <v>0.60869565217391308</v>
      </c>
      <c r="Z193" s="4">
        <v>0</v>
      </c>
      <c r="AA193" s="4">
        <v>0.91032608695652173</v>
      </c>
      <c r="AB193" s="4">
        <v>0</v>
      </c>
      <c r="AC193" s="4">
        <v>4.1956521739130439</v>
      </c>
      <c r="AD193" s="4">
        <v>0</v>
      </c>
      <c r="AE193" s="4">
        <v>0</v>
      </c>
      <c r="AF193" s="1">
        <v>315056</v>
      </c>
      <c r="AG193" s="1">
        <v>2</v>
      </c>
      <c r="AH193"/>
    </row>
    <row r="194" spans="1:34" x14ac:dyDescent="0.25">
      <c r="A194" t="s">
        <v>380</v>
      </c>
      <c r="B194" t="s">
        <v>302</v>
      </c>
      <c r="C194" t="s">
        <v>599</v>
      </c>
      <c r="D194" t="s">
        <v>413</v>
      </c>
      <c r="E194" s="4">
        <v>162.09782608695653</v>
      </c>
      <c r="F194" s="4">
        <f>Nurse[[#This Row],[Total Nurse Staff Hours]]/Nurse[[#This Row],[MDS Census]]</f>
        <v>5.067194394152752</v>
      </c>
      <c r="G194" s="4">
        <f>Nurse[[#This Row],[Total Direct Care Staff Hours]]/Nurse[[#This Row],[MDS Census]]</f>
        <v>4.6052377120632997</v>
      </c>
      <c r="H194" s="4">
        <f>Nurse[[#This Row],[Total RN Hours (w/ Admin, DON)]]/Nurse[[#This Row],[MDS Census]]</f>
        <v>1.127282236974452</v>
      </c>
      <c r="I194" s="4">
        <f>Nurse[[#This Row],[RN Hours (excl. Admin, DON)]]/Nurse[[#This Row],[MDS Census]]</f>
        <v>0.75107288942533357</v>
      </c>
      <c r="J194" s="4">
        <f>SUM(Nurse[[#This Row],[RN Hours (excl. Admin, DON)]],Nurse[[#This Row],[RN Admin Hours]],Nurse[[#This Row],[RN DON Hours]],Nurse[[#This Row],[LPN Hours (excl. Admin)]],Nurse[[#This Row],[LPN Admin Hours]],Nurse[[#This Row],[CNA Hours]],Nurse[[#This Row],[NA TR Hours]],Nurse[[#This Row],[Med Aide/Tech Hours]])</f>
        <v>821.3811956521738</v>
      </c>
      <c r="K194" s="4">
        <f>SUM(Nurse[[#This Row],[RN Hours (excl. Admin, DON)]],Nurse[[#This Row],[LPN Hours (excl. Admin)]],Nurse[[#This Row],[CNA Hours]],Nurse[[#This Row],[NA TR Hours]],Nurse[[#This Row],[Med Aide/Tech Hours]])</f>
        <v>746.49902173913028</v>
      </c>
      <c r="L194" s="4">
        <f>SUM(Nurse[[#This Row],[RN Hours (excl. Admin, DON)]],Nurse[[#This Row],[RN Admin Hours]],Nurse[[#This Row],[RN DON Hours]])</f>
        <v>182.73000000000002</v>
      </c>
      <c r="M194" s="4">
        <v>121.74728260869566</v>
      </c>
      <c r="N194" s="4">
        <v>56.026195652173932</v>
      </c>
      <c r="O194" s="4">
        <v>4.9565217391304346</v>
      </c>
      <c r="P194" s="4">
        <f>SUM(Nurse[[#This Row],[LPN Hours (excl. Admin)]],Nurse[[#This Row],[LPN Admin Hours]])</f>
        <v>152.12760869565216</v>
      </c>
      <c r="Q194" s="4">
        <v>138.22815217391303</v>
      </c>
      <c r="R194" s="4">
        <v>13.899456521739131</v>
      </c>
      <c r="S194" s="4">
        <f>SUM(Nurse[[#This Row],[CNA Hours]],Nurse[[#This Row],[NA TR Hours]],Nurse[[#This Row],[Med Aide/Tech Hours]])</f>
        <v>486.52358695652163</v>
      </c>
      <c r="T194" s="4">
        <v>486.52358695652163</v>
      </c>
      <c r="U194" s="4">
        <v>0</v>
      </c>
      <c r="V194" s="4">
        <v>0</v>
      </c>
      <c r="W1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28.945652173913043</v>
      </c>
      <c r="X194" s="4">
        <v>26.858695652173914</v>
      </c>
      <c r="Y194" s="4">
        <v>0</v>
      </c>
      <c r="Z194" s="4">
        <v>0</v>
      </c>
      <c r="AA194" s="4">
        <v>2.0869565217391304</v>
      </c>
      <c r="AB194" s="4">
        <v>0</v>
      </c>
      <c r="AC194" s="4">
        <v>0</v>
      </c>
      <c r="AD194" s="4">
        <v>0</v>
      </c>
      <c r="AE194" s="4">
        <v>0</v>
      </c>
      <c r="AF194" s="1">
        <v>315473</v>
      </c>
      <c r="AG194" s="1">
        <v>2</v>
      </c>
      <c r="AH194"/>
    </row>
    <row r="195" spans="1:34" x14ac:dyDescent="0.25">
      <c r="A195" t="s">
        <v>380</v>
      </c>
      <c r="B195" t="s">
        <v>348</v>
      </c>
      <c r="C195" t="s">
        <v>527</v>
      </c>
      <c r="D195" t="s">
        <v>412</v>
      </c>
      <c r="E195" s="4">
        <v>130.30434782608697</v>
      </c>
      <c r="F195" s="4">
        <f>Nurse[[#This Row],[Total Nurse Staff Hours]]/Nurse[[#This Row],[MDS Census]]</f>
        <v>3.6982691024357686</v>
      </c>
      <c r="G195" s="4">
        <f>Nurse[[#This Row],[Total Direct Care Staff Hours]]/Nurse[[#This Row],[MDS Census]]</f>
        <v>3.2044336002669334</v>
      </c>
      <c r="H195" s="4">
        <f>Nurse[[#This Row],[Total RN Hours (w/ Admin, DON)]]/Nurse[[#This Row],[MDS Census]]</f>
        <v>0.72166750083416742</v>
      </c>
      <c r="I195" s="4">
        <f>Nurse[[#This Row],[RN Hours (excl. Admin, DON)]]/Nurse[[#This Row],[MDS Census]]</f>
        <v>0.273878044711378</v>
      </c>
      <c r="J195" s="4">
        <f>SUM(Nurse[[#This Row],[RN Hours (excl. Admin, DON)]],Nurse[[#This Row],[RN Admin Hours]],Nurse[[#This Row],[RN DON Hours]],Nurse[[#This Row],[LPN Hours (excl. Admin)]],Nurse[[#This Row],[LPN Admin Hours]],Nurse[[#This Row],[CNA Hours]],Nurse[[#This Row],[NA TR Hours]],Nurse[[#This Row],[Med Aide/Tech Hours]])</f>
        <v>481.90054347826083</v>
      </c>
      <c r="K195" s="4">
        <f>SUM(Nurse[[#This Row],[RN Hours (excl. Admin, DON)]],Nurse[[#This Row],[LPN Hours (excl. Admin)]],Nurse[[#This Row],[CNA Hours]],Nurse[[#This Row],[NA TR Hours]],Nurse[[#This Row],[Med Aide/Tech Hours]])</f>
        <v>417.55163043478262</v>
      </c>
      <c r="L195" s="4">
        <f>SUM(Nurse[[#This Row],[RN Hours (excl. Admin, DON)]],Nurse[[#This Row],[RN Admin Hours]],Nurse[[#This Row],[RN DON Hours]])</f>
        <v>94.036413043478262</v>
      </c>
      <c r="M195" s="4">
        <v>35.6875</v>
      </c>
      <c r="N195" s="4">
        <v>53.740217391304348</v>
      </c>
      <c r="O195" s="4">
        <v>4.6086956521739131</v>
      </c>
      <c r="P195" s="4">
        <f>SUM(Nurse[[#This Row],[LPN Hours (excl. Admin)]],Nurse[[#This Row],[LPN Admin Hours]])</f>
        <v>139.23369565217391</v>
      </c>
      <c r="Q195" s="4">
        <v>133.23369565217391</v>
      </c>
      <c r="R195" s="4">
        <v>6</v>
      </c>
      <c r="S195" s="4">
        <f>SUM(Nurse[[#This Row],[CNA Hours]],Nurse[[#This Row],[NA TR Hours]],Nurse[[#This Row],[Med Aide/Tech Hours]])</f>
        <v>248.63043478260869</v>
      </c>
      <c r="T195" s="4">
        <v>176.75815217391303</v>
      </c>
      <c r="U195" s="4">
        <v>71.872282608695656</v>
      </c>
      <c r="V195" s="4">
        <v>0</v>
      </c>
      <c r="W1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31.821739130434782</v>
      </c>
      <c r="X195" s="4">
        <v>0</v>
      </c>
      <c r="Y195" s="4">
        <v>27.131521739130434</v>
      </c>
      <c r="Z195" s="4">
        <v>0</v>
      </c>
      <c r="AA195" s="4">
        <v>0</v>
      </c>
      <c r="AB195" s="4">
        <v>0</v>
      </c>
      <c r="AC195" s="4">
        <v>4.6902173913043477</v>
      </c>
      <c r="AD195" s="4">
        <v>0</v>
      </c>
      <c r="AE195" s="4">
        <v>0</v>
      </c>
      <c r="AF195" s="1">
        <v>315528</v>
      </c>
      <c r="AG195" s="1">
        <v>2</v>
      </c>
      <c r="AH195"/>
    </row>
    <row r="196" spans="1:34" x14ac:dyDescent="0.25">
      <c r="A196" t="s">
        <v>380</v>
      </c>
      <c r="B196" t="s">
        <v>44</v>
      </c>
      <c r="C196" t="s">
        <v>440</v>
      </c>
      <c r="D196" t="s">
        <v>401</v>
      </c>
      <c r="E196" s="4">
        <v>98.521739130434781</v>
      </c>
      <c r="F196" s="4">
        <f>Nurse[[#This Row],[Total Nurse Staff Hours]]/Nurse[[#This Row],[MDS Census]]</f>
        <v>3.0413161959399826</v>
      </c>
      <c r="G196" s="4">
        <f>Nurse[[#This Row],[Total Direct Care Staff Hours]]/Nurse[[#This Row],[MDS Census]]</f>
        <v>2.854202338923213</v>
      </c>
      <c r="H196" s="4">
        <f>Nurse[[#This Row],[Total RN Hours (w/ Admin, DON)]]/Nurse[[#This Row],[MDS Census]]</f>
        <v>0.79206862312444859</v>
      </c>
      <c r="I196" s="4">
        <f>Nurse[[#This Row],[RN Hours (excl. Admin, DON)]]/Nurse[[#This Row],[MDS Census]]</f>
        <v>0.60495476610767884</v>
      </c>
      <c r="J196" s="4">
        <f>SUM(Nurse[[#This Row],[RN Hours (excl. Admin, DON)]],Nurse[[#This Row],[RN Admin Hours]],Nurse[[#This Row],[RN DON Hours]],Nurse[[#This Row],[LPN Hours (excl. Admin)]],Nurse[[#This Row],[LPN Admin Hours]],Nurse[[#This Row],[CNA Hours]],Nurse[[#This Row],[NA TR Hours]],Nurse[[#This Row],[Med Aide/Tech Hours]])</f>
        <v>299.63576086956522</v>
      </c>
      <c r="K196" s="4">
        <f>SUM(Nurse[[#This Row],[RN Hours (excl. Admin, DON)]],Nurse[[#This Row],[LPN Hours (excl. Admin)]],Nurse[[#This Row],[CNA Hours]],Nurse[[#This Row],[NA TR Hours]],Nurse[[#This Row],[Med Aide/Tech Hours]])</f>
        <v>281.20097826086959</v>
      </c>
      <c r="L196" s="4">
        <f>SUM(Nurse[[#This Row],[RN Hours (excl. Admin, DON)]],Nurse[[#This Row],[RN Admin Hours]],Nurse[[#This Row],[RN DON Hours]])</f>
        <v>78.035978260869584</v>
      </c>
      <c r="M196" s="4">
        <v>59.601195652173928</v>
      </c>
      <c r="N196" s="4">
        <v>14.684782608695652</v>
      </c>
      <c r="O196" s="4">
        <v>3.75</v>
      </c>
      <c r="P196" s="4">
        <f>SUM(Nurse[[#This Row],[LPN Hours (excl. Admin)]],Nurse[[#This Row],[LPN Admin Hours]])</f>
        <v>56.183478260869606</v>
      </c>
      <c r="Q196" s="4">
        <v>56.183478260869606</v>
      </c>
      <c r="R196" s="4">
        <v>0</v>
      </c>
      <c r="S196" s="4">
        <f>SUM(Nurse[[#This Row],[CNA Hours]],Nurse[[#This Row],[NA TR Hours]],Nurse[[#This Row],[Med Aide/Tech Hours]])</f>
        <v>165.41630434782604</v>
      </c>
      <c r="T196" s="4">
        <v>165.41630434782604</v>
      </c>
      <c r="U196" s="4">
        <v>0</v>
      </c>
      <c r="V196" s="4">
        <v>0</v>
      </c>
      <c r="W1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53.553804347826087</v>
      </c>
      <c r="X196" s="4">
        <v>8.0054347826086953</v>
      </c>
      <c r="Y196" s="4">
        <v>0</v>
      </c>
      <c r="Z196" s="4">
        <v>0</v>
      </c>
      <c r="AA196" s="4">
        <v>4.670108695652174</v>
      </c>
      <c r="AB196" s="4">
        <v>0</v>
      </c>
      <c r="AC196" s="4">
        <v>40.878260869565217</v>
      </c>
      <c r="AD196" s="4">
        <v>0</v>
      </c>
      <c r="AE196" s="4">
        <v>0</v>
      </c>
      <c r="AF196" s="1">
        <v>315101</v>
      </c>
      <c r="AG196" s="1">
        <v>2</v>
      </c>
      <c r="AH196"/>
    </row>
    <row r="197" spans="1:34" x14ac:dyDescent="0.25">
      <c r="A197" t="s">
        <v>380</v>
      </c>
      <c r="B197" t="s">
        <v>250</v>
      </c>
      <c r="C197" t="s">
        <v>441</v>
      </c>
      <c r="D197" t="s">
        <v>410</v>
      </c>
      <c r="E197" s="4">
        <v>41.423913043478258</v>
      </c>
      <c r="F197" s="4">
        <f>Nurse[[#This Row],[Total Nurse Staff Hours]]/Nurse[[#This Row],[MDS Census]]</f>
        <v>6.7372080818682765</v>
      </c>
      <c r="G197" s="4">
        <f>Nurse[[#This Row],[Total Direct Care Staff Hours]]/Nurse[[#This Row],[MDS Census]]</f>
        <v>6.5345053791655729</v>
      </c>
      <c r="H197" s="4">
        <f>Nurse[[#This Row],[Total RN Hours (w/ Admin, DON)]]/Nurse[[#This Row],[MDS Census]]</f>
        <v>1.6222120178430859</v>
      </c>
      <c r="I197" s="4">
        <f>Nurse[[#This Row],[RN Hours (excl. Admin, DON)]]/Nurse[[#This Row],[MDS Census]]</f>
        <v>1.4195093151403833</v>
      </c>
      <c r="J197" s="4">
        <f>SUM(Nurse[[#This Row],[RN Hours (excl. Admin, DON)]],Nurse[[#This Row],[RN Admin Hours]],Nurse[[#This Row],[RN DON Hours]],Nurse[[#This Row],[LPN Hours (excl. Admin)]],Nurse[[#This Row],[LPN Admin Hours]],Nurse[[#This Row],[CNA Hours]],Nurse[[#This Row],[NA TR Hours]],Nurse[[#This Row],[Med Aide/Tech Hours]])</f>
        <v>279.08152173913044</v>
      </c>
      <c r="K197" s="4">
        <f>SUM(Nurse[[#This Row],[RN Hours (excl. Admin, DON)]],Nurse[[#This Row],[LPN Hours (excl. Admin)]],Nurse[[#This Row],[CNA Hours]],Nurse[[#This Row],[NA TR Hours]],Nurse[[#This Row],[Med Aide/Tech Hours]])</f>
        <v>270.68478260869563</v>
      </c>
      <c r="L197" s="4">
        <f>SUM(Nurse[[#This Row],[RN Hours (excl. Admin, DON)]],Nurse[[#This Row],[RN Admin Hours]],Nurse[[#This Row],[RN DON Hours]])</f>
        <v>67.198369565217391</v>
      </c>
      <c r="M197" s="4">
        <v>58.801630434782609</v>
      </c>
      <c r="N197" s="4">
        <v>3.9945652173913042</v>
      </c>
      <c r="O197" s="4">
        <v>4.4021739130434785</v>
      </c>
      <c r="P197" s="4">
        <f>SUM(Nurse[[#This Row],[LPN Hours (excl. Admin)]],Nurse[[#This Row],[LPN Admin Hours]])</f>
        <v>63.065217391304351</v>
      </c>
      <c r="Q197" s="4">
        <v>63.065217391304351</v>
      </c>
      <c r="R197" s="4">
        <v>0</v>
      </c>
      <c r="S197" s="4">
        <f>SUM(Nurse[[#This Row],[CNA Hours]],Nurse[[#This Row],[NA TR Hours]],Nurse[[#This Row],[Med Aide/Tech Hours]])</f>
        <v>148.81793478260869</v>
      </c>
      <c r="T197" s="4">
        <v>148.81793478260869</v>
      </c>
      <c r="U197" s="4">
        <v>0</v>
      </c>
      <c r="V197" s="4">
        <v>0</v>
      </c>
      <c r="W1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7" s="4">
        <v>0</v>
      </c>
      <c r="Y197" s="4">
        <v>0</v>
      </c>
      <c r="Z197" s="4">
        <v>0</v>
      </c>
      <c r="AA197" s="4">
        <v>0</v>
      </c>
      <c r="AB197" s="4">
        <v>0</v>
      </c>
      <c r="AC197" s="4">
        <v>0</v>
      </c>
      <c r="AD197" s="4">
        <v>0</v>
      </c>
      <c r="AE197" s="4">
        <v>0</v>
      </c>
      <c r="AF197" s="1">
        <v>315392</v>
      </c>
      <c r="AG197" s="1">
        <v>2</v>
      </c>
      <c r="AH197"/>
    </row>
    <row r="198" spans="1:34" x14ac:dyDescent="0.25">
      <c r="A198" t="s">
        <v>380</v>
      </c>
      <c r="B198" t="s">
        <v>176</v>
      </c>
      <c r="C198" t="s">
        <v>497</v>
      </c>
      <c r="D198" t="s">
        <v>412</v>
      </c>
      <c r="E198" s="4">
        <v>77.804347826086953</v>
      </c>
      <c r="F198" s="4">
        <f>Nurse[[#This Row],[Total Nurse Staff Hours]]/Nurse[[#This Row],[MDS Census]]</f>
        <v>3.0307977088572233</v>
      </c>
      <c r="G198" s="4">
        <f>Nurse[[#This Row],[Total Direct Care Staff Hours]]/Nurse[[#This Row],[MDS Census]]</f>
        <v>2.9254833752444824</v>
      </c>
      <c r="H198" s="4">
        <f>Nurse[[#This Row],[Total RN Hours (w/ Admin, DON)]]/Nurse[[#This Row],[MDS Census]]</f>
        <v>0.31013551271304829</v>
      </c>
      <c r="I198" s="4">
        <f>Nurse[[#This Row],[RN Hours (excl. Admin, DON)]]/Nurse[[#This Row],[MDS Census]]</f>
        <v>0.20482117910030731</v>
      </c>
      <c r="J198" s="4">
        <f>SUM(Nurse[[#This Row],[RN Hours (excl. Admin, DON)]],Nurse[[#This Row],[RN Admin Hours]],Nurse[[#This Row],[RN DON Hours]],Nurse[[#This Row],[LPN Hours (excl. Admin)]],Nurse[[#This Row],[LPN Admin Hours]],Nurse[[#This Row],[CNA Hours]],Nurse[[#This Row],[NA TR Hours]],Nurse[[#This Row],[Med Aide/Tech Hours]])</f>
        <v>235.80923913043483</v>
      </c>
      <c r="K198" s="4">
        <f>SUM(Nurse[[#This Row],[RN Hours (excl. Admin, DON)]],Nurse[[#This Row],[LPN Hours (excl. Admin)]],Nurse[[#This Row],[CNA Hours]],Nurse[[#This Row],[NA TR Hours]],Nurse[[#This Row],[Med Aide/Tech Hours]])</f>
        <v>227.61532608695657</v>
      </c>
      <c r="L198" s="4">
        <f>SUM(Nurse[[#This Row],[RN Hours (excl. Admin, DON)]],Nurse[[#This Row],[RN Admin Hours]],Nurse[[#This Row],[RN DON Hours]])</f>
        <v>24.129891304347822</v>
      </c>
      <c r="M198" s="4">
        <v>15.935978260869561</v>
      </c>
      <c r="N198" s="4">
        <v>2.9765217391304351</v>
      </c>
      <c r="O198" s="4">
        <v>5.2173913043478262</v>
      </c>
      <c r="P198" s="4">
        <f>SUM(Nurse[[#This Row],[LPN Hours (excl. Admin)]],Nurse[[#This Row],[LPN Admin Hours]])</f>
        <v>55.948478260869578</v>
      </c>
      <c r="Q198" s="4">
        <v>55.948478260869578</v>
      </c>
      <c r="R198" s="4">
        <v>0</v>
      </c>
      <c r="S198" s="4">
        <f>SUM(Nurse[[#This Row],[CNA Hours]],Nurse[[#This Row],[NA TR Hours]],Nurse[[#This Row],[Med Aide/Tech Hours]])</f>
        <v>155.73086956521743</v>
      </c>
      <c r="T198" s="4">
        <v>155.73086956521743</v>
      </c>
      <c r="U198" s="4">
        <v>0</v>
      </c>
      <c r="V198" s="4">
        <v>0</v>
      </c>
      <c r="W1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30.619130434782605</v>
      </c>
      <c r="X198" s="4">
        <v>0</v>
      </c>
      <c r="Y198" s="4">
        <v>0</v>
      </c>
      <c r="Z198" s="4">
        <v>0</v>
      </c>
      <c r="AA198" s="4">
        <v>16.979130434782604</v>
      </c>
      <c r="AB198" s="4">
        <v>0</v>
      </c>
      <c r="AC198" s="4">
        <v>13.64</v>
      </c>
      <c r="AD198" s="4">
        <v>0</v>
      </c>
      <c r="AE198" s="4">
        <v>0</v>
      </c>
      <c r="AF198" s="1">
        <v>315299</v>
      </c>
      <c r="AG198" s="1">
        <v>2</v>
      </c>
      <c r="AH198"/>
    </row>
    <row r="199" spans="1:34" x14ac:dyDescent="0.25">
      <c r="A199" t="s">
        <v>380</v>
      </c>
      <c r="B199" t="s">
        <v>147</v>
      </c>
      <c r="C199" t="s">
        <v>549</v>
      </c>
      <c r="D199" t="s">
        <v>414</v>
      </c>
      <c r="E199" s="4">
        <v>96.695652173913047</v>
      </c>
      <c r="F199" s="4">
        <f>Nurse[[#This Row],[Total Nurse Staff Hours]]/Nurse[[#This Row],[MDS Census]]</f>
        <v>3.9398651079136688</v>
      </c>
      <c r="G199" s="4">
        <f>Nurse[[#This Row],[Total Direct Care Staff Hours]]/Nurse[[#This Row],[MDS Census]]</f>
        <v>3.5487185251798561</v>
      </c>
      <c r="H199" s="4">
        <f>Nurse[[#This Row],[Total RN Hours (w/ Admin, DON)]]/Nurse[[#This Row],[MDS Census]]</f>
        <v>0.62955373201438836</v>
      </c>
      <c r="I199" s="4">
        <f>Nurse[[#This Row],[RN Hours (excl. Admin, DON)]]/Nurse[[#This Row],[MDS Census]]</f>
        <v>0.3080924010791366</v>
      </c>
      <c r="J199" s="4">
        <f>SUM(Nurse[[#This Row],[RN Hours (excl. Admin, DON)]],Nurse[[#This Row],[RN Admin Hours]],Nurse[[#This Row],[RN DON Hours]],Nurse[[#This Row],[LPN Hours (excl. Admin)]],Nurse[[#This Row],[LPN Admin Hours]],Nurse[[#This Row],[CNA Hours]],Nurse[[#This Row],[NA TR Hours]],Nurse[[#This Row],[Med Aide/Tech Hours]])</f>
        <v>380.96782608695651</v>
      </c>
      <c r="K199" s="4">
        <f>SUM(Nurse[[#This Row],[RN Hours (excl. Admin, DON)]],Nurse[[#This Row],[LPN Hours (excl. Admin)]],Nurse[[#This Row],[CNA Hours]],Nurse[[#This Row],[NA TR Hours]],Nurse[[#This Row],[Med Aide/Tech Hours]])</f>
        <v>343.14565217391305</v>
      </c>
      <c r="L199" s="4">
        <f>SUM(Nurse[[#This Row],[RN Hours (excl. Admin, DON)]],Nurse[[#This Row],[RN Admin Hours]],Nurse[[#This Row],[RN DON Hours]])</f>
        <v>60.875108695652166</v>
      </c>
      <c r="M199" s="4">
        <v>29.791195652173908</v>
      </c>
      <c r="N199" s="4">
        <v>25.221956521739127</v>
      </c>
      <c r="O199" s="4">
        <v>5.8619565217391303</v>
      </c>
      <c r="P199" s="4">
        <f>SUM(Nurse[[#This Row],[LPN Hours (excl. Admin)]],Nurse[[#This Row],[LPN Admin Hours]])</f>
        <v>94.338586956521738</v>
      </c>
      <c r="Q199" s="4">
        <v>87.600326086956528</v>
      </c>
      <c r="R199" s="4">
        <v>6.7382608695652166</v>
      </c>
      <c r="S199" s="4">
        <f>SUM(Nurse[[#This Row],[CNA Hours]],Nurse[[#This Row],[NA TR Hours]],Nurse[[#This Row],[Med Aide/Tech Hours]])</f>
        <v>225.75413043478261</v>
      </c>
      <c r="T199" s="4">
        <v>225.75413043478261</v>
      </c>
      <c r="U199" s="4">
        <v>0</v>
      </c>
      <c r="V199" s="4">
        <v>0</v>
      </c>
      <c r="W1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69.393152173913037</v>
      </c>
      <c r="X199" s="4">
        <v>7.4073913043478266</v>
      </c>
      <c r="Y199" s="4">
        <v>0</v>
      </c>
      <c r="Z199" s="4">
        <v>0</v>
      </c>
      <c r="AA199" s="4">
        <v>10.065869565217392</v>
      </c>
      <c r="AB199" s="4">
        <v>0</v>
      </c>
      <c r="AC199" s="4">
        <v>51.919891304347814</v>
      </c>
      <c r="AD199" s="4">
        <v>0</v>
      </c>
      <c r="AE199" s="4">
        <v>0</v>
      </c>
      <c r="AF199" s="1">
        <v>315261</v>
      </c>
      <c r="AG199" s="1">
        <v>2</v>
      </c>
      <c r="AH199"/>
    </row>
    <row r="200" spans="1:34" x14ac:dyDescent="0.25">
      <c r="A200" t="s">
        <v>380</v>
      </c>
      <c r="B200" t="s">
        <v>50</v>
      </c>
      <c r="C200" t="s">
        <v>474</v>
      </c>
      <c r="D200" t="s">
        <v>414</v>
      </c>
      <c r="E200" s="4">
        <v>80.836956521739125</v>
      </c>
      <c r="F200" s="4">
        <f>Nurse[[#This Row],[Total Nurse Staff Hours]]/Nurse[[#This Row],[MDS Census]]</f>
        <v>4.2646712384025829</v>
      </c>
      <c r="G200" s="4">
        <f>Nurse[[#This Row],[Total Direct Care Staff Hours]]/Nurse[[#This Row],[MDS Census]]</f>
        <v>3.7251916095199689</v>
      </c>
      <c r="H200" s="4">
        <f>Nurse[[#This Row],[Total RN Hours (w/ Admin, DON)]]/Nurse[[#This Row],[MDS Census]]</f>
        <v>0.90593787817668414</v>
      </c>
      <c r="I200" s="4">
        <f>Nurse[[#This Row],[RN Hours (excl. Admin, DON)]]/Nurse[[#This Row],[MDS Census]]</f>
        <v>0.48528976737931967</v>
      </c>
      <c r="J200" s="4">
        <f>SUM(Nurse[[#This Row],[RN Hours (excl. Admin, DON)]],Nurse[[#This Row],[RN Admin Hours]],Nurse[[#This Row],[RN DON Hours]],Nurse[[#This Row],[LPN Hours (excl. Admin)]],Nurse[[#This Row],[LPN Admin Hours]],Nurse[[#This Row],[CNA Hours]],Nurse[[#This Row],[NA TR Hours]],Nurse[[#This Row],[Med Aide/Tech Hours]])</f>
        <v>344.74304347826092</v>
      </c>
      <c r="K200" s="4">
        <f>SUM(Nurse[[#This Row],[RN Hours (excl. Admin, DON)]],Nurse[[#This Row],[LPN Hours (excl. Admin)]],Nurse[[#This Row],[CNA Hours]],Nurse[[#This Row],[NA TR Hours]],Nurse[[#This Row],[Med Aide/Tech Hours]])</f>
        <v>301.13315217391312</v>
      </c>
      <c r="L200" s="4">
        <f>SUM(Nurse[[#This Row],[RN Hours (excl. Admin, DON)]],Nurse[[#This Row],[RN Admin Hours]],Nurse[[#This Row],[RN DON Hours]])</f>
        <v>73.233260869565214</v>
      </c>
      <c r="M200" s="4">
        <v>39.229347826086958</v>
      </c>
      <c r="N200" s="4">
        <v>28.842608695652164</v>
      </c>
      <c r="O200" s="4">
        <v>5.1613043478260874</v>
      </c>
      <c r="P200" s="4">
        <f>SUM(Nurse[[#This Row],[LPN Hours (excl. Admin)]],Nurse[[#This Row],[LPN Admin Hours]])</f>
        <v>121.48630434782611</v>
      </c>
      <c r="Q200" s="4">
        <v>111.88032608695654</v>
      </c>
      <c r="R200" s="4">
        <v>9.6059782608695645</v>
      </c>
      <c r="S200" s="4">
        <f>SUM(Nurse[[#This Row],[CNA Hours]],Nurse[[#This Row],[NA TR Hours]],Nurse[[#This Row],[Med Aide/Tech Hours]])</f>
        <v>150.02347826086958</v>
      </c>
      <c r="T200" s="4">
        <v>150.02347826086958</v>
      </c>
      <c r="U200" s="4">
        <v>0</v>
      </c>
      <c r="V200" s="4">
        <v>0</v>
      </c>
      <c r="W2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44.066521739130422</v>
      </c>
      <c r="X200" s="4">
        <v>5.1088043478260863</v>
      </c>
      <c r="Y200" s="4">
        <v>5.1358695652173916</v>
      </c>
      <c r="Z200" s="4">
        <v>0</v>
      </c>
      <c r="AA200" s="4">
        <v>1.0541304347826088</v>
      </c>
      <c r="AB200" s="4">
        <v>0</v>
      </c>
      <c r="AC200" s="4">
        <v>32.767717391304338</v>
      </c>
      <c r="AD200" s="4">
        <v>0</v>
      </c>
      <c r="AE200" s="4">
        <v>0</v>
      </c>
      <c r="AF200" s="1">
        <v>315110</v>
      </c>
      <c r="AG200" s="1">
        <v>2</v>
      </c>
      <c r="AH200"/>
    </row>
    <row r="201" spans="1:34" x14ac:dyDescent="0.25">
      <c r="A201" t="s">
        <v>380</v>
      </c>
      <c r="B201" t="s">
        <v>274</v>
      </c>
      <c r="C201" t="s">
        <v>593</v>
      </c>
      <c r="D201" t="s">
        <v>412</v>
      </c>
      <c r="E201" s="4">
        <v>86.684782608695656</v>
      </c>
      <c r="F201" s="4">
        <f>Nurse[[#This Row],[Total Nurse Staff Hours]]/Nurse[[#This Row],[MDS Census]]</f>
        <v>2.68418934169279</v>
      </c>
      <c r="G201" s="4">
        <f>Nurse[[#This Row],[Total Direct Care Staff Hours]]/Nurse[[#This Row],[MDS Census]]</f>
        <v>2.513843260188088</v>
      </c>
      <c r="H201" s="4">
        <f>Nurse[[#This Row],[Total RN Hours (w/ Admin, DON)]]/Nurse[[#This Row],[MDS Census]]</f>
        <v>0.43018808777429468</v>
      </c>
      <c r="I201" s="4">
        <f>Nurse[[#This Row],[RN Hours (excl. Admin, DON)]]/Nurse[[#This Row],[MDS Census]]</f>
        <v>0.31282131661442003</v>
      </c>
      <c r="J201" s="4">
        <f>SUM(Nurse[[#This Row],[RN Hours (excl. Admin, DON)]],Nurse[[#This Row],[RN Admin Hours]],Nurse[[#This Row],[RN DON Hours]],Nurse[[#This Row],[LPN Hours (excl. Admin)]],Nurse[[#This Row],[LPN Admin Hours]],Nurse[[#This Row],[CNA Hours]],Nurse[[#This Row],[NA TR Hours]],Nurse[[#This Row],[Med Aide/Tech Hours]])</f>
        <v>232.67836956521739</v>
      </c>
      <c r="K201" s="4">
        <f>SUM(Nurse[[#This Row],[RN Hours (excl. Admin, DON)]],Nurse[[#This Row],[LPN Hours (excl. Admin)]],Nurse[[#This Row],[CNA Hours]],Nurse[[#This Row],[NA TR Hours]],Nurse[[#This Row],[Med Aide/Tech Hours]])</f>
        <v>217.91195652173914</v>
      </c>
      <c r="L201" s="4">
        <f>SUM(Nurse[[#This Row],[RN Hours (excl. Admin, DON)]],Nurse[[#This Row],[RN Admin Hours]],Nurse[[#This Row],[RN DON Hours]])</f>
        <v>37.290760869565219</v>
      </c>
      <c r="M201" s="4">
        <v>27.116847826086957</v>
      </c>
      <c r="N201" s="4">
        <v>5.2173913043478262</v>
      </c>
      <c r="O201" s="4">
        <v>4.9565217391304346</v>
      </c>
      <c r="P201" s="4">
        <f>SUM(Nurse[[#This Row],[LPN Hours (excl. Admin)]],Nurse[[#This Row],[LPN Admin Hours]])</f>
        <v>66.43782608695652</v>
      </c>
      <c r="Q201" s="4">
        <v>61.845326086956518</v>
      </c>
      <c r="R201" s="4">
        <v>4.5925000000000011</v>
      </c>
      <c r="S201" s="4">
        <f>SUM(Nurse[[#This Row],[CNA Hours]],Nurse[[#This Row],[NA TR Hours]],Nurse[[#This Row],[Med Aide/Tech Hours]])</f>
        <v>128.94978260869567</v>
      </c>
      <c r="T201" s="4">
        <v>128.94978260869567</v>
      </c>
      <c r="U201" s="4">
        <v>0</v>
      </c>
      <c r="V201" s="4">
        <v>0</v>
      </c>
      <c r="W2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8.9103260869565215</v>
      </c>
      <c r="X201" s="4">
        <v>0</v>
      </c>
      <c r="Y201" s="4">
        <v>0</v>
      </c>
      <c r="Z201" s="4">
        <v>0</v>
      </c>
      <c r="AA201" s="4">
        <v>0</v>
      </c>
      <c r="AB201" s="4">
        <v>0</v>
      </c>
      <c r="AC201" s="4">
        <v>8.9103260869565215</v>
      </c>
      <c r="AD201" s="4">
        <v>0</v>
      </c>
      <c r="AE201" s="4">
        <v>0</v>
      </c>
      <c r="AF201" s="1">
        <v>315437</v>
      </c>
      <c r="AG201" s="1">
        <v>2</v>
      </c>
      <c r="AH201"/>
    </row>
    <row r="202" spans="1:34" x14ac:dyDescent="0.25">
      <c r="A202" t="s">
        <v>380</v>
      </c>
      <c r="B202" t="s">
        <v>344</v>
      </c>
      <c r="C202" t="s">
        <v>612</v>
      </c>
      <c r="D202" t="s">
        <v>415</v>
      </c>
      <c r="E202" s="4">
        <v>195.72826086956522</v>
      </c>
      <c r="F202" s="4">
        <f>Nurse[[#This Row],[Total Nurse Staff Hours]]/Nurse[[#This Row],[MDS Census]]</f>
        <v>3.5068012439606822</v>
      </c>
      <c r="G202" s="4">
        <f>Nurse[[#This Row],[Total Direct Care Staff Hours]]/Nurse[[#This Row],[MDS Census]]</f>
        <v>3.2158865996556889</v>
      </c>
      <c r="H202" s="4">
        <f>Nurse[[#This Row],[Total RN Hours (w/ Admin, DON)]]/Nurse[[#This Row],[MDS Census]]</f>
        <v>0.45278225134669853</v>
      </c>
      <c r="I202" s="4">
        <f>Nurse[[#This Row],[RN Hours (excl. Admin, DON)]]/Nurse[[#This Row],[MDS Census]]</f>
        <v>0.26360581995890486</v>
      </c>
      <c r="J202" s="4">
        <f>SUM(Nurse[[#This Row],[RN Hours (excl. Admin, DON)]],Nurse[[#This Row],[RN Admin Hours]],Nurse[[#This Row],[RN DON Hours]],Nurse[[#This Row],[LPN Hours (excl. Admin)]],Nurse[[#This Row],[LPN Admin Hours]],Nurse[[#This Row],[CNA Hours]],Nurse[[#This Row],[NA TR Hours]],Nurse[[#This Row],[Med Aide/Tech Hours]])</f>
        <v>686.38010869565221</v>
      </c>
      <c r="K202" s="4">
        <f>SUM(Nurse[[#This Row],[RN Hours (excl. Admin, DON)]],Nurse[[#This Row],[LPN Hours (excl. Admin)]],Nurse[[#This Row],[CNA Hours]],Nurse[[#This Row],[NA TR Hours]],Nurse[[#This Row],[Med Aide/Tech Hours]])</f>
        <v>629.43989130434773</v>
      </c>
      <c r="L202" s="4">
        <f>SUM(Nurse[[#This Row],[RN Hours (excl. Admin, DON)]],Nurse[[#This Row],[RN Admin Hours]],Nurse[[#This Row],[RN DON Hours]])</f>
        <v>88.622282608695656</v>
      </c>
      <c r="M202" s="4">
        <v>51.595108695652172</v>
      </c>
      <c r="N202" s="4">
        <v>31.027173913043477</v>
      </c>
      <c r="O202" s="4">
        <v>6</v>
      </c>
      <c r="P202" s="4">
        <f>SUM(Nurse[[#This Row],[LPN Hours (excl. Admin)]],Nurse[[#This Row],[LPN Admin Hours]])</f>
        <v>210.23369565217391</v>
      </c>
      <c r="Q202" s="4">
        <v>190.32065217391303</v>
      </c>
      <c r="R202" s="4">
        <v>19.913043478260871</v>
      </c>
      <c r="S202" s="4">
        <f>SUM(Nurse[[#This Row],[CNA Hours]],Nurse[[#This Row],[NA TR Hours]],Nurse[[#This Row],[Med Aide/Tech Hours]])</f>
        <v>387.52413043478259</v>
      </c>
      <c r="T202" s="4">
        <v>306.05163043478262</v>
      </c>
      <c r="U202" s="4">
        <v>81.472499999999997</v>
      </c>
      <c r="V202" s="4">
        <v>0</v>
      </c>
      <c r="W2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109.4375</v>
      </c>
      <c r="X202" s="4">
        <v>2.7038043478260869</v>
      </c>
      <c r="Y202" s="4">
        <v>0</v>
      </c>
      <c r="Z202" s="4">
        <v>0</v>
      </c>
      <c r="AA202" s="4">
        <v>42.739130434782609</v>
      </c>
      <c r="AB202" s="4">
        <v>0</v>
      </c>
      <c r="AC202" s="4">
        <v>63.994565217391305</v>
      </c>
      <c r="AD202" s="4">
        <v>0</v>
      </c>
      <c r="AE202" s="4">
        <v>0</v>
      </c>
      <c r="AF202" s="1">
        <v>315524</v>
      </c>
      <c r="AG202" s="1">
        <v>2</v>
      </c>
      <c r="AH202"/>
    </row>
    <row r="203" spans="1:34" x14ac:dyDescent="0.25">
      <c r="A203" t="s">
        <v>380</v>
      </c>
      <c r="B203" t="s">
        <v>6</v>
      </c>
      <c r="C203" t="s">
        <v>444</v>
      </c>
      <c r="D203" t="s">
        <v>405</v>
      </c>
      <c r="E203" s="4">
        <v>93.576086956521735</v>
      </c>
      <c r="F203" s="4">
        <f>Nurse[[#This Row],[Total Nurse Staff Hours]]/Nurse[[#This Row],[MDS Census]]</f>
        <v>3.2080752700662103</v>
      </c>
      <c r="G203" s="4">
        <f>Nurse[[#This Row],[Total Direct Care Staff Hours]]/Nurse[[#This Row],[MDS Census]]</f>
        <v>2.8736194679986067</v>
      </c>
      <c r="H203" s="4">
        <f>Nurse[[#This Row],[Total RN Hours (w/ Admin, DON)]]/Nurse[[#This Row],[MDS Census]]</f>
        <v>0.65605412939946584</v>
      </c>
      <c r="I203" s="4">
        <f>Nurse[[#This Row],[RN Hours (excl. Admin, DON)]]/Nurse[[#This Row],[MDS Census]]</f>
        <v>0.37454292019979102</v>
      </c>
      <c r="J203" s="4">
        <f>SUM(Nurse[[#This Row],[RN Hours (excl. Admin, DON)]],Nurse[[#This Row],[RN Admin Hours]],Nurse[[#This Row],[RN DON Hours]],Nurse[[#This Row],[LPN Hours (excl. Admin)]],Nurse[[#This Row],[LPN Admin Hours]],Nurse[[#This Row],[CNA Hours]],Nurse[[#This Row],[NA TR Hours]],Nurse[[#This Row],[Med Aide/Tech Hours]])</f>
        <v>300.19913043478266</v>
      </c>
      <c r="K203" s="4">
        <f>SUM(Nurse[[#This Row],[RN Hours (excl. Admin, DON)]],Nurse[[#This Row],[LPN Hours (excl. Admin)]],Nurse[[#This Row],[CNA Hours]],Nurse[[#This Row],[NA TR Hours]],Nurse[[#This Row],[Med Aide/Tech Hours]])</f>
        <v>268.90206521739134</v>
      </c>
      <c r="L203" s="4">
        <f>SUM(Nurse[[#This Row],[RN Hours (excl. Admin, DON)]],Nurse[[#This Row],[RN Admin Hours]],Nurse[[#This Row],[RN DON Hours]])</f>
        <v>61.390978260869574</v>
      </c>
      <c r="M203" s="4">
        <v>35.048260869565226</v>
      </c>
      <c r="N203" s="4">
        <v>21.601739130434783</v>
      </c>
      <c r="O203" s="4">
        <v>4.7409782608695652</v>
      </c>
      <c r="P203" s="4">
        <f>SUM(Nurse[[#This Row],[LPN Hours (excl. Admin)]],Nurse[[#This Row],[LPN Admin Hours]])</f>
        <v>75.009347826086938</v>
      </c>
      <c r="Q203" s="4">
        <v>70.054999999999978</v>
      </c>
      <c r="R203" s="4">
        <v>4.9543478260869573</v>
      </c>
      <c r="S203" s="4">
        <f>SUM(Nurse[[#This Row],[CNA Hours]],Nurse[[#This Row],[NA TR Hours]],Nurse[[#This Row],[Med Aide/Tech Hours]])</f>
        <v>163.79880434782615</v>
      </c>
      <c r="T203" s="4">
        <v>163.76076086956527</v>
      </c>
      <c r="U203" s="4">
        <v>3.8043478260869568E-2</v>
      </c>
      <c r="V203" s="4">
        <v>0</v>
      </c>
      <c r="W2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31.482282608695655</v>
      </c>
      <c r="X203" s="4">
        <v>3.5072826086956526</v>
      </c>
      <c r="Y203" s="4">
        <v>0</v>
      </c>
      <c r="Z203" s="4">
        <v>0</v>
      </c>
      <c r="AA203" s="4">
        <v>8.4525000000000006</v>
      </c>
      <c r="AB203" s="4">
        <v>0</v>
      </c>
      <c r="AC203" s="4">
        <v>19.522500000000001</v>
      </c>
      <c r="AD203" s="4">
        <v>0</v>
      </c>
      <c r="AE203" s="4">
        <v>0</v>
      </c>
      <c r="AF203" s="1">
        <v>315008</v>
      </c>
      <c r="AG203" s="1">
        <v>2</v>
      </c>
      <c r="AH203"/>
    </row>
    <row r="204" spans="1:34" x14ac:dyDescent="0.25">
      <c r="A204" t="s">
        <v>380</v>
      </c>
      <c r="B204" t="s">
        <v>96</v>
      </c>
      <c r="C204" t="s">
        <v>437</v>
      </c>
      <c r="D204" t="s">
        <v>418</v>
      </c>
      <c r="E204" s="4">
        <v>184.66304347826087</v>
      </c>
      <c r="F204" s="4">
        <f>Nurse[[#This Row],[Total Nurse Staff Hours]]/Nurse[[#This Row],[MDS Census]]</f>
        <v>3.4747860380246047</v>
      </c>
      <c r="G204" s="4">
        <f>Nurse[[#This Row],[Total Direct Care Staff Hours]]/Nurse[[#This Row],[MDS Census]]</f>
        <v>3.3231167225852025</v>
      </c>
      <c r="H204" s="4">
        <f>Nurse[[#This Row],[Total RN Hours (w/ Admin, DON)]]/Nurse[[#This Row],[MDS Census]]</f>
        <v>0.49564070869386095</v>
      </c>
      <c r="I204" s="4">
        <f>Nurse[[#This Row],[RN Hours (excl. Admin, DON)]]/Nurse[[#This Row],[MDS Census]]</f>
        <v>0.37328742127258829</v>
      </c>
      <c r="J204" s="4">
        <f>SUM(Nurse[[#This Row],[RN Hours (excl. Admin, DON)]],Nurse[[#This Row],[RN Admin Hours]],Nurse[[#This Row],[RN DON Hours]],Nurse[[#This Row],[LPN Hours (excl. Admin)]],Nurse[[#This Row],[LPN Admin Hours]],Nurse[[#This Row],[CNA Hours]],Nurse[[#This Row],[NA TR Hours]],Nurse[[#This Row],[Med Aide/Tech Hours]])</f>
        <v>641.66456521739144</v>
      </c>
      <c r="K204" s="4">
        <f>SUM(Nurse[[#This Row],[RN Hours (excl. Admin, DON)]],Nurse[[#This Row],[LPN Hours (excl. Admin)]],Nurse[[#This Row],[CNA Hours]],Nurse[[#This Row],[NA TR Hours]],Nurse[[#This Row],[Med Aide/Tech Hours]])</f>
        <v>613.65684782608707</v>
      </c>
      <c r="L204" s="4">
        <f>SUM(Nurse[[#This Row],[RN Hours (excl. Admin, DON)]],Nurse[[#This Row],[RN Admin Hours]],Nurse[[#This Row],[RN DON Hours]])</f>
        <v>91.526521739130473</v>
      </c>
      <c r="M204" s="4">
        <v>68.93239130434786</v>
      </c>
      <c r="N204" s="4">
        <v>16.143043478260875</v>
      </c>
      <c r="O204" s="4">
        <v>6.4510869565217392</v>
      </c>
      <c r="P204" s="4">
        <f>SUM(Nurse[[#This Row],[LPN Hours (excl. Admin)]],Nurse[[#This Row],[LPN Admin Hours]])</f>
        <v>155.43989130434787</v>
      </c>
      <c r="Q204" s="4">
        <v>150.02630434782614</v>
      </c>
      <c r="R204" s="4">
        <v>5.4135869565217387</v>
      </c>
      <c r="S204" s="4">
        <f>SUM(Nurse[[#This Row],[CNA Hours]],Nurse[[#This Row],[NA TR Hours]],Nurse[[#This Row],[Med Aide/Tech Hours]])</f>
        <v>394.69815217391306</v>
      </c>
      <c r="T204" s="4">
        <v>341.46086956521742</v>
      </c>
      <c r="U204" s="4">
        <v>53.237282608695644</v>
      </c>
      <c r="V204" s="4">
        <v>0</v>
      </c>
      <c r="W2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127.46054347826086</v>
      </c>
      <c r="X204" s="4">
        <v>7.1333695652173903</v>
      </c>
      <c r="Y204" s="4">
        <v>0</v>
      </c>
      <c r="Z204" s="4">
        <v>0</v>
      </c>
      <c r="AA204" s="4">
        <v>4.6135869565217389</v>
      </c>
      <c r="AB204" s="4">
        <v>0</v>
      </c>
      <c r="AC204" s="4">
        <v>81.848695652173902</v>
      </c>
      <c r="AD204" s="4">
        <v>33.864891304347822</v>
      </c>
      <c r="AE204" s="4">
        <v>0</v>
      </c>
      <c r="AF204" s="1">
        <v>315190</v>
      </c>
      <c r="AG204" s="1">
        <v>2</v>
      </c>
      <c r="AH204"/>
    </row>
    <row r="205" spans="1:34" x14ac:dyDescent="0.25">
      <c r="A205" t="s">
        <v>380</v>
      </c>
      <c r="B205" t="s">
        <v>21</v>
      </c>
      <c r="C205" t="s">
        <v>463</v>
      </c>
      <c r="D205" t="s">
        <v>403</v>
      </c>
      <c r="E205" s="4">
        <v>121.25</v>
      </c>
      <c r="F205" s="4">
        <f>Nurse[[#This Row],[Total Nurse Staff Hours]]/Nurse[[#This Row],[MDS Census]]</f>
        <v>2.5808704616763789</v>
      </c>
      <c r="G205" s="4">
        <f>Nurse[[#This Row],[Total Direct Care Staff Hours]]/Nurse[[#This Row],[MDS Census]]</f>
        <v>2.45423935454953</v>
      </c>
      <c r="H205" s="4">
        <f>Nurse[[#This Row],[Total RN Hours (w/ Admin, DON)]]/Nurse[[#This Row],[MDS Census]]</f>
        <v>0.40400986104885689</v>
      </c>
      <c r="I205" s="4">
        <f>Nurse[[#This Row],[RN Hours (excl. Admin, DON)]]/Nurse[[#This Row],[MDS Census]]</f>
        <v>0.27737875392200789</v>
      </c>
      <c r="J205" s="4">
        <f>SUM(Nurse[[#This Row],[RN Hours (excl. Admin, DON)]],Nurse[[#This Row],[RN Admin Hours]],Nurse[[#This Row],[RN DON Hours]],Nurse[[#This Row],[LPN Hours (excl. Admin)]],Nurse[[#This Row],[LPN Admin Hours]],Nurse[[#This Row],[CNA Hours]],Nurse[[#This Row],[NA TR Hours]],Nurse[[#This Row],[Med Aide/Tech Hours]])</f>
        <v>312.93054347826092</v>
      </c>
      <c r="K205" s="4">
        <f>SUM(Nurse[[#This Row],[RN Hours (excl. Admin, DON)]],Nurse[[#This Row],[LPN Hours (excl. Admin)]],Nurse[[#This Row],[CNA Hours]],Nurse[[#This Row],[NA TR Hours]],Nurse[[#This Row],[Med Aide/Tech Hours]])</f>
        <v>297.5765217391305</v>
      </c>
      <c r="L205" s="4">
        <f>SUM(Nurse[[#This Row],[RN Hours (excl. Admin, DON)]],Nurse[[#This Row],[RN Admin Hours]],Nurse[[#This Row],[RN DON Hours]])</f>
        <v>48.986195652173897</v>
      </c>
      <c r="M205" s="4">
        <v>33.632173913043459</v>
      </c>
      <c r="N205" s="4">
        <v>13.134456521739132</v>
      </c>
      <c r="O205" s="4">
        <v>2.2195652173913043</v>
      </c>
      <c r="P205" s="4">
        <f>SUM(Nurse[[#This Row],[LPN Hours (excl. Admin)]],Nurse[[#This Row],[LPN Admin Hours]])</f>
        <v>61.177608695652182</v>
      </c>
      <c r="Q205" s="4">
        <v>61.177608695652182</v>
      </c>
      <c r="R205" s="4">
        <v>0</v>
      </c>
      <c r="S205" s="4">
        <f>SUM(Nurse[[#This Row],[CNA Hours]],Nurse[[#This Row],[NA TR Hours]],Nurse[[#This Row],[Med Aide/Tech Hours]])</f>
        <v>202.76673913043484</v>
      </c>
      <c r="T205" s="4">
        <v>202.76673913043484</v>
      </c>
      <c r="U205" s="4">
        <v>0</v>
      </c>
      <c r="V205" s="4">
        <v>0</v>
      </c>
      <c r="W2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26.034021739130434</v>
      </c>
      <c r="X205" s="4">
        <v>0</v>
      </c>
      <c r="Y205" s="4">
        <v>0</v>
      </c>
      <c r="Z205" s="4">
        <v>0</v>
      </c>
      <c r="AA205" s="4">
        <v>0</v>
      </c>
      <c r="AB205" s="4">
        <v>0</v>
      </c>
      <c r="AC205" s="4">
        <v>26.034021739130434</v>
      </c>
      <c r="AD205" s="4">
        <v>0</v>
      </c>
      <c r="AE205" s="4">
        <v>0</v>
      </c>
      <c r="AF205" s="1">
        <v>315044</v>
      </c>
      <c r="AG205" s="1">
        <v>2</v>
      </c>
      <c r="AH205"/>
    </row>
    <row r="206" spans="1:34" x14ac:dyDescent="0.25">
      <c r="A206" t="s">
        <v>380</v>
      </c>
      <c r="B206" t="s">
        <v>140</v>
      </c>
      <c r="C206" t="s">
        <v>494</v>
      </c>
      <c r="D206" t="s">
        <v>408</v>
      </c>
      <c r="E206" s="4">
        <v>468.94565217391306</v>
      </c>
      <c r="F206" s="4">
        <f>Nurse[[#This Row],[Total Nurse Staff Hours]]/Nurse[[#This Row],[MDS Census]]</f>
        <v>3.1371244466077921</v>
      </c>
      <c r="G206" s="4">
        <f>Nurse[[#This Row],[Total Direct Care Staff Hours]]/Nurse[[#This Row],[MDS Census]]</f>
        <v>2.7580121920126084</v>
      </c>
      <c r="H206" s="4">
        <f>Nurse[[#This Row],[Total RN Hours (w/ Admin, DON)]]/Nurse[[#This Row],[MDS Census]]</f>
        <v>0.62520918804904635</v>
      </c>
      <c r="I206" s="4">
        <f>Nurse[[#This Row],[RN Hours (excl. Admin, DON)]]/Nurse[[#This Row],[MDS Census]]</f>
        <v>0.34259624968129249</v>
      </c>
      <c r="J206" s="4">
        <f>SUM(Nurse[[#This Row],[RN Hours (excl. Admin, DON)]],Nurse[[#This Row],[RN Admin Hours]],Nurse[[#This Row],[RN DON Hours]],Nurse[[#This Row],[LPN Hours (excl. Admin)]],Nurse[[#This Row],[LPN Admin Hours]],Nurse[[#This Row],[CNA Hours]],Nurse[[#This Row],[NA TR Hours]],Nurse[[#This Row],[Med Aide/Tech Hours]])</f>
        <v>1471.1408695652171</v>
      </c>
      <c r="K206" s="4">
        <f>SUM(Nurse[[#This Row],[RN Hours (excl. Admin, DON)]],Nurse[[#This Row],[LPN Hours (excl. Admin)]],Nurse[[#This Row],[CNA Hours]],Nurse[[#This Row],[NA TR Hours]],Nurse[[#This Row],[Med Aide/Tech Hours]])</f>
        <v>1293.3578260869563</v>
      </c>
      <c r="L206" s="4">
        <f>SUM(Nurse[[#This Row],[RN Hours (excl. Admin, DON)]],Nurse[[#This Row],[RN Admin Hours]],Nurse[[#This Row],[RN DON Hours]])</f>
        <v>293.18913043478267</v>
      </c>
      <c r="M206" s="4">
        <v>160.65902173913045</v>
      </c>
      <c r="N206" s="4">
        <v>127.28010869565222</v>
      </c>
      <c r="O206" s="4">
        <v>5.25</v>
      </c>
      <c r="P206" s="4">
        <f>SUM(Nurse[[#This Row],[LPN Hours (excl. Admin)]],Nurse[[#This Row],[LPN Admin Hours]])</f>
        <v>350.40228260869571</v>
      </c>
      <c r="Q206" s="4">
        <v>305.14934782608697</v>
      </c>
      <c r="R206" s="4">
        <v>45.252934782608719</v>
      </c>
      <c r="S206" s="4">
        <f>SUM(Nurse[[#This Row],[CNA Hours]],Nurse[[#This Row],[NA TR Hours]],Nurse[[#This Row],[Med Aide/Tech Hours]])</f>
        <v>827.54945652173888</v>
      </c>
      <c r="T206" s="4">
        <v>827.54945652173888</v>
      </c>
      <c r="U206" s="4">
        <v>0</v>
      </c>
      <c r="V206" s="4">
        <v>0</v>
      </c>
      <c r="W2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59.91804347826087</v>
      </c>
      <c r="X206" s="4">
        <v>0</v>
      </c>
      <c r="Y206" s="4">
        <v>0</v>
      </c>
      <c r="Z206" s="4">
        <v>0</v>
      </c>
      <c r="AA206" s="4">
        <v>22.138152173913038</v>
      </c>
      <c r="AB206" s="4">
        <v>0</v>
      </c>
      <c r="AC206" s="4">
        <v>37.779891304347828</v>
      </c>
      <c r="AD206" s="4">
        <v>0</v>
      </c>
      <c r="AE206" s="4">
        <v>0</v>
      </c>
      <c r="AF206" s="1">
        <v>315249</v>
      </c>
      <c r="AG206" s="1">
        <v>2</v>
      </c>
      <c r="AH206"/>
    </row>
    <row r="207" spans="1:34" x14ac:dyDescent="0.25">
      <c r="A207" t="s">
        <v>380</v>
      </c>
      <c r="B207" t="s">
        <v>20</v>
      </c>
      <c r="C207" t="s">
        <v>494</v>
      </c>
      <c r="D207" t="s">
        <v>408</v>
      </c>
      <c r="E207" s="4">
        <v>162.44565217391303</v>
      </c>
      <c r="F207" s="4">
        <f>Nurse[[#This Row],[Total Nurse Staff Hours]]/Nurse[[#This Row],[MDS Census]]</f>
        <v>4.0648136500501852</v>
      </c>
      <c r="G207" s="4">
        <f>Nurse[[#This Row],[Total Direct Care Staff Hours]]/Nurse[[#This Row],[MDS Census]]</f>
        <v>3.7653114754098369</v>
      </c>
      <c r="H207" s="4">
        <f>Nurse[[#This Row],[Total RN Hours (w/ Admin, DON)]]/Nurse[[#This Row],[MDS Census]]</f>
        <v>0.70544663767146221</v>
      </c>
      <c r="I207" s="4">
        <f>Nurse[[#This Row],[RN Hours (excl. Admin, DON)]]/Nurse[[#This Row],[MDS Census]]</f>
        <v>0.48191368350618946</v>
      </c>
      <c r="J207" s="4">
        <f>SUM(Nurse[[#This Row],[RN Hours (excl. Admin, DON)]],Nurse[[#This Row],[RN Admin Hours]],Nurse[[#This Row],[RN DON Hours]],Nurse[[#This Row],[LPN Hours (excl. Admin)]],Nurse[[#This Row],[LPN Admin Hours]],Nurse[[#This Row],[CNA Hours]],Nurse[[#This Row],[NA TR Hours]],Nurse[[#This Row],[Med Aide/Tech Hours]])</f>
        <v>660.31130434782619</v>
      </c>
      <c r="K207" s="4">
        <f>SUM(Nurse[[#This Row],[RN Hours (excl. Admin, DON)]],Nurse[[#This Row],[LPN Hours (excl. Admin)]],Nurse[[#This Row],[CNA Hours]],Nurse[[#This Row],[NA TR Hours]],Nurse[[#This Row],[Med Aide/Tech Hours]])</f>
        <v>611.65847826086963</v>
      </c>
      <c r="L207" s="4">
        <f>SUM(Nurse[[#This Row],[RN Hours (excl. Admin, DON)]],Nurse[[#This Row],[RN Admin Hours]],Nurse[[#This Row],[RN DON Hours]])</f>
        <v>114.5967391304348</v>
      </c>
      <c r="M207" s="4">
        <v>78.284782608695664</v>
      </c>
      <c r="N207" s="4">
        <v>31.583695652173915</v>
      </c>
      <c r="O207" s="4">
        <v>4.7282608695652177</v>
      </c>
      <c r="P207" s="4">
        <f>SUM(Nurse[[#This Row],[LPN Hours (excl. Admin)]],Nurse[[#This Row],[LPN Admin Hours]])</f>
        <v>153.80967391304344</v>
      </c>
      <c r="Q207" s="4">
        <v>141.46880434782605</v>
      </c>
      <c r="R207" s="4">
        <v>12.340869565217393</v>
      </c>
      <c r="S207" s="4">
        <f>SUM(Nurse[[#This Row],[CNA Hours]],Nurse[[#This Row],[NA TR Hours]],Nurse[[#This Row],[Med Aide/Tech Hours]])</f>
        <v>391.90489130434793</v>
      </c>
      <c r="T207" s="4">
        <v>391.90489130434793</v>
      </c>
      <c r="U207" s="4">
        <v>0</v>
      </c>
      <c r="V207" s="4">
        <v>0</v>
      </c>
      <c r="W2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81.930108695652166</v>
      </c>
      <c r="X207" s="4">
        <v>10.488152173913038</v>
      </c>
      <c r="Y207" s="4">
        <v>0</v>
      </c>
      <c r="Z207" s="4">
        <v>0</v>
      </c>
      <c r="AA207" s="4">
        <v>10.545434782608694</v>
      </c>
      <c r="AB207" s="4">
        <v>0</v>
      </c>
      <c r="AC207" s="4">
        <v>60.896521739130442</v>
      </c>
      <c r="AD207" s="4">
        <v>0</v>
      </c>
      <c r="AE207" s="4">
        <v>0</v>
      </c>
      <c r="AF207" s="1">
        <v>315042</v>
      </c>
      <c r="AG207" s="1">
        <v>2</v>
      </c>
      <c r="AH207"/>
    </row>
    <row r="208" spans="1:34" x14ac:dyDescent="0.25">
      <c r="A208" t="s">
        <v>380</v>
      </c>
      <c r="B208" t="s">
        <v>128</v>
      </c>
      <c r="C208" t="s">
        <v>516</v>
      </c>
      <c r="D208" t="s">
        <v>407</v>
      </c>
      <c r="E208" s="4">
        <v>135.71739130434781</v>
      </c>
      <c r="F208" s="4">
        <f>Nurse[[#This Row],[Total Nurse Staff Hours]]/Nurse[[#This Row],[MDS Census]]</f>
        <v>4.2079585135351598</v>
      </c>
      <c r="G208" s="4">
        <f>Nurse[[#This Row],[Total Direct Care Staff Hours]]/Nurse[[#This Row],[MDS Census]]</f>
        <v>4.0808962037481979</v>
      </c>
      <c r="H208" s="4">
        <f>Nurse[[#This Row],[Total RN Hours (w/ Admin, DON)]]/Nurse[[#This Row],[MDS Census]]</f>
        <v>0.47645763254845419</v>
      </c>
      <c r="I208" s="4">
        <f>Nurse[[#This Row],[RN Hours (excl. Admin, DON)]]/Nurse[[#This Row],[MDS Census]]</f>
        <v>0.38123097869613964</v>
      </c>
      <c r="J208" s="4">
        <f>SUM(Nurse[[#This Row],[RN Hours (excl. Admin, DON)]],Nurse[[#This Row],[RN Admin Hours]],Nurse[[#This Row],[RN DON Hours]],Nurse[[#This Row],[LPN Hours (excl. Admin)]],Nurse[[#This Row],[LPN Admin Hours]],Nurse[[#This Row],[CNA Hours]],Nurse[[#This Row],[NA TR Hours]],Nurse[[#This Row],[Med Aide/Tech Hours]])</f>
        <v>571.09315217391304</v>
      </c>
      <c r="K208" s="4">
        <f>SUM(Nurse[[#This Row],[RN Hours (excl. Admin, DON)]],Nurse[[#This Row],[LPN Hours (excl. Admin)]],Nurse[[#This Row],[CNA Hours]],Nurse[[#This Row],[NA TR Hours]],Nurse[[#This Row],[Med Aide/Tech Hours]])</f>
        <v>553.84858695652167</v>
      </c>
      <c r="L208" s="4">
        <f>SUM(Nurse[[#This Row],[RN Hours (excl. Admin, DON)]],Nurse[[#This Row],[RN Admin Hours]],Nurse[[#This Row],[RN DON Hours]])</f>
        <v>64.663586956521726</v>
      </c>
      <c r="M208" s="4">
        <v>51.739673913043468</v>
      </c>
      <c r="N208" s="4">
        <v>7.8695652173913047</v>
      </c>
      <c r="O208" s="4">
        <v>5.0543478260869561</v>
      </c>
      <c r="P208" s="4">
        <f>SUM(Nurse[[#This Row],[LPN Hours (excl. Admin)]],Nurse[[#This Row],[LPN Admin Hours]])</f>
        <v>157.14978260869566</v>
      </c>
      <c r="Q208" s="4">
        <v>152.82913043478263</v>
      </c>
      <c r="R208" s="4">
        <v>4.3206521739130439</v>
      </c>
      <c r="S208" s="4">
        <f>SUM(Nurse[[#This Row],[CNA Hours]],Nurse[[#This Row],[NA TR Hours]],Nurse[[#This Row],[Med Aide/Tech Hours]])</f>
        <v>349.2797826086956</v>
      </c>
      <c r="T208" s="4">
        <v>349.2797826086956</v>
      </c>
      <c r="U208" s="4">
        <v>0</v>
      </c>
      <c r="V208" s="4">
        <v>0</v>
      </c>
      <c r="W2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87.027173913043498</v>
      </c>
      <c r="X208" s="4">
        <v>0</v>
      </c>
      <c r="Y208" s="4">
        <v>0</v>
      </c>
      <c r="Z208" s="4">
        <v>0</v>
      </c>
      <c r="AA208" s="4">
        <v>21.391304347826086</v>
      </c>
      <c r="AB208" s="4">
        <v>0</v>
      </c>
      <c r="AC208" s="4">
        <v>65.635869565217405</v>
      </c>
      <c r="AD208" s="4">
        <v>0</v>
      </c>
      <c r="AE208" s="4">
        <v>0</v>
      </c>
      <c r="AF208" s="1">
        <v>315233</v>
      </c>
      <c r="AG208" s="1">
        <v>2</v>
      </c>
      <c r="AH208"/>
    </row>
    <row r="209" spans="1:34" x14ac:dyDescent="0.25">
      <c r="A209" t="s">
        <v>380</v>
      </c>
      <c r="B209" t="s">
        <v>319</v>
      </c>
      <c r="C209" t="s">
        <v>537</v>
      </c>
      <c r="D209" t="s">
        <v>405</v>
      </c>
      <c r="E209" s="4">
        <v>99.260869565217391</v>
      </c>
      <c r="F209" s="4">
        <f>Nurse[[#This Row],[Total Nurse Staff Hours]]/Nurse[[#This Row],[MDS Census]]</f>
        <v>4.5475208059570731</v>
      </c>
      <c r="G209" s="4">
        <f>Nurse[[#This Row],[Total Direct Care Staff Hours]]/Nurse[[#This Row],[MDS Census]]</f>
        <v>4.0970882610600077</v>
      </c>
      <c r="H209" s="4">
        <f>Nurse[[#This Row],[Total RN Hours (w/ Admin, DON)]]/Nurse[[#This Row],[MDS Census]]</f>
        <v>0.96211454226894388</v>
      </c>
      <c r="I209" s="4">
        <f>Nurse[[#This Row],[RN Hours (excl. Admin, DON)]]/Nurse[[#This Row],[MDS Census]]</f>
        <v>0.51168199737187869</v>
      </c>
      <c r="J209" s="4">
        <f>SUM(Nurse[[#This Row],[RN Hours (excl. Admin, DON)]],Nurse[[#This Row],[RN Admin Hours]],Nurse[[#This Row],[RN DON Hours]],Nurse[[#This Row],[LPN Hours (excl. Admin)]],Nurse[[#This Row],[LPN Admin Hours]],Nurse[[#This Row],[CNA Hours]],Nurse[[#This Row],[NA TR Hours]],Nurse[[#This Row],[Med Aide/Tech Hours]])</f>
        <v>451.39086956521726</v>
      </c>
      <c r="K209" s="4">
        <f>SUM(Nurse[[#This Row],[RN Hours (excl. Admin, DON)]],Nurse[[#This Row],[LPN Hours (excl. Admin)]],Nurse[[#This Row],[CNA Hours]],Nurse[[#This Row],[NA TR Hours]],Nurse[[#This Row],[Med Aide/Tech Hours]])</f>
        <v>406.68054347826074</v>
      </c>
      <c r="L209" s="4">
        <f>SUM(Nurse[[#This Row],[RN Hours (excl. Admin, DON)]],Nurse[[#This Row],[RN Admin Hours]],Nurse[[#This Row],[RN DON Hours]])</f>
        <v>95.500326086956477</v>
      </c>
      <c r="M209" s="4">
        <v>50.789999999999964</v>
      </c>
      <c r="N209" s="4">
        <v>39.623369565217388</v>
      </c>
      <c r="O209" s="4">
        <v>5.0869565217391308</v>
      </c>
      <c r="P209" s="4">
        <f>SUM(Nurse[[#This Row],[LPN Hours (excl. Admin)]],Nurse[[#This Row],[LPN Admin Hours]])</f>
        <v>84.76532608695652</v>
      </c>
      <c r="Q209" s="4">
        <v>84.76532608695652</v>
      </c>
      <c r="R209" s="4">
        <v>0</v>
      </c>
      <c r="S209" s="4">
        <f>SUM(Nurse[[#This Row],[CNA Hours]],Nurse[[#This Row],[NA TR Hours]],Nurse[[#This Row],[Med Aide/Tech Hours]])</f>
        <v>271.12521739130426</v>
      </c>
      <c r="T209" s="4">
        <v>271.12521739130426</v>
      </c>
      <c r="U209" s="4">
        <v>0</v>
      </c>
      <c r="V209" s="4">
        <v>0</v>
      </c>
      <c r="W2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64.572065217391312</v>
      </c>
      <c r="X209" s="4">
        <v>3.8780434782608695</v>
      </c>
      <c r="Y209" s="4">
        <v>0</v>
      </c>
      <c r="Z209" s="4">
        <v>0</v>
      </c>
      <c r="AA209" s="4">
        <v>15.011739130434782</v>
      </c>
      <c r="AB209" s="4">
        <v>0</v>
      </c>
      <c r="AC209" s="4">
        <v>45.682282608695658</v>
      </c>
      <c r="AD209" s="4">
        <v>0</v>
      </c>
      <c r="AE209" s="4">
        <v>0</v>
      </c>
      <c r="AF209" s="1">
        <v>315499</v>
      </c>
      <c r="AG209" s="1">
        <v>2</v>
      </c>
      <c r="AH209"/>
    </row>
    <row r="210" spans="1:34" x14ac:dyDescent="0.25">
      <c r="A210" t="s">
        <v>380</v>
      </c>
      <c r="B210" t="s">
        <v>297</v>
      </c>
      <c r="C210" t="s">
        <v>596</v>
      </c>
      <c r="D210" t="s">
        <v>421</v>
      </c>
      <c r="E210" s="4">
        <v>30.097826086956523</v>
      </c>
      <c r="F210" s="4">
        <f>Nurse[[#This Row],[Total Nurse Staff Hours]]/Nurse[[#This Row],[MDS Census]]</f>
        <v>2.1939328277356442</v>
      </c>
      <c r="G210" s="4">
        <f>Nurse[[#This Row],[Total Direct Care Staff Hours]]/Nurse[[#This Row],[MDS Census]]</f>
        <v>2.0755507403394726</v>
      </c>
      <c r="H210" s="4">
        <f>Nurse[[#This Row],[Total RN Hours (w/ Admin, DON)]]/Nurse[[#This Row],[MDS Census]]</f>
        <v>0.5596966413867821</v>
      </c>
      <c r="I210" s="4">
        <f>Nurse[[#This Row],[RN Hours (excl. Admin, DON)]]/Nurse[[#This Row],[MDS Census]]</f>
        <v>0.44131455399061026</v>
      </c>
      <c r="J210" s="4">
        <f>SUM(Nurse[[#This Row],[RN Hours (excl. Admin, DON)]],Nurse[[#This Row],[RN Admin Hours]],Nurse[[#This Row],[RN DON Hours]],Nurse[[#This Row],[LPN Hours (excl. Admin)]],Nurse[[#This Row],[LPN Admin Hours]],Nurse[[#This Row],[CNA Hours]],Nurse[[#This Row],[NA TR Hours]],Nurse[[#This Row],[Med Aide/Tech Hours]])</f>
        <v>66.032608695652172</v>
      </c>
      <c r="K210" s="4">
        <f>SUM(Nurse[[#This Row],[RN Hours (excl. Admin, DON)]],Nurse[[#This Row],[LPN Hours (excl. Admin)]],Nurse[[#This Row],[CNA Hours]],Nurse[[#This Row],[NA TR Hours]],Nurse[[#This Row],[Med Aide/Tech Hours]])</f>
        <v>62.469565217391299</v>
      </c>
      <c r="L210" s="4">
        <f>SUM(Nurse[[#This Row],[RN Hours (excl. Admin, DON)]],Nurse[[#This Row],[RN Admin Hours]],Nurse[[#This Row],[RN DON Hours]])</f>
        <v>16.845652173913042</v>
      </c>
      <c r="M210" s="4">
        <v>13.282608695652172</v>
      </c>
      <c r="N210" s="4">
        <v>0.69021739130434789</v>
      </c>
      <c r="O210" s="4">
        <v>2.8728260869565219</v>
      </c>
      <c r="P210" s="4">
        <f>SUM(Nurse[[#This Row],[LPN Hours (excl. Admin)]],Nurse[[#This Row],[LPN Admin Hours]])</f>
        <v>13.032608695652174</v>
      </c>
      <c r="Q210" s="4">
        <v>13.032608695652174</v>
      </c>
      <c r="R210" s="4">
        <v>0</v>
      </c>
      <c r="S210" s="4">
        <f>SUM(Nurse[[#This Row],[CNA Hours]],Nurse[[#This Row],[NA TR Hours]],Nurse[[#This Row],[Med Aide/Tech Hours]])</f>
        <v>36.154347826086955</v>
      </c>
      <c r="T210" s="4">
        <v>27.861956521739128</v>
      </c>
      <c r="U210" s="4">
        <v>8.2923913043478255</v>
      </c>
      <c r="V210" s="4">
        <v>0</v>
      </c>
      <c r="W2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3.2217391304347824</v>
      </c>
      <c r="X210" s="4">
        <v>0</v>
      </c>
      <c r="Y210" s="4">
        <v>0</v>
      </c>
      <c r="Z210" s="4">
        <v>0</v>
      </c>
      <c r="AA210" s="4">
        <v>0</v>
      </c>
      <c r="AB210" s="4">
        <v>0</v>
      </c>
      <c r="AC210" s="4">
        <v>3.2217391304347824</v>
      </c>
      <c r="AD210" s="4">
        <v>0</v>
      </c>
      <c r="AE210" s="4">
        <v>0</v>
      </c>
      <c r="AF210" s="1">
        <v>315467</v>
      </c>
      <c r="AG210" s="1">
        <v>2</v>
      </c>
      <c r="AH210"/>
    </row>
    <row r="211" spans="1:34" x14ac:dyDescent="0.25">
      <c r="A211" t="s">
        <v>380</v>
      </c>
      <c r="B211" t="s">
        <v>73</v>
      </c>
      <c r="C211" t="s">
        <v>474</v>
      </c>
      <c r="D211" t="s">
        <v>414</v>
      </c>
      <c r="E211" s="4">
        <v>110.17391304347827</v>
      </c>
      <c r="F211" s="4">
        <f>Nurse[[#This Row],[Total Nurse Staff Hours]]/Nurse[[#This Row],[MDS Census]]</f>
        <v>2.6931856748224146</v>
      </c>
      <c r="G211" s="4">
        <f>Nurse[[#This Row],[Total Direct Care Staff Hours]]/Nurse[[#This Row],[MDS Census]]</f>
        <v>2.5416466061562741</v>
      </c>
      <c r="H211" s="4">
        <f>Nurse[[#This Row],[Total RN Hours (w/ Admin, DON)]]/Nurse[[#This Row],[MDS Census]]</f>
        <v>0.48371349644830297</v>
      </c>
      <c r="I211" s="4">
        <f>Nurse[[#This Row],[RN Hours (excl. Admin, DON)]]/Nurse[[#This Row],[MDS Census]]</f>
        <v>0.33217442778216244</v>
      </c>
      <c r="J211" s="4">
        <f>SUM(Nurse[[#This Row],[RN Hours (excl. Admin, DON)]],Nurse[[#This Row],[RN Admin Hours]],Nurse[[#This Row],[RN DON Hours]],Nurse[[#This Row],[LPN Hours (excl. Admin)]],Nurse[[#This Row],[LPN Admin Hours]],Nurse[[#This Row],[CNA Hours]],Nurse[[#This Row],[NA TR Hours]],Nurse[[#This Row],[Med Aide/Tech Hours]])</f>
        <v>296.71880434782605</v>
      </c>
      <c r="K211" s="4">
        <f>SUM(Nurse[[#This Row],[RN Hours (excl. Admin, DON)]],Nurse[[#This Row],[LPN Hours (excl. Admin)]],Nurse[[#This Row],[CNA Hours]],Nurse[[#This Row],[NA TR Hours]],Nurse[[#This Row],[Med Aide/Tech Hours]])</f>
        <v>280.02315217391299</v>
      </c>
      <c r="L211" s="4">
        <f>SUM(Nurse[[#This Row],[RN Hours (excl. Admin, DON)]],Nurse[[#This Row],[RN Admin Hours]],Nurse[[#This Row],[RN DON Hours]])</f>
        <v>53.292608695652163</v>
      </c>
      <c r="M211" s="4">
        <v>36.596956521739116</v>
      </c>
      <c r="N211" s="4">
        <v>12.086956521739131</v>
      </c>
      <c r="O211" s="4">
        <v>4.6086956521739131</v>
      </c>
      <c r="P211" s="4">
        <f>SUM(Nurse[[#This Row],[LPN Hours (excl. Admin)]],Nurse[[#This Row],[LPN Admin Hours]])</f>
        <v>82.702282608695626</v>
      </c>
      <c r="Q211" s="4">
        <v>82.702282608695626</v>
      </c>
      <c r="R211" s="4">
        <v>0</v>
      </c>
      <c r="S211" s="4">
        <f>SUM(Nurse[[#This Row],[CNA Hours]],Nurse[[#This Row],[NA TR Hours]],Nurse[[#This Row],[Med Aide/Tech Hours]])</f>
        <v>160.72391304347826</v>
      </c>
      <c r="T211" s="4">
        <v>160.72391304347826</v>
      </c>
      <c r="U211" s="4">
        <v>0</v>
      </c>
      <c r="V211" s="4">
        <v>0</v>
      </c>
      <c r="W2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1" s="4">
        <v>0</v>
      </c>
      <c r="Y211" s="4">
        <v>0</v>
      </c>
      <c r="Z211" s="4">
        <v>0</v>
      </c>
      <c r="AA211" s="4">
        <v>0</v>
      </c>
      <c r="AB211" s="4">
        <v>0</v>
      </c>
      <c r="AC211" s="4">
        <v>0</v>
      </c>
      <c r="AD211" s="4">
        <v>0</v>
      </c>
      <c r="AE211" s="4">
        <v>0</v>
      </c>
      <c r="AF211" s="1">
        <v>315142</v>
      </c>
      <c r="AG211" s="1">
        <v>2</v>
      </c>
      <c r="AH211"/>
    </row>
    <row r="212" spans="1:34" x14ac:dyDescent="0.25">
      <c r="A212" t="s">
        <v>380</v>
      </c>
      <c r="B212" t="s">
        <v>105</v>
      </c>
      <c r="C212" t="s">
        <v>464</v>
      </c>
      <c r="D212" t="s">
        <v>404</v>
      </c>
      <c r="E212" s="4">
        <v>100.8804347826087</v>
      </c>
      <c r="F212" s="4">
        <f>Nurse[[#This Row],[Total Nurse Staff Hours]]/Nurse[[#This Row],[MDS Census]]</f>
        <v>3.6163646158819094</v>
      </c>
      <c r="G212" s="4">
        <f>Nurse[[#This Row],[Total Direct Care Staff Hours]]/Nurse[[#This Row],[MDS Census]]</f>
        <v>3.3565154616959378</v>
      </c>
      <c r="H212" s="4">
        <f>Nurse[[#This Row],[Total RN Hours (w/ Admin, DON)]]/Nurse[[#This Row],[MDS Census]]</f>
        <v>1.0600398663937076</v>
      </c>
      <c r="I212" s="4">
        <f>Nurse[[#This Row],[RN Hours (excl. Admin, DON)]]/Nurse[[#This Row],[MDS Census]]</f>
        <v>0.80963904751643134</v>
      </c>
      <c r="J212" s="4">
        <f>SUM(Nurse[[#This Row],[RN Hours (excl. Admin, DON)]],Nurse[[#This Row],[RN Admin Hours]],Nurse[[#This Row],[RN DON Hours]],Nurse[[#This Row],[LPN Hours (excl. Admin)]],Nurse[[#This Row],[LPN Admin Hours]],Nurse[[#This Row],[CNA Hours]],Nurse[[#This Row],[NA TR Hours]],Nurse[[#This Row],[Med Aide/Tech Hours]])</f>
        <v>364.82043478260874</v>
      </c>
      <c r="K212" s="4">
        <f>SUM(Nurse[[#This Row],[RN Hours (excl. Admin, DON)]],Nurse[[#This Row],[LPN Hours (excl. Admin)]],Nurse[[#This Row],[CNA Hours]],Nurse[[#This Row],[NA TR Hours]],Nurse[[#This Row],[Med Aide/Tech Hours]])</f>
        <v>338.60673913043479</v>
      </c>
      <c r="L212" s="4">
        <f>SUM(Nurse[[#This Row],[RN Hours (excl. Admin, DON)]],Nurse[[#This Row],[RN Admin Hours]],Nurse[[#This Row],[RN DON Hours]])</f>
        <v>106.93728260869565</v>
      </c>
      <c r="M212" s="4">
        <v>81.676739130434783</v>
      </c>
      <c r="N212" s="4">
        <v>19.608369565217391</v>
      </c>
      <c r="O212" s="4">
        <v>5.6521739130434785</v>
      </c>
      <c r="P212" s="4">
        <f>SUM(Nurse[[#This Row],[LPN Hours (excl. Admin)]],Nurse[[#This Row],[LPN Admin Hours]])</f>
        <v>71.064891304347825</v>
      </c>
      <c r="Q212" s="4">
        <v>70.111739130434785</v>
      </c>
      <c r="R212" s="4">
        <v>0.95315217391304341</v>
      </c>
      <c r="S212" s="4">
        <f>SUM(Nurse[[#This Row],[CNA Hours]],Nurse[[#This Row],[NA TR Hours]],Nurse[[#This Row],[Med Aide/Tech Hours]])</f>
        <v>186.81826086956522</v>
      </c>
      <c r="T212" s="4">
        <v>178.35478260869567</v>
      </c>
      <c r="U212" s="4">
        <v>8.4634782608695645</v>
      </c>
      <c r="V212" s="4">
        <v>0</v>
      </c>
      <c r="W2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41.572173913043471</v>
      </c>
      <c r="X212" s="4">
        <v>0</v>
      </c>
      <c r="Y212" s="4">
        <v>0</v>
      </c>
      <c r="Z212" s="4">
        <v>0</v>
      </c>
      <c r="AA212" s="4">
        <v>9.1108695652173886</v>
      </c>
      <c r="AB212" s="4">
        <v>0</v>
      </c>
      <c r="AC212" s="4">
        <v>32.461304347826079</v>
      </c>
      <c r="AD212" s="4">
        <v>0</v>
      </c>
      <c r="AE212" s="4">
        <v>0</v>
      </c>
      <c r="AF212" s="1">
        <v>315202</v>
      </c>
      <c r="AG212" s="1">
        <v>2</v>
      </c>
      <c r="AH212"/>
    </row>
    <row r="213" spans="1:34" x14ac:dyDescent="0.25">
      <c r="A213" t="s">
        <v>380</v>
      </c>
      <c r="B213" t="s">
        <v>288</v>
      </c>
      <c r="C213" t="s">
        <v>556</v>
      </c>
      <c r="D213" t="s">
        <v>410</v>
      </c>
      <c r="E213" s="4">
        <v>27.586956521739129</v>
      </c>
      <c r="F213" s="4">
        <f>Nurse[[#This Row],[Total Nurse Staff Hours]]/Nurse[[#This Row],[MDS Census]]</f>
        <v>4.2970094562647754</v>
      </c>
      <c r="G213" s="4">
        <f>Nurse[[#This Row],[Total Direct Care Staff Hours]]/Nurse[[#This Row],[MDS Census]]</f>
        <v>3.6855043341213558</v>
      </c>
      <c r="H213" s="4">
        <f>Nurse[[#This Row],[Total RN Hours (w/ Admin, DON)]]/Nurse[[#This Row],[MDS Census]]</f>
        <v>1.3245311268715523</v>
      </c>
      <c r="I213" s="4">
        <f>Nurse[[#This Row],[RN Hours (excl. Admin, DON)]]/Nurse[[#This Row],[MDS Census]]</f>
        <v>0.71302600472813227</v>
      </c>
      <c r="J213" s="4">
        <f>SUM(Nurse[[#This Row],[RN Hours (excl. Admin, DON)]],Nurse[[#This Row],[RN Admin Hours]],Nurse[[#This Row],[RN DON Hours]],Nurse[[#This Row],[LPN Hours (excl. Admin)]],Nurse[[#This Row],[LPN Admin Hours]],Nurse[[#This Row],[CNA Hours]],Nurse[[#This Row],[NA TR Hours]],Nurse[[#This Row],[Med Aide/Tech Hours]])</f>
        <v>118.54141304347826</v>
      </c>
      <c r="K213" s="4">
        <f>SUM(Nurse[[#This Row],[RN Hours (excl. Admin, DON)]],Nurse[[#This Row],[LPN Hours (excl. Admin)]],Nurse[[#This Row],[CNA Hours]],Nurse[[#This Row],[NA TR Hours]],Nurse[[#This Row],[Med Aide/Tech Hours]])</f>
        <v>101.67184782608696</v>
      </c>
      <c r="L213" s="4">
        <f>SUM(Nurse[[#This Row],[RN Hours (excl. Admin, DON)]],Nurse[[#This Row],[RN Admin Hours]],Nurse[[#This Row],[RN DON Hours]])</f>
        <v>36.539782608695646</v>
      </c>
      <c r="M213" s="4">
        <v>19.670217391304345</v>
      </c>
      <c r="N213" s="4">
        <v>11.130434782608695</v>
      </c>
      <c r="O213" s="4">
        <v>5.7391304347826084</v>
      </c>
      <c r="P213" s="4">
        <f>SUM(Nurse[[#This Row],[LPN Hours (excl. Admin)]],Nurse[[#This Row],[LPN Admin Hours]])</f>
        <v>19.616195652173914</v>
      </c>
      <c r="Q213" s="4">
        <v>19.616195652173914</v>
      </c>
      <c r="R213" s="4">
        <v>0</v>
      </c>
      <c r="S213" s="4">
        <f>SUM(Nurse[[#This Row],[CNA Hours]],Nurse[[#This Row],[NA TR Hours]],Nurse[[#This Row],[Med Aide/Tech Hours]])</f>
        <v>62.385434782608698</v>
      </c>
      <c r="T213" s="4">
        <v>62.385434782608698</v>
      </c>
      <c r="U213" s="4">
        <v>0</v>
      </c>
      <c r="V213" s="4">
        <v>0</v>
      </c>
      <c r="W2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8.6521739130434785</v>
      </c>
      <c r="X213" s="4">
        <v>0</v>
      </c>
      <c r="Y213" s="4">
        <v>0</v>
      </c>
      <c r="Z213" s="4">
        <v>0</v>
      </c>
      <c r="AA213" s="4">
        <v>6.3043478260869561</v>
      </c>
      <c r="AB213" s="4">
        <v>0</v>
      </c>
      <c r="AC213" s="4">
        <v>2.347826086956522</v>
      </c>
      <c r="AD213" s="4">
        <v>0</v>
      </c>
      <c r="AE213" s="4">
        <v>0</v>
      </c>
      <c r="AF213" s="1">
        <v>315457</v>
      </c>
      <c r="AG213" s="1">
        <v>2</v>
      </c>
      <c r="AH213"/>
    </row>
    <row r="214" spans="1:34" x14ac:dyDescent="0.25">
      <c r="A214" t="s">
        <v>380</v>
      </c>
      <c r="B214" t="s">
        <v>107</v>
      </c>
      <c r="C214" t="s">
        <v>427</v>
      </c>
      <c r="D214" t="s">
        <v>405</v>
      </c>
      <c r="E214" s="4">
        <v>113.68478260869566</v>
      </c>
      <c r="F214" s="4">
        <f>Nurse[[#This Row],[Total Nurse Staff Hours]]/Nurse[[#This Row],[MDS Census]]</f>
        <v>3.7682608279950283</v>
      </c>
      <c r="G214" s="4">
        <f>Nurse[[#This Row],[Total Direct Care Staff Hours]]/Nurse[[#This Row],[MDS Census]]</f>
        <v>3.671119609905344</v>
      </c>
      <c r="H214" s="4">
        <f>Nurse[[#This Row],[Total RN Hours (w/ Admin, DON)]]/Nurse[[#This Row],[MDS Census]]</f>
        <v>0.18123147528444403</v>
      </c>
      <c r="I214" s="4">
        <f>Nurse[[#This Row],[RN Hours (excl. Admin, DON)]]/Nurse[[#This Row],[MDS Census]]</f>
        <v>8.4090257194760487E-2</v>
      </c>
      <c r="J214" s="4">
        <f>SUM(Nurse[[#This Row],[RN Hours (excl. Admin, DON)]],Nurse[[#This Row],[RN Admin Hours]],Nurse[[#This Row],[RN DON Hours]],Nurse[[#This Row],[LPN Hours (excl. Admin)]],Nurse[[#This Row],[LPN Admin Hours]],Nurse[[#This Row],[CNA Hours]],Nurse[[#This Row],[NA TR Hours]],Nurse[[#This Row],[Med Aide/Tech Hours]])</f>
        <v>428.39391304347828</v>
      </c>
      <c r="K214" s="4">
        <f>SUM(Nurse[[#This Row],[RN Hours (excl. Admin, DON)]],Nurse[[#This Row],[LPN Hours (excl. Admin)]],Nurse[[#This Row],[CNA Hours]],Nurse[[#This Row],[NA TR Hours]],Nurse[[#This Row],[Med Aide/Tech Hours]])</f>
        <v>417.35043478260866</v>
      </c>
      <c r="L214" s="4">
        <f>SUM(Nurse[[#This Row],[RN Hours (excl. Admin, DON)]],Nurse[[#This Row],[RN Admin Hours]],Nurse[[#This Row],[RN DON Hours]])</f>
        <v>20.603260869565219</v>
      </c>
      <c r="M214" s="4">
        <v>9.5597826086956523</v>
      </c>
      <c r="N214" s="4">
        <v>5.5652173913043477</v>
      </c>
      <c r="O214" s="4">
        <v>5.4782608695652177</v>
      </c>
      <c r="P214" s="4">
        <f>SUM(Nurse[[#This Row],[LPN Hours (excl. Admin)]],Nurse[[#This Row],[LPN Admin Hours]])</f>
        <v>102.57869565217391</v>
      </c>
      <c r="Q214" s="4">
        <v>102.57869565217391</v>
      </c>
      <c r="R214" s="4">
        <v>0</v>
      </c>
      <c r="S214" s="4">
        <f>SUM(Nurse[[#This Row],[CNA Hours]],Nurse[[#This Row],[NA TR Hours]],Nurse[[#This Row],[Med Aide/Tech Hours]])</f>
        <v>305.21195652173913</v>
      </c>
      <c r="T214" s="4">
        <v>305.21195652173913</v>
      </c>
      <c r="U214" s="4">
        <v>0</v>
      </c>
      <c r="V214" s="4">
        <v>0</v>
      </c>
      <c r="W2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4" s="4">
        <v>0</v>
      </c>
      <c r="Y214" s="4">
        <v>0</v>
      </c>
      <c r="Z214" s="4">
        <v>0</v>
      </c>
      <c r="AA214" s="4">
        <v>0</v>
      </c>
      <c r="AB214" s="4">
        <v>0</v>
      </c>
      <c r="AC214" s="4">
        <v>0</v>
      </c>
      <c r="AD214" s="4">
        <v>0</v>
      </c>
      <c r="AE214" s="4">
        <v>0</v>
      </c>
      <c r="AF214" s="1">
        <v>315205</v>
      </c>
      <c r="AG214" s="1">
        <v>2</v>
      </c>
      <c r="AH214"/>
    </row>
    <row r="215" spans="1:34" x14ac:dyDescent="0.25">
      <c r="A215" t="s">
        <v>380</v>
      </c>
      <c r="B215" t="s">
        <v>108</v>
      </c>
      <c r="C215" t="s">
        <v>540</v>
      </c>
      <c r="D215" t="s">
        <v>418</v>
      </c>
      <c r="E215" s="4">
        <v>96.076086956521735</v>
      </c>
      <c r="F215" s="4">
        <f>Nurse[[#This Row],[Total Nurse Staff Hours]]/Nurse[[#This Row],[MDS Census]]</f>
        <v>2.9382430139156011</v>
      </c>
      <c r="G215" s="4">
        <f>Nurse[[#This Row],[Total Direct Care Staff Hours]]/Nurse[[#This Row],[MDS Census]]</f>
        <v>2.6359780518158162</v>
      </c>
      <c r="H215" s="4">
        <f>Nurse[[#This Row],[Total RN Hours (w/ Admin, DON)]]/Nurse[[#This Row],[MDS Census]]</f>
        <v>0.48243353320511373</v>
      </c>
      <c r="I215" s="4">
        <f>Nurse[[#This Row],[RN Hours (excl. Admin, DON)]]/Nurse[[#This Row],[MDS Census]]</f>
        <v>0.33769317796130793</v>
      </c>
      <c r="J215" s="4">
        <f>SUM(Nurse[[#This Row],[RN Hours (excl. Admin, DON)]],Nurse[[#This Row],[RN Admin Hours]],Nurse[[#This Row],[RN DON Hours]],Nurse[[#This Row],[LPN Hours (excl. Admin)]],Nurse[[#This Row],[LPN Admin Hours]],Nurse[[#This Row],[CNA Hours]],Nurse[[#This Row],[NA TR Hours]],Nurse[[#This Row],[Med Aide/Tech Hours]])</f>
        <v>282.2948913043478</v>
      </c>
      <c r="K215" s="4">
        <f>SUM(Nurse[[#This Row],[RN Hours (excl. Admin, DON)]],Nurse[[#This Row],[LPN Hours (excl. Admin)]],Nurse[[#This Row],[CNA Hours]],Nurse[[#This Row],[NA TR Hours]],Nurse[[#This Row],[Med Aide/Tech Hours]])</f>
        <v>253.25445652173912</v>
      </c>
      <c r="L215" s="4">
        <f>SUM(Nurse[[#This Row],[RN Hours (excl. Admin, DON)]],Nurse[[#This Row],[RN Admin Hours]],Nurse[[#This Row],[RN DON Hours]])</f>
        <v>46.350326086956521</v>
      </c>
      <c r="M215" s="4">
        <v>32.444239130434788</v>
      </c>
      <c r="N215" s="4">
        <v>0.80434782608695654</v>
      </c>
      <c r="O215" s="4">
        <v>13.101739130434781</v>
      </c>
      <c r="P215" s="4">
        <f>SUM(Nurse[[#This Row],[LPN Hours (excl. Admin)]],Nurse[[#This Row],[LPN Admin Hours]])</f>
        <v>46.657173913043479</v>
      </c>
      <c r="Q215" s="4">
        <v>31.52282608695652</v>
      </c>
      <c r="R215" s="4">
        <v>15.134347826086957</v>
      </c>
      <c r="S215" s="4">
        <f>SUM(Nurse[[#This Row],[CNA Hours]],Nurse[[#This Row],[NA TR Hours]],Nurse[[#This Row],[Med Aide/Tech Hours]])</f>
        <v>189.28739130434781</v>
      </c>
      <c r="T215" s="4">
        <v>189.28739130434781</v>
      </c>
      <c r="U215" s="4">
        <v>0</v>
      </c>
      <c r="V215" s="4">
        <v>0</v>
      </c>
      <c r="W2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23.565217391304348</v>
      </c>
      <c r="X215" s="4">
        <v>1.5842391304347827</v>
      </c>
      <c r="Y215" s="4">
        <v>0.80434782608695654</v>
      </c>
      <c r="Z215" s="4">
        <v>0</v>
      </c>
      <c r="AA215" s="4">
        <v>9.6875</v>
      </c>
      <c r="AB215" s="4">
        <v>0</v>
      </c>
      <c r="AC215" s="4">
        <v>11.489130434782609</v>
      </c>
      <c r="AD215" s="4">
        <v>0</v>
      </c>
      <c r="AE215" s="4">
        <v>0</v>
      </c>
      <c r="AF215" s="1">
        <v>315206</v>
      </c>
      <c r="AG215" s="1">
        <v>2</v>
      </c>
      <c r="AH215"/>
    </row>
    <row r="216" spans="1:34" x14ac:dyDescent="0.25">
      <c r="A216" t="s">
        <v>380</v>
      </c>
      <c r="B216" t="s">
        <v>296</v>
      </c>
      <c r="C216" t="s">
        <v>435</v>
      </c>
      <c r="D216" t="s">
        <v>417</v>
      </c>
      <c r="E216" s="4">
        <v>111.42391304347827</v>
      </c>
      <c r="F216" s="4">
        <f>Nurse[[#This Row],[Total Nurse Staff Hours]]/Nurse[[#This Row],[MDS Census]]</f>
        <v>2.7626397424641502</v>
      </c>
      <c r="G216" s="4">
        <f>Nurse[[#This Row],[Total Direct Care Staff Hours]]/Nurse[[#This Row],[MDS Census]]</f>
        <v>2.4757409033265048</v>
      </c>
      <c r="H216" s="4">
        <f>Nurse[[#This Row],[Total RN Hours (w/ Admin, DON)]]/Nurse[[#This Row],[MDS Census]]</f>
        <v>0.20124183006535948</v>
      </c>
      <c r="I216" s="4">
        <f>Nurse[[#This Row],[RN Hours (excl. Admin, DON)]]/Nurse[[#This Row],[MDS Census]]</f>
        <v>0.11209735635547752</v>
      </c>
      <c r="J216" s="4">
        <f>SUM(Nurse[[#This Row],[RN Hours (excl. Admin, DON)]],Nurse[[#This Row],[RN Admin Hours]],Nurse[[#This Row],[RN DON Hours]],Nurse[[#This Row],[LPN Hours (excl. Admin)]],Nurse[[#This Row],[LPN Admin Hours]],Nurse[[#This Row],[CNA Hours]],Nurse[[#This Row],[NA TR Hours]],Nurse[[#This Row],[Med Aide/Tech Hours]])</f>
        <v>307.82413043478266</v>
      </c>
      <c r="K216" s="4">
        <f>SUM(Nurse[[#This Row],[RN Hours (excl. Admin, DON)]],Nurse[[#This Row],[LPN Hours (excl. Admin)]],Nurse[[#This Row],[CNA Hours]],Nurse[[#This Row],[NA TR Hours]],Nurse[[#This Row],[Med Aide/Tech Hours]])</f>
        <v>275.85673913043479</v>
      </c>
      <c r="L216" s="4">
        <f>SUM(Nurse[[#This Row],[RN Hours (excl. Admin, DON)]],Nurse[[#This Row],[RN Admin Hours]],Nurse[[#This Row],[RN DON Hours]])</f>
        <v>22.423152173913046</v>
      </c>
      <c r="M216" s="4">
        <v>12.490326086956523</v>
      </c>
      <c r="N216" s="4">
        <v>4.1936956521739139</v>
      </c>
      <c r="O216" s="4">
        <v>5.7391304347826084</v>
      </c>
      <c r="P216" s="4">
        <f>SUM(Nurse[[#This Row],[LPN Hours (excl. Admin)]],Nurse[[#This Row],[LPN Admin Hours]])</f>
        <v>96.53739130434785</v>
      </c>
      <c r="Q216" s="4">
        <v>74.502826086956546</v>
      </c>
      <c r="R216" s="4">
        <v>22.034565217391307</v>
      </c>
      <c r="S216" s="4">
        <f>SUM(Nurse[[#This Row],[CNA Hours]],Nurse[[#This Row],[NA TR Hours]],Nurse[[#This Row],[Med Aide/Tech Hours]])</f>
        <v>188.86358695652174</v>
      </c>
      <c r="T216" s="4">
        <v>188.86358695652174</v>
      </c>
      <c r="U216" s="4">
        <v>0</v>
      </c>
      <c r="V216" s="4">
        <v>0</v>
      </c>
      <c r="W2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43.269456521739137</v>
      </c>
      <c r="X216" s="4">
        <v>1.5267391304347826</v>
      </c>
      <c r="Y216" s="4">
        <v>0</v>
      </c>
      <c r="Z216" s="4">
        <v>0</v>
      </c>
      <c r="AA216" s="4">
        <v>7.6488043478260872</v>
      </c>
      <c r="AB216" s="4">
        <v>0</v>
      </c>
      <c r="AC216" s="4">
        <v>34.093913043478267</v>
      </c>
      <c r="AD216" s="4">
        <v>0</v>
      </c>
      <c r="AE216" s="4">
        <v>0</v>
      </c>
      <c r="AF216" s="1">
        <v>315465</v>
      </c>
      <c r="AG216" s="1">
        <v>2</v>
      </c>
      <c r="AH216"/>
    </row>
    <row r="217" spans="1:34" x14ac:dyDescent="0.25">
      <c r="A217" t="s">
        <v>380</v>
      </c>
      <c r="B217" t="s">
        <v>2</v>
      </c>
      <c r="C217" t="s">
        <v>527</v>
      </c>
      <c r="D217" t="s">
        <v>412</v>
      </c>
      <c r="E217" s="4">
        <v>74.054347826086953</v>
      </c>
      <c r="F217" s="4">
        <f>Nurse[[#This Row],[Total Nurse Staff Hours]]/Nurse[[#This Row],[MDS Census]]</f>
        <v>4.2751607221488346</v>
      </c>
      <c r="G217" s="4">
        <f>Nurse[[#This Row],[Total Direct Care Staff Hours]]/Nurse[[#This Row],[MDS Census]]</f>
        <v>3.8496022310289164</v>
      </c>
      <c r="H217" s="4">
        <f>Nurse[[#This Row],[Total RN Hours (w/ Admin, DON)]]/Nurse[[#This Row],[MDS Census]]</f>
        <v>0.97748568912373401</v>
      </c>
      <c r="I217" s="4">
        <f>Nurse[[#This Row],[RN Hours (excl. Admin, DON)]]/Nurse[[#This Row],[MDS Census]]</f>
        <v>0.6235549684426831</v>
      </c>
      <c r="J217" s="4">
        <f>SUM(Nurse[[#This Row],[RN Hours (excl. Admin, DON)]],Nurse[[#This Row],[RN Admin Hours]],Nurse[[#This Row],[RN DON Hours]],Nurse[[#This Row],[LPN Hours (excl. Admin)]],Nurse[[#This Row],[LPN Admin Hours]],Nurse[[#This Row],[CNA Hours]],Nurse[[#This Row],[NA TR Hours]],Nurse[[#This Row],[Med Aide/Tech Hours]])</f>
        <v>316.59423913043486</v>
      </c>
      <c r="K217" s="4">
        <f>SUM(Nurse[[#This Row],[RN Hours (excl. Admin, DON)]],Nurse[[#This Row],[LPN Hours (excl. Admin)]],Nurse[[#This Row],[CNA Hours]],Nurse[[#This Row],[NA TR Hours]],Nurse[[#This Row],[Med Aide/Tech Hours]])</f>
        <v>285.07978260869572</v>
      </c>
      <c r="L217" s="4">
        <f>SUM(Nurse[[#This Row],[RN Hours (excl. Admin, DON)]],Nurse[[#This Row],[RN Admin Hours]],Nurse[[#This Row],[RN DON Hours]])</f>
        <v>72.387065217391296</v>
      </c>
      <c r="M217" s="4">
        <v>46.176956521739129</v>
      </c>
      <c r="N217" s="4">
        <v>21.775326086956518</v>
      </c>
      <c r="O217" s="4">
        <v>4.4347826086956523</v>
      </c>
      <c r="P217" s="4">
        <f>SUM(Nurse[[#This Row],[LPN Hours (excl. Admin)]],Nurse[[#This Row],[LPN Admin Hours]])</f>
        <v>68.260108695652193</v>
      </c>
      <c r="Q217" s="4">
        <v>62.955760869565232</v>
      </c>
      <c r="R217" s="4">
        <v>5.3043478260869561</v>
      </c>
      <c r="S217" s="4">
        <f>SUM(Nurse[[#This Row],[CNA Hours]],Nurse[[#This Row],[NA TR Hours]],Nurse[[#This Row],[Med Aide/Tech Hours]])</f>
        <v>175.94706521739133</v>
      </c>
      <c r="T217" s="4">
        <v>175.94706521739133</v>
      </c>
      <c r="U217" s="4">
        <v>0</v>
      </c>
      <c r="V217" s="4">
        <v>0</v>
      </c>
      <c r="W2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35.875</v>
      </c>
      <c r="X217" s="4">
        <v>2.2608695652173911</v>
      </c>
      <c r="Y217" s="4">
        <v>0</v>
      </c>
      <c r="Z217" s="4">
        <v>0</v>
      </c>
      <c r="AA217" s="4">
        <v>1.3043478260869565</v>
      </c>
      <c r="AB217" s="4">
        <v>0</v>
      </c>
      <c r="AC217" s="4">
        <v>32.309782608695649</v>
      </c>
      <c r="AD217" s="4">
        <v>0</v>
      </c>
      <c r="AE217" s="4">
        <v>0</v>
      </c>
      <c r="AF217" s="1">
        <v>315153</v>
      </c>
      <c r="AG217" s="1">
        <v>2</v>
      </c>
      <c r="AH217"/>
    </row>
    <row r="218" spans="1:34" x14ac:dyDescent="0.25">
      <c r="A218" t="s">
        <v>380</v>
      </c>
      <c r="B218" t="s">
        <v>198</v>
      </c>
      <c r="C218" t="s">
        <v>569</v>
      </c>
      <c r="D218" t="s">
        <v>413</v>
      </c>
      <c r="E218" s="4">
        <v>97.760869565217391</v>
      </c>
      <c r="F218" s="4">
        <f>Nurse[[#This Row],[Total Nurse Staff Hours]]/Nurse[[#This Row],[MDS Census]]</f>
        <v>3.5101100733822546</v>
      </c>
      <c r="G218" s="4">
        <f>Nurse[[#This Row],[Total Direct Care Staff Hours]]/Nurse[[#This Row],[MDS Census]]</f>
        <v>3.3180931732265955</v>
      </c>
      <c r="H218" s="4">
        <f>Nurse[[#This Row],[Total RN Hours (w/ Admin, DON)]]/Nurse[[#This Row],[MDS Census]]</f>
        <v>1.0337591727818547</v>
      </c>
      <c r="I218" s="4">
        <f>Nurse[[#This Row],[RN Hours (excl. Admin, DON)]]/Nurse[[#This Row],[MDS Census]]</f>
        <v>0.84174227262619516</v>
      </c>
      <c r="J218" s="4">
        <f>SUM(Nurse[[#This Row],[RN Hours (excl. Admin, DON)]],Nurse[[#This Row],[RN Admin Hours]],Nurse[[#This Row],[RN DON Hours]],Nurse[[#This Row],[LPN Hours (excl. Admin)]],Nurse[[#This Row],[LPN Admin Hours]],Nurse[[#This Row],[CNA Hours]],Nurse[[#This Row],[NA TR Hours]],Nurse[[#This Row],[Med Aide/Tech Hours]])</f>
        <v>343.15141304347821</v>
      </c>
      <c r="K218" s="4">
        <f>SUM(Nurse[[#This Row],[RN Hours (excl. Admin, DON)]],Nurse[[#This Row],[LPN Hours (excl. Admin)]],Nurse[[#This Row],[CNA Hours]],Nurse[[#This Row],[NA TR Hours]],Nurse[[#This Row],[Med Aide/Tech Hours]])</f>
        <v>324.37967391304346</v>
      </c>
      <c r="L218" s="4">
        <f>SUM(Nurse[[#This Row],[RN Hours (excl. Admin, DON)]],Nurse[[#This Row],[RN Admin Hours]],Nurse[[#This Row],[RN DON Hours]])</f>
        <v>101.06119565217392</v>
      </c>
      <c r="M218" s="4">
        <v>82.289456521739126</v>
      </c>
      <c r="N218" s="4">
        <v>13.641304347826088</v>
      </c>
      <c r="O218" s="4">
        <v>5.1304347826086953</v>
      </c>
      <c r="P218" s="4">
        <f>SUM(Nurse[[#This Row],[LPN Hours (excl. Admin)]],Nurse[[#This Row],[LPN Admin Hours]])</f>
        <v>46.259673913043471</v>
      </c>
      <c r="Q218" s="4">
        <v>46.259673913043471</v>
      </c>
      <c r="R218" s="4">
        <v>0</v>
      </c>
      <c r="S218" s="4">
        <f>SUM(Nurse[[#This Row],[CNA Hours]],Nurse[[#This Row],[NA TR Hours]],Nurse[[#This Row],[Med Aide/Tech Hours]])</f>
        <v>195.83054347826089</v>
      </c>
      <c r="T218" s="4">
        <v>184.88217391304349</v>
      </c>
      <c r="U218" s="4">
        <v>10.948369565217391</v>
      </c>
      <c r="V218" s="4">
        <v>0</v>
      </c>
      <c r="W2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24.9575</v>
      </c>
      <c r="X218" s="4">
        <v>0</v>
      </c>
      <c r="Y218" s="4">
        <v>0</v>
      </c>
      <c r="Z218" s="4">
        <v>0</v>
      </c>
      <c r="AA218" s="4">
        <v>4.2990217391304357</v>
      </c>
      <c r="AB218" s="4">
        <v>0</v>
      </c>
      <c r="AC218" s="4">
        <v>20.658478260869565</v>
      </c>
      <c r="AD218" s="4">
        <v>0</v>
      </c>
      <c r="AE218" s="4">
        <v>0</v>
      </c>
      <c r="AF218" s="1">
        <v>315328</v>
      </c>
      <c r="AG218" s="1">
        <v>2</v>
      </c>
      <c r="AH218"/>
    </row>
    <row r="219" spans="1:34" x14ac:dyDescent="0.25">
      <c r="A219" t="s">
        <v>380</v>
      </c>
      <c r="B219" t="s">
        <v>85</v>
      </c>
      <c r="C219" t="s">
        <v>438</v>
      </c>
      <c r="D219" t="s">
        <v>415</v>
      </c>
      <c r="E219" s="4">
        <v>94.565217391304344</v>
      </c>
      <c r="F219" s="4">
        <f>Nurse[[#This Row],[Total Nurse Staff Hours]]/Nurse[[#This Row],[MDS Census]]</f>
        <v>5.5420850574712626</v>
      </c>
      <c r="G219" s="4">
        <f>Nurse[[#This Row],[Total Direct Care Staff Hours]]/Nurse[[#This Row],[MDS Census]]</f>
        <v>4.8577770114942505</v>
      </c>
      <c r="H219" s="4">
        <f>Nurse[[#This Row],[Total RN Hours (w/ Admin, DON)]]/Nurse[[#This Row],[MDS Census]]</f>
        <v>1.3104655172413793</v>
      </c>
      <c r="I219" s="4">
        <f>Nurse[[#This Row],[RN Hours (excl. Admin, DON)]]/Nurse[[#This Row],[MDS Census]]</f>
        <v>0.68181839080459772</v>
      </c>
      <c r="J219" s="4">
        <f>SUM(Nurse[[#This Row],[RN Hours (excl. Admin, DON)]],Nurse[[#This Row],[RN Admin Hours]],Nurse[[#This Row],[RN DON Hours]],Nurse[[#This Row],[LPN Hours (excl. Admin)]],Nurse[[#This Row],[LPN Admin Hours]],Nurse[[#This Row],[CNA Hours]],Nurse[[#This Row],[NA TR Hours]],Nurse[[#This Row],[Med Aide/Tech Hours]])</f>
        <v>524.08847826086935</v>
      </c>
      <c r="K219" s="4">
        <f>SUM(Nurse[[#This Row],[RN Hours (excl. Admin, DON)]],Nurse[[#This Row],[LPN Hours (excl. Admin)]],Nurse[[#This Row],[CNA Hours]],Nurse[[#This Row],[NA TR Hours]],Nurse[[#This Row],[Med Aide/Tech Hours]])</f>
        <v>459.37673913043454</v>
      </c>
      <c r="L219" s="4">
        <f>SUM(Nurse[[#This Row],[RN Hours (excl. Admin, DON)]],Nurse[[#This Row],[RN Admin Hours]],Nurse[[#This Row],[RN DON Hours]])</f>
        <v>123.92445652173912</v>
      </c>
      <c r="M219" s="4">
        <v>64.476304347826087</v>
      </c>
      <c r="N219" s="4">
        <v>53.709021739130428</v>
      </c>
      <c r="O219" s="4">
        <v>5.7391304347826084</v>
      </c>
      <c r="P219" s="4">
        <f>SUM(Nurse[[#This Row],[LPN Hours (excl. Admin)]],Nurse[[#This Row],[LPN Admin Hours]])</f>
        <v>122.04119565217388</v>
      </c>
      <c r="Q219" s="4">
        <v>116.77760869565215</v>
      </c>
      <c r="R219" s="4">
        <v>5.2635869565217392</v>
      </c>
      <c r="S219" s="4">
        <f>SUM(Nurse[[#This Row],[CNA Hours]],Nurse[[#This Row],[NA TR Hours]],Nurse[[#This Row],[Med Aide/Tech Hours]])</f>
        <v>278.12282608695631</v>
      </c>
      <c r="T219" s="4">
        <v>278.12282608695631</v>
      </c>
      <c r="U219" s="4">
        <v>0</v>
      </c>
      <c r="V219" s="4">
        <v>0</v>
      </c>
      <c r="W2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9" s="4">
        <v>0</v>
      </c>
      <c r="Y219" s="4">
        <v>0</v>
      </c>
      <c r="Z219" s="4">
        <v>0</v>
      </c>
      <c r="AA219" s="4">
        <v>0</v>
      </c>
      <c r="AB219" s="4">
        <v>0</v>
      </c>
      <c r="AC219" s="4">
        <v>0</v>
      </c>
      <c r="AD219" s="4">
        <v>0</v>
      </c>
      <c r="AE219" s="4">
        <v>0</v>
      </c>
      <c r="AF219" s="1">
        <v>315166</v>
      </c>
      <c r="AG219" s="1">
        <v>2</v>
      </c>
      <c r="AH219"/>
    </row>
    <row r="220" spans="1:34" x14ac:dyDescent="0.25">
      <c r="A220" t="s">
        <v>380</v>
      </c>
      <c r="B220" t="s">
        <v>205</v>
      </c>
      <c r="C220" t="s">
        <v>571</v>
      </c>
      <c r="D220" t="s">
        <v>409</v>
      </c>
      <c r="E220" s="4">
        <v>68.478260869565219</v>
      </c>
      <c r="F220" s="4">
        <f>Nurse[[#This Row],[Total Nurse Staff Hours]]/Nurse[[#This Row],[MDS Census]]</f>
        <v>4.5992857142857142</v>
      </c>
      <c r="G220" s="4">
        <f>Nurse[[#This Row],[Total Direct Care Staff Hours]]/Nurse[[#This Row],[MDS Census]]</f>
        <v>4.3455158730158727</v>
      </c>
      <c r="H220" s="4">
        <f>Nurse[[#This Row],[Total RN Hours (w/ Admin, DON)]]/Nurse[[#This Row],[MDS Census]]</f>
        <v>0.73269841269841263</v>
      </c>
      <c r="I220" s="4">
        <f>Nurse[[#This Row],[RN Hours (excl. Admin, DON)]]/Nurse[[#This Row],[MDS Census]]</f>
        <v>0.47892857142857143</v>
      </c>
      <c r="J220" s="4">
        <f>SUM(Nurse[[#This Row],[RN Hours (excl. Admin, DON)]],Nurse[[#This Row],[RN Admin Hours]],Nurse[[#This Row],[RN DON Hours]],Nurse[[#This Row],[LPN Hours (excl. Admin)]],Nurse[[#This Row],[LPN Admin Hours]],Nurse[[#This Row],[CNA Hours]],Nurse[[#This Row],[NA TR Hours]],Nurse[[#This Row],[Med Aide/Tech Hours]])</f>
        <v>314.95108695652175</v>
      </c>
      <c r="K220" s="4">
        <f>SUM(Nurse[[#This Row],[RN Hours (excl. Admin, DON)]],Nurse[[#This Row],[LPN Hours (excl. Admin)]],Nurse[[#This Row],[CNA Hours]],Nurse[[#This Row],[NA TR Hours]],Nurse[[#This Row],[Med Aide/Tech Hours]])</f>
        <v>297.57336956521738</v>
      </c>
      <c r="L220" s="4">
        <f>SUM(Nurse[[#This Row],[RN Hours (excl. Admin, DON)]],Nurse[[#This Row],[RN Admin Hours]],Nurse[[#This Row],[RN DON Hours]])</f>
        <v>50.173913043478258</v>
      </c>
      <c r="M220" s="4">
        <v>32.796195652173914</v>
      </c>
      <c r="N220" s="4">
        <v>11.600543478260869</v>
      </c>
      <c r="O220" s="4">
        <v>5.7771739130434785</v>
      </c>
      <c r="P220" s="4">
        <f>SUM(Nurse[[#This Row],[LPN Hours (excl. Admin)]],Nurse[[#This Row],[LPN Admin Hours]])</f>
        <v>50.923913043478258</v>
      </c>
      <c r="Q220" s="4">
        <v>50.923913043478258</v>
      </c>
      <c r="R220" s="4">
        <v>0</v>
      </c>
      <c r="S220" s="4">
        <f>SUM(Nurse[[#This Row],[CNA Hours]],Nurse[[#This Row],[NA TR Hours]],Nurse[[#This Row],[Med Aide/Tech Hours]])</f>
        <v>213.85326086956522</v>
      </c>
      <c r="T220" s="4">
        <v>213.85326086956522</v>
      </c>
      <c r="U220" s="4">
        <v>0</v>
      </c>
      <c r="V220" s="4">
        <v>0</v>
      </c>
      <c r="W2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0" s="4">
        <v>0</v>
      </c>
      <c r="Y220" s="4">
        <v>0</v>
      </c>
      <c r="Z220" s="4">
        <v>0</v>
      </c>
      <c r="AA220" s="4">
        <v>0</v>
      </c>
      <c r="AB220" s="4">
        <v>0</v>
      </c>
      <c r="AC220" s="4">
        <v>0</v>
      </c>
      <c r="AD220" s="4">
        <v>0</v>
      </c>
      <c r="AE220" s="4">
        <v>0</v>
      </c>
      <c r="AF220" s="1">
        <v>315337</v>
      </c>
      <c r="AG220" s="1">
        <v>2</v>
      </c>
      <c r="AH220"/>
    </row>
    <row r="221" spans="1:34" x14ac:dyDescent="0.25">
      <c r="A221" t="s">
        <v>380</v>
      </c>
      <c r="B221" t="s">
        <v>1</v>
      </c>
      <c r="C221" t="s">
        <v>445</v>
      </c>
      <c r="D221" t="s">
        <v>406</v>
      </c>
      <c r="E221" s="4">
        <v>43.065217391304351</v>
      </c>
      <c r="F221" s="4">
        <f>Nurse[[#This Row],[Total Nurse Staff Hours]]/Nurse[[#This Row],[MDS Census]]</f>
        <v>3.5442983341746594</v>
      </c>
      <c r="G221" s="4">
        <f>Nurse[[#This Row],[Total Direct Care Staff Hours]]/Nurse[[#This Row],[MDS Census]]</f>
        <v>3.1711282180716811</v>
      </c>
      <c r="H221" s="4">
        <f>Nurse[[#This Row],[Total RN Hours (w/ Admin, DON)]]/Nurse[[#This Row],[MDS Census]]</f>
        <v>0.89935638566380616</v>
      </c>
      <c r="I221" s="4">
        <f>Nurse[[#This Row],[RN Hours (excl. Admin, DON)]]/Nurse[[#This Row],[MDS Census]]</f>
        <v>0.65099697122665323</v>
      </c>
      <c r="J221" s="4">
        <f>SUM(Nurse[[#This Row],[RN Hours (excl. Admin, DON)]],Nurse[[#This Row],[RN Admin Hours]],Nurse[[#This Row],[RN DON Hours]],Nurse[[#This Row],[LPN Hours (excl. Admin)]],Nurse[[#This Row],[LPN Admin Hours]],Nurse[[#This Row],[CNA Hours]],Nurse[[#This Row],[NA TR Hours]],Nurse[[#This Row],[Med Aide/Tech Hours]])</f>
        <v>152.63597826086959</v>
      </c>
      <c r="K221" s="4">
        <f>SUM(Nurse[[#This Row],[RN Hours (excl. Admin, DON)]],Nurse[[#This Row],[LPN Hours (excl. Admin)]],Nurse[[#This Row],[CNA Hours]],Nurse[[#This Row],[NA TR Hours]],Nurse[[#This Row],[Med Aide/Tech Hours]])</f>
        <v>136.56532608695653</v>
      </c>
      <c r="L221" s="4">
        <f>SUM(Nurse[[#This Row],[RN Hours (excl. Admin, DON)]],Nurse[[#This Row],[RN Admin Hours]],Nurse[[#This Row],[RN DON Hours]])</f>
        <v>38.73097826086957</v>
      </c>
      <c r="M221" s="4">
        <v>28.035326086956523</v>
      </c>
      <c r="N221" s="4">
        <v>5.4782608695652177</v>
      </c>
      <c r="O221" s="4">
        <v>5.2173913043478262</v>
      </c>
      <c r="P221" s="4">
        <f>SUM(Nurse[[#This Row],[LPN Hours (excl. Admin)]],Nurse[[#This Row],[LPN Admin Hours]])</f>
        <v>45.805434782608693</v>
      </c>
      <c r="Q221" s="4">
        <v>40.430434782608693</v>
      </c>
      <c r="R221" s="4">
        <v>5.375</v>
      </c>
      <c r="S221" s="4">
        <f>SUM(Nurse[[#This Row],[CNA Hours]],Nurse[[#This Row],[NA TR Hours]],Nurse[[#This Row],[Med Aide/Tech Hours]])</f>
        <v>68.099565217391316</v>
      </c>
      <c r="T221" s="4">
        <v>68.099565217391316</v>
      </c>
      <c r="U221" s="4">
        <v>0</v>
      </c>
      <c r="V221" s="4">
        <v>0</v>
      </c>
      <c r="W2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7.3804347826086953</v>
      </c>
      <c r="X221" s="4">
        <v>0</v>
      </c>
      <c r="Y221" s="4">
        <v>0</v>
      </c>
      <c r="Z221" s="4">
        <v>0</v>
      </c>
      <c r="AA221" s="4">
        <v>3.8586956521739131</v>
      </c>
      <c r="AB221" s="4">
        <v>0</v>
      </c>
      <c r="AC221" s="4">
        <v>3.5217391304347827</v>
      </c>
      <c r="AD221" s="4">
        <v>0</v>
      </c>
      <c r="AE221" s="4">
        <v>0</v>
      </c>
      <c r="AF221" s="1">
        <v>315022</v>
      </c>
      <c r="AG221" s="1">
        <v>2</v>
      </c>
      <c r="AH221"/>
    </row>
    <row r="222" spans="1:34" x14ac:dyDescent="0.25">
      <c r="A222" t="s">
        <v>380</v>
      </c>
      <c r="B222" t="s">
        <v>225</v>
      </c>
      <c r="C222" t="s">
        <v>476</v>
      </c>
      <c r="D222" t="s">
        <v>416</v>
      </c>
      <c r="E222" s="4">
        <v>100.6195652173913</v>
      </c>
      <c r="F222" s="4">
        <f>Nurse[[#This Row],[Total Nurse Staff Hours]]/Nurse[[#This Row],[MDS Census]]</f>
        <v>4.0611774873069022</v>
      </c>
      <c r="G222" s="4">
        <f>Nurse[[#This Row],[Total Direct Care Staff Hours]]/Nurse[[#This Row],[MDS Census]]</f>
        <v>3.5497936696553953</v>
      </c>
      <c r="H222" s="4">
        <f>Nurse[[#This Row],[Total RN Hours (w/ Admin, DON)]]/Nurse[[#This Row],[MDS Census]]</f>
        <v>0.59200280868531907</v>
      </c>
      <c r="I222" s="4">
        <f>Nurse[[#This Row],[RN Hours (excl. Admin, DON)]]/Nurse[[#This Row],[MDS Census]]</f>
        <v>8.0618991033812273E-2</v>
      </c>
      <c r="J222" s="4">
        <f>SUM(Nurse[[#This Row],[RN Hours (excl. Admin, DON)]],Nurse[[#This Row],[RN Admin Hours]],Nurse[[#This Row],[RN DON Hours]],Nurse[[#This Row],[LPN Hours (excl. Admin)]],Nurse[[#This Row],[LPN Admin Hours]],Nurse[[#This Row],[CNA Hours]],Nurse[[#This Row],[NA TR Hours]],Nurse[[#This Row],[Med Aide/Tech Hours]])</f>
        <v>408.63391304347817</v>
      </c>
      <c r="K222" s="4">
        <f>SUM(Nurse[[#This Row],[RN Hours (excl. Admin, DON)]],Nurse[[#This Row],[LPN Hours (excl. Admin)]],Nurse[[#This Row],[CNA Hours]],Nurse[[#This Row],[NA TR Hours]],Nurse[[#This Row],[Med Aide/Tech Hours]])</f>
        <v>357.17869565217381</v>
      </c>
      <c r="L222" s="4">
        <f>SUM(Nurse[[#This Row],[RN Hours (excl. Admin, DON)]],Nurse[[#This Row],[RN Admin Hours]],Nurse[[#This Row],[RN DON Hours]])</f>
        <v>59.567065217391288</v>
      </c>
      <c r="M222" s="4">
        <v>8.111847826086958</v>
      </c>
      <c r="N222" s="4">
        <v>47.183478260869549</v>
      </c>
      <c r="O222" s="4">
        <v>4.2717391304347823</v>
      </c>
      <c r="P222" s="4">
        <f>SUM(Nurse[[#This Row],[LPN Hours (excl. Admin)]],Nurse[[#This Row],[LPN Admin Hours]])</f>
        <v>87.732934782608666</v>
      </c>
      <c r="Q222" s="4">
        <v>87.732934782608666</v>
      </c>
      <c r="R222" s="4">
        <v>0</v>
      </c>
      <c r="S222" s="4">
        <f>SUM(Nurse[[#This Row],[CNA Hours]],Nurse[[#This Row],[NA TR Hours]],Nurse[[#This Row],[Med Aide/Tech Hours]])</f>
        <v>261.33391304347822</v>
      </c>
      <c r="T222" s="4">
        <v>261.33391304347822</v>
      </c>
      <c r="U222" s="4">
        <v>0</v>
      </c>
      <c r="V222" s="4">
        <v>0</v>
      </c>
      <c r="W2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27.053478260869568</v>
      </c>
      <c r="X222" s="4">
        <v>0</v>
      </c>
      <c r="Y222" s="4">
        <v>0</v>
      </c>
      <c r="Z222" s="4">
        <v>0</v>
      </c>
      <c r="AA222" s="4">
        <v>6.3457608695652166</v>
      </c>
      <c r="AB222" s="4">
        <v>0</v>
      </c>
      <c r="AC222" s="4">
        <v>20.70771739130435</v>
      </c>
      <c r="AD222" s="4">
        <v>0</v>
      </c>
      <c r="AE222" s="4">
        <v>0</v>
      </c>
      <c r="AF222" s="1">
        <v>315358</v>
      </c>
      <c r="AG222" s="1">
        <v>2</v>
      </c>
      <c r="AH222"/>
    </row>
    <row r="223" spans="1:34" x14ac:dyDescent="0.25">
      <c r="A223" t="s">
        <v>380</v>
      </c>
      <c r="B223" t="s">
        <v>88</v>
      </c>
      <c r="C223" t="s">
        <v>469</v>
      </c>
      <c r="D223" t="s">
        <v>415</v>
      </c>
      <c r="E223" s="4">
        <v>128.64130434782609</v>
      </c>
      <c r="F223" s="4">
        <f>Nurse[[#This Row],[Total Nurse Staff Hours]]/Nurse[[#This Row],[MDS Census]]</f>
        <v>2.5044182509505695</v>
      </c>
      <c r="G223" s="4">
        <f>Nurse[[#This Row],[Total Direct Care Staff Hours]]/Nurse[[#This Row],[MDS Census]]</f>
        <v>2.1464647232784109</v>
      </c>
      <c r="H223" s="4">
        <f>Nurse[[#This Row],[Total RN Hours (w/ Admin, DON)]]/Nurse[[#This Row],[MDS Census]]</f>
        <v>0.60111026615969565</v>
      </c>
      <c r="I223" s="4">
        <f>Nurse[[#This Row],[RN Hours (excl. Admin, DON)]]/Nurse[[#This Row],[MDS Census]]</f>
        <v>0.25431009716941272</v>
      </c>
      <c r="J223" s="4">
        <f>SUM(Nurse[[#This Row],[RN Hours (excl. Admin, DON)]],Nurse[[#This Row],[RN Admin Hours]],Nurse[[#This Row],[RN DON Hours]],Nurse[[#This Row],[LPN Hours (excl. Admin)]],Nurse[[#This Row],[LPN Admin Hours]],Nurse[[#This Row],[CNA Hours]],Nurse[[#This Row],[NA TR Hours]],Nurse[[#This Row],[Med Aide/Tech Hours]])</f>
        <v>322.17163043478251</v>
      </c>
      <c r="K223" s="4">
        <f>SUM(Nurse[[#This Row],[RN Hours (excl. Admin, DON)]],Nurse[[#This Row],[LPN Hours (excl. Admin)]],Nurse[[#This Row],[CNA Hours]],Nurse[[#This Row],[NA TR Hours]],Nurse[[#This Row],[Med Aide/Tech Hours]])</f>
        <v>276.12402173913034</v>
      </c>
      <c r="L223" s="4">
        <f>SUM(Nurse[[#This Row],[RN Hours (excl. Admin, DON)]],Nurse[[#This Row],[RN Admin Hours]],Nurse[[#This Row],[RN DON Hours]])</f>
        <v>77.32760869565216</v>
      </c>
      <c r="M223" s="4">
        <v>32.71478260869565</v>
      </c>
      <c r="N223" s="4">
        <v>39.308478260869563</v>
      </c>
      <c r="O223" s="4">
        <v>5.3043478260869561</v>
      </c>
      <c r="P223" s="4">
        <f>SUM(Nurse[[#This Row],[LPN Hours (excl. Admin)]],Nurse[[#This Row],[LPN Admin Hours]])</f>
        <v>94.139021739130385</v>
      </c>
      <c r="Q223" s="4">
        <v>92.704239130434729</v>
      </c>
      <c r="R223" s="4">
        <v>1.4347826086956521</v>
      </c>
      <c r="S223" s="4">
        <f>SUM(Nurse[[#This Row],[CNA Hours]],Nurse[[#This Row],[NA TR Hours]],Nurse[[#This Row],[Med Aide/Tech Hours]])</f>
        <v>150.70499999999996</v>
      </c>
      <c r="T223" s="4">
        <v>77.146195652173887</v>
      </c>
      <c r="U223" s="4">
        <v>73.558804347826069</v>
      </c>
      <c r="V223" s="4">
        <v>0</v>
      </c>
      <c r="W2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47.394021739130437</v>
      </c>
      <c r="X223" s="4">
        <v>14.548913043478262</v>
      </c>
      <c r="Y223" s="4">
        <v>0</v>
      </c>
      <c r="Z223" s="4">
        <v>0</v>
      </c>
      <c r="AA223" s="4">
        <v>26.410326086956523</v>
      </c>
      <c r="AB223" s="4">
        <v>0</v>
      </c>
      <c r="AC223" s="4">
        <v>5.4673913043478262</v>
      </c>
      <c r="AD223" s="4">
        <v>0.96739130434782605</v>
      </c>
      <c r="AE223" s="4">
        <v>0</v>
      </c>
      <c r="AF223" s="1">
        <v>315176</v>
      </c>
      <c r="AG223" s="1">
        <v>2</v>
      </c>
      <c r="AH223"/>
    </row>
    <row r="224" spans="1:34" x14ac:dyDescent="0.25">
      <c r="A224" t="s">
        <v>380</v>
      </c>
      <c r="B224" t="s">
        <v>75</v>
      </c>
      <c r="C224" t="s">
        <v>469</v>
      </c>
      <c r="D224" t="s">
        <v>415</v>
      </c>
      <c r="E224" s="4">
        <v>7.7826086956521738</v>
      </c>
      <c r="F224" s="4">
        <f>Nurse[[#This Row],[Total Nurse Staff Hours]]/Nurse[[#This Row],[MDS Census]]</f>
        <v>10.913882681564244</v>
      </c>
      <c r="G224" s="4">
        <f>Nurse[[#This Row],[Total Direct Care Staff Hours]]/Nurse[[#This Row],[MDS Census]]</f>
        <v>8.0346787709497196</v>
      </c>
      <c r="H224" s="4">
        <f>Nurse[[#This Row],[Total RN Hours (w/ Admin, DON)]]/Nurse[[#This Row],[MDS Census]]</f>
        <v>6.380293296089385</v>
      </c>
      <c r="I224" s="4">
        <f>Nurse[[#This Row],[RN Hours (excl. Admin, DON)]]/Nurse[[#This Row],[MDS Census]]</f>
        <v>3.5010893854748604</v>
      </c>
      <c r="J224" s="4">
        <f>SUM(Nurse[[#This Row],[RN Hours (excl. Admin, DON)]],Nurse[[#This Row],[RN Admin Hours]],Nurse[[#This Row],[RN DON Hours]],Nurse[[#This Row],[LPN Hours (excl. Admin)]],Nurse[[#This Row],[LPN Admin Hours]],Nurse[[#This Row],[CNA Hours]],Nurse[[#This Row],[NA TR Hours]],Nurse[[#This Row],[Med Aide/Tech Hours]])</f>
        <v>84.938478260869559</v>
      </c>
      <c r="K224" s="4">
        <f>SUM(Nurse[[#This Row],[RN Hours (excl. Admin, DON)]],Nurse[[#This Row],[LPN Hours (excl. Admin)]],Nurse[[#This Row],[CNA Hours]],Nurse[[#This Row],[NA TR Hours]],Nurse[[#This Row],[Med Aide/Tech Hours]])</f>
        <v>62.530760869565214</v>
      </c>
      <c r="L224" s="4">
        <f>SUM(Nurse[[#This Row],[RN Hours (excl. Admin, DON)]],Nurse[[#This Row],[RN Admin Hours]],Nurse[[#This Row],[RN DON Hours]])</f>
        <v>49.655326086956521</v>
      </c>
      <c r="M224" s="4">
        <v>27.247608695652175</v>
      </c>
      <c r="N224" s="4">
        <v>19.842500000000001</v>
      </c>
      <c r="O224" s="4">
        <v>2.5652173913043477</v>
      </c>
      <c r="P224" s="4">
        <f>SUM(Nurse[[#This Row],[LPN Hours (excl. Admin)]],Nurse[[#This Row],[LPN Admin Hours]])</f>
        <v>7.5531521739130412</v>
      </c>
      <c r="Q224" s="4">
        <v>7.5531521739130412</v>
      </c>
      <c r="R224" s="4">
        <v>0</v>
      </c>
      <c r="S224" s="4">
        <f>SUM(Nurse[[#This Row],[CNA Hours]],Nurse[[#This Row],[NA TR Hours]],Nurse[[#This Row],[Med Aide/Tech Hours]])</f>
        <v>27.729999999999997</v>
      </c>
      <c r="T224" s="4">
        <v>27.729999999999997</v>
      </c>
      <c r="U224" s="4">
        <v>0</v>
      </c>
      <c r="V224" s="4">
        <v>0</v>
      </c>
      <c r="W2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4" s="4">
        <v>0</v>
      </c>
      <c r="Y224" s="4">
        <v>0</v>
      </c>
      <c r="Z224" s="4">
        <v>0</v>
      </c>
      <c r="AA224" s="4">
        <v>0</v>
      </c>
      <c r="AB224" s="4">
        <v>0</v>
      </c>
      <c r="AC224" s="4">
        <v>0</v>
      </c>
      <c r="AD224" s="4">
        <v>0</v>
      </c>
      <c r="AE224" s="4">
        <v>0</v>
      </c>
      <c r="AF224" s="1">
        <v>315144</v>
      </c>
      <c r="AG224" s="1">
        <v>2</v>
      </c>
      <c r="AH224"/>
    </row>
    <row r="225" spans="1:34" x14ac:dyDescent="0.25">
      <c r="A225" t="s">
        <v>380</v>
      </c>
      <c r="B225" t="s">
        <v>42</v>
      </c>
      <c r="C225" t="s">
        <v>508</v>
      </c>
      <c r="D225" t="s">
        <v>406</v>
      </c>
      <c r="E225" s="4">
        <v>73.130434782608702</v>
      </c>
      <c r="F225" s="4">
        <f>Nurse[[#This Row],[Total Nurse Staff Hours]]/Nurse[[#This Row],[MDS Census]]</f>
        <v>4.0231688466111768</v>
      </c>
      <c r="G225" s="4">
        <f>Nurse[[#This Row],[Total Direct Care Staff Hours]]/Nurse[[#This Row],[MDS Census]]</f>
        <v>3.6393623662306767</v>
      </c>
      <c r="H225" s="4">
        <f>Nurse[[#This Row],[Total RN Hours (w/ Admin, DON)]]/Nurse[[#This Row],[MDS Census]]</f>
        <v>0.67167360285374533</v>
      </c>
      <c r="I225" s="4">
        <f>Nurse[[#This Row],[RN Hours (excl. Admin, DON)]]/Nurse[[#This Row],[MDS Census]]</f>
        <v>0.3009467895362663</v>
      </c>
      <c r="J225" s="4">
        <f>SUM(Nurse[[#This Row],[RN Hours (excl. Admin, DON)]],Nurse[[#This Row],[RN Admin Hours]],Nurse[[#This Row],[RN DON Hours]],Nurse[[#This Row],[LPN Hours (excl. Admin)]],Nurse[[#This Row],[LPN Admin Hours]],Nurse[[#This Row],[CNA Hours]],Nurse[[#This Row],[NA TR Hours]],Nurse[[#This Row],[Med Aide/Tech Hours]])</f>
        <v>294.21608695652174</v>
      </c>
      <c r="K225" s="4">
        <f>SUM(Nurse[[#This Row],[RN Hours (excl. Admin, DON)]],Nurse[[#This Row],[LPN Hours (excl. Admin)]],Nurse[[#This Row],[CNA Hours]],Nurse[[#This Row],[NA TR Hours]],Nurse[[#This Row],[Med Aide/Tech Hours]])</f>
        <v>266.14815217391299</v>
      </c>
      <c r="L225" s="4">
        <f>SUM(Nurse[[#This Row],[RN Hours (excl. Admin, DON)]],Nurse[[#This Row],[RN Admin Hours]],Nurse[[#This Row],[RN DON Hours]])</f>
        <v>49.119782608695644</v>
      </c>
      <c r="M225" s="4">
        <v>22.008369565217389</v>
      </c>
      <c r="N225" s="4">
        <v>21.557065217391305</v>
      </c>
      <c r="O225" s="4">
        <v>5.5543478260869561</v>
      </c>
      <c r="P225" s="4">
        <f>SUM(Nurse[[#This Row],[LPN Hours (excl. Admin)]],Nurse[[#This Row],[LPN Admin Hours]])</f>
        <v>73.944130434782593</v>
      </c>
      <c r="Q225" s="4">
        <v>72.987608695652156</v>
      </c>
      <c r="R225" s="4">
        <v>0.95652173913043481</v>
      </c>
      <c r="S225" s="4">
        <f>SUM(Nurse[[#This Row],[CNA Hours]],Nurse[[#This Row],[NA TR Hours]],Nurse[[#This Row],[Med Aide/Tech Hours]])</f>
        <v>171.15217391304347</v>
      </c>
      <c r="T225" s="4">
        <v>171.15217391304347</v>
      </c>
      <c r="U225" s="4">
        <v>0</v>
      </c>
      <c r="V225" s="4">
        <v>0</v>
      </c>
      <c r="W2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33.224239130434796</v>
      </c>
      <c r="X225" s="4">
        <v>8.5165217391304342</v>
      </c>
      <c r="Y225" s="4">
        <v>0</v>
      </c>
      <c r="Z225" s="4">
        <v>0</v>
      </c>
      <c r="AA225" s="4">
        <v>23.642500000000013</v>
      </c>
      <c r="AB225" s="4">
        <v>0</v>
      </c>
      <c r="AC225" s="4">
        <v>1.0652173913043479</v>
      </c>
      <c r="AD225" s="4">
        <v>0</v>
      </c>
      <c r="AE225" s="4">
        <v>0</v>
      </c>
      <c r="AF225" s="1">
        <v>315094</v>
      </c>
      <c r="AG225" s="1">
        <v>2</v>
      </c>
      <c r="AH225"/>
    </row>
    <row r="226" spans="1:34" x14ac:dyDescent="0.25">
      <c r="A226" t="s">
        <v>380</v>
      </c>
      <c r="B226" t="s">
        <v>68</v>
      </c>
      <c r="C226" t="s">
        <v>470</v>
      </c>
      <c r="D226" t="s">
        <v>412</v>
      </c>
      <c r="E226" s="4">
        <v>101.3804347826087</v>
      </c>
      <c r="F226" s="4">
        <f>Nurse[[#This Row],[Total Nurse Staff Hours]]/Nurse[[#This Row],[MDS Census]]</f>
        <v>3.9585815374718551</v>
      </c>
      <c r="G226" s="4">
        <f>Nurse[[#This Row],[Total Direct Care Staff Hours]]/Nurse[[#This Row],[MDS Census]]</f>
        <v>3.3719899217326041</v>
      </c>
      <c r="H226" s="4">
        <f>Nurse[[#This Row],[Total RN Hours (w/ Admin, DON)]]/Nurse[[#This Row],[MDS Census]]</f>
        <v>1.4353522032807973</v>
      </c>
      <c r="I226" s="4">
        <f>Nurse[[#This Row],[RN Hours (excl. Admin, DON)]]/Nurse[[#This Row],[MDS Census]]</f>
        <v>1.0305971909510021</v>
      </c>
      <c r="J226" s="4">
        <f>SUM(Nurse[[#This Row],[RN Hours (excl. Admin, DON)]],Nurse[[#This Row],[RN Admin Hours]],Nurse[[#This Row],[RN DON Hours]],Nurse[[#This Row],[LPN Hours (excl. Admin)]],Nurse[[#This Row],[LPN Admin Hours]],Nurse[[#This Row],[CNA Hours]],Nurse[[#This Row],[NA TR Hours]],Nurse[[#This Row],[Med Aide/Tech Hours]])</f>
        <v>401.32271739130431</v>
      </c>
      <c r="K226" s="4">
        <f>SUM(Nurse[[#This Row],[RN Hours (excl. Admin, DON)]],Nurse[[#This Row],[LPN Hours (excl. Admin)]],Nurse[[#This Row],[CNA Hours]],Nurse[[#This Row],[NA TR Hours]],Nurse[[#This Row],[Med Aide/Tech Hours]])</f>
        <v>341.8538043478261</v>
      </c>
      <c r="L226" s="4">
        <f>SUM(Nurse[[#This Row],[RN Hours (excl. Admin, DON)]],Nurse[[#This Row],[RN Admin Hours]],Nurse[[#This Row],[RN DON Hours]])</f>
        <v>145.51663043478257</v>
      </c>
      <c r="M226" s="4">
        <v>104.4823913043478</v>
      </c>
      <c r="N226" s="4">
        <v>35.295108695652175</v>
      </c>
      <c r="O226" s="4">
        <v>5.7391304347826084</v>
      </c>
      <c r="P226" s="4">
        <f>SUM(Nurse[[#This Row],[LPN Hours (excl. Admin)]],Nurse[[#This Row],[LPN Admin Hours]])</f>
        <v>101.41576086956522</v>
      </c>
      <c r="Q226" s="4">
        <v>82.98108695652175</v>
      </c>
      <c r="R226" s="4">
        <v>18.434673913043476</v>
      </c>
      <c r="S226" s="4">
        <f>SUM(Nurse[[#This Row],[CNA Hours]],Nurse[[#This Row],[NA TR Hours]],Nurse[[#This Row],[Med Aide/Tech Hours]])</f>
        <v>154.39032608695652</v>
      </c>
      <c r="T226" s="4">
        <v>154.39032608695652</v>
      </c>
      <c r="U226" s="4">
        <v>0</v>
      </c>
      <c r="V226" s="4">
        <v>0</v>
      </c>
      <c r="W2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82.046086956521748</v>
      </c>
      <c r="X226" s="4">
        <v>35.778804347826096</v>
      </c>
      <c r="Y226" s="4">
        <v>0</v>
      </c>
      <c r="Z226" s="4">
        <v>0</v>
      </c>
      <c r="AA226" s="4">
        <v>22.266956521739139</v>
      </c>
      <c r="AB226" s="4">
        <v>0</v>
      </c>
      <c r="AC226" s="4">
        <v>24.00032608695652</v>
      </c>
      <c r="AD226" s="4">
        <v>0</v>
      </c>
      <c r="AE226" s="4">
        <v>0</v>
      </c>
      <c r="AF226" s="1">
        <v>315136</v>
      </c>
      <c r="AG226" s="1">
        <v>2</v>
      </c>
      <c r="AH226"/>
    </row>
    <row r="227" spans="1:34" x14ac:dyDescent="0.25">
      <c r="A227" t="s">
        <v>380</v>
      </c>
      <c r="B227" t="s">
        <v>210</v>
      </c>
      <c r="C227" t="s">
        <v>543</v>
      </c>
      <c r="D227" t="s">
        <v>418</v>
      </c>
      <c r="E227" s="4">
        <v>80.760869565217391</v>
      </c>
      <c r="F227" s="4">
        <f>Nurse[[#This Row],[Total Nurse Staff Hours]]/Nurse[[#This Row],[MDS Census]]</f>
        <v>5.1830349932705237</v>
      </c>
      <c r="G227" s="4">
        <f>Nurse[[#This Row],[Total Direct Care Staff Hours]]/Nurse[[#This Row],[MDS Census]]</f>
        <v>4.4522139973082089</v>
      </c>
      <c r="H227" s="4">
        <f>Nurse[[#This Row],[Total RN Hours (w/ Admin, DON)]]/Nurse[[#This Row],[MDS Census]]</f>
        <v>1.2057738896366086</v>
      </c>
      <c r="I227" s="4">
        <f>Nurse[[#This Row],[RN Hours (excl. Admin, DON)]]/Nurse[[#This Row],[MDS Census]]</f>
        <v>0.6060969044414537</v>
      </c>
      <c r="J227" s="4">
        <f>SUM(Nurse[[#This Row],[RN Hours (excl. Admin, DON)]],Nurse[[#This Row],[RN Admin Hours]],Nurse[[#This Row],[RN DON Hours]],Nurse[[#This Row],[LPN Hours (excl. Admin)]],Nurse[[#This Row],[LPN Admin Hours]],Nurse[[#This Row],[CNA Hours]],Nurse[[#This Row],[NA TR Hours]],Nurse[[#This Row],[Med Aide/Tech Hours]])</f>
        <v>418.58641304347816</v>
      </c>
      <c r="K227" s="4">
        <f>SUM(Nurse[[#This Row],[RN Hours (excl. Admin, DON)]],Nurse[[#This Row],[LPN Hours (excl. Admin)]],Nurse[[#This Row],[CNA Hours]],Nurse[[#This Row],[NA TR Hours]],Nurse[[#This Row],[Med Aide/Tech Hours]])</f>
        <v>359.56467391304341</v>
      </c>
      <c r="L227" s="4">
        <f>SUM(Nurse[[#This Row],[RN Hours (excl. Admin, DON)]],Nurse[[#This Row],[RN Admin Hours]],Nurse[[#This Row],[RN DON Hours]])</f>
        <v>97.37934782608697</v>
      </c>
      <c r="M227" s="4">
        <v>48.948913043478271</v>
      </c>
      <c r="N227" s="4">
        <v>42.691304347826083</v>
      </c>
      <c r="O227" s="4">
        <v>5.7391304347826084</v>
      </c>
      <c r="P227" s="4">
        <f>SUM(Nurse[[#This Row],[LPN Hours (excl. Admin)]],Nurse[[#This Row],[LPN Admin Hours]])</f>
        <v>131.51445652173911</v>
      </c>
      <c r="Q227" s="4">
        <v>120.92315217391301</v>
      </c>
      <c r="R227" s="4">
        <v>10.591304347826085</v>
      </c>
      <c r="S227" s="4">
        <f>SUM(Nurse[[#This Row],[CNA Hours]],Nurse[[#This Row],[NA TR Hours]],Nurse[[#This Row],[Med Aide/Tech Hours]])</f>
        <v>189.6926086956521</v>
      </c>
      <c r="T227" s="4">
        <v>189.6926086956521</v>
      </c>
      <c r="U227" s="4">
        <v>0</v>
      </c>
      <c r="V227" s="4">
        <v>0</v>
      </c>
      <c r="W2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63.711413043478245</v>
      </c>
      <c r="X227" s="4">
        <v>9.8073913043478242</v>
      </c>
      <c r="Y227" s="4">
        <v>0</v>
      </c>
      <c r="Z227" s="4">
        <v>0</v>
      </c>
      <c r="AA227" s="4">
        <v>33.781304347826079</v>
      </c>
      <c r="AB227" s="4">
        <v>0</v>
      </c>
      <c r="AC227" s="4">
        <v>20.122717391304342</v>
      </c>
      <c r="AD227" s="4">
        <v>0</v>
      </c>
      <c r="AE227" s="4">
        <v>0</v>
      </c>
      <c r="AF227" s="1">
        <v>315342</v>
      </c>
      <c r="AG227" s="1">
        <v>2</v>
      </c>
      <c r="AH227"/>
    </row>
    <row r="228" spans="1:34" x14ac:dyDescent="0.25">
      <c r="A228" t="s">
        <v>380</v>
      </c>
      <c r="B228" t="s">
        <v>232</v>
      </c>
      <c r="C228" t="s">
        <v>578</v>
      </c>
      <c r="D228" t="s">
        <v>412</v>
      </c>
      <c r="E228" s="4">
        <v>99.456521739130437</v>
      </c>
      <c r="F228" s="4">
        <f>Nurse[[#This Row],[Total Nurse Staff Hours]]/Nurse[[#This Row],[MDS Census]]</f>
        <v>3.4569071038251367</v>
      </c>
      <c r="G228" s="4">
        <f>Nurse[[#This Row],[Total Direct Care Staff Hours]]/Nurse[[#This Row],[MDS Census]]</f>
        <v>3.0742622950819665</v>
      </c>
      <c r="H228" s="4">
        <f>Nurse[[#This Row],[Total RN Hours (w/ Admin, DON)]]/Nurse[[#This Row],[MDS Census]]</f>
        <v>0.72343387978142049</v>
      </c>
      <c r="I228" s="4">
        <f>Nurse[[#This Row],[RN Hours (excl. Admin, DON)]]/Nurse[[#This Row],[MDS Census]]</f>
        <v>0.53332459016393408</v>
      </c>
      <c r="J228" s="4">
        <f>SUM(Nurse[[#This Row],[RN Hours (excl. Admin, DON)]],Nurse[[#This Row],[RN Admin Hours]],Nurse[[#This Row],[RN DON Hours]],Nurse[[#This Row],[LPN Hours (excl. Admin)]],Nurse[[#This Row],[LPN Admin Hours]],Nurse[[#This Row],[CNA Hours]],Nurse[[#This Row],[NA TR Hours]],Nurse[[#This Row],[Med Aide/Tech Hours]])</f>
        <v>343.81195652173915</v>
      </c>
      <c r="K228" s="4">
        <f>SUM(Nurse[[#This Row],[RN Hours (excl. Admin, DON)]],Nurse[[#This Row],[LPN Hours (excl. Admin)]],Nurse[[#This Row],[CNA Hours]],Nurse[[#This Row],[NA TR Hours]],Nurse[[#This Row],[Med Aide/Tech Hours]])</f>
        <v>305.75543478260863</v>
      </c>
      <c r="L228" s="4">
        <f>SUM(Nurse[[#This Row],[RN Hours (excl. Admin, DON)]],Nurse[[#This Row],[RN Admin Hours]],Nurse[[#This Row],[RN DON Hours]])</f>
        <v>71.950217391304321</v>
      </c>
      <c r="M228" s="4">
        <v>53.042608695652142</v>
      </c>
      <c r="N228" s="4">
        <v>13.168478260869565</v>
      </c>
      <c r="O228" s="4">
        <v>5.7391304347826084</v>
      </c>
      <c r="P228" s="4">
        <f>SUM(Nurse[[#This Row],[LPN Hours (excl. Admin)]],Nurse[[#This Row],[LPN Admin Hours]])</f>
        <v>101.8004347826087</v>
      </c>
      <c r="Q228" s="4">
        <v>82.651521739130445</v>
      </c>
      <c r="R228" s="4">
        <v>19.148913043478263</v>
      </c>
      <c r="S228" s="4">
        <f>SUM(Nurse[[#This Row],[CNA Hours]],Nurse[[#This Row],[NA TR Hours]],Nurse[[#This Row],[Med Aide/Tech Hours]])</f>
        <v>170.06130434782608</v>
      </c>
      <c r="T228" s="4">
        <v>169.89826086956521</v>
      </c>
      <c r="U228" s="4">
        <v>0.16304347826086957</v>
      </c>
      <c r="V228" s="4">
        <v>0</v>
      </c>
      <c r="W2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31.271847826086955</v>
      </c>
      <c r="X228" s="4">
        <v>5.2431521739130433</v>
      </c>
      <c r="Y228" s="4">
        <v>0</v>
      </c>
      <c r="Z228" s="4">
        <v>0</v>
      </c>
      <c r="AA228" s="4">
        <v>25.621086956521737</v>
      </c>
      <c r="AB228" s="4">
        <v>0</v>
      </c>
      <c r="AC228" s="4">
        <v>0.40760869565217389</v>
      </c>
      <c r="AD228" s="4">
        <v>0</v>
      </c>
      <c r="AE228" s="4">
        <v>0</v>
      </c>
      <c r="AF228" s="1">
        <v>315365</v>
      </c>
      <c r="AG228" s="1">
        <v>2</v>
      </c>
      <c r="AH228"/>
    </row>
    <row r="229" spans="1:34" x14ac:dyDescent="0.25">
      <c r="A229" t="s">
        <v>380</v>
      </c>
      <c r="B229" t="s">
        <v>321</v>
      </c>
      <c r="C229" t="s">
        <v>500</v>
      </c>
      <c r="D229" t="s">
        <v>412</v>
      </c>
      <c r="E229" s="4">
        <v>93.336956521739125</v>
      </c>
      <c r="F229" s="4">
        <f>Nurse[[#This Row],[Total Nurse Staff Hours]]/Nurse[[#This Row],[MDS Census]]</f>
        <v>5.4638290439035746</v>
      </c>
      <c r="G229" s="4">
        <f>Nurse[[#This Row],[Total Direct Care Staff Hours]]/Nurse[[#This Row],[MDS Census]]</f>
        <v>4.8990508908815649</v>
      </c>
      <c r="H229" s="4">
        <f>Nurse[[#This Row],[Total RN Hours (w/ Admin, DON)]]/Nurse[[#This Row],[MDS Census]]</f>
        <v>1.8714452078723651</v>
      </c>
      <c r="I229" s="4">
        <f>Nurse[[#This Row],[RN Hours (excl. Admin, DON)]]/Nurse[[#This Row],[MDS Census]]</f>
        <v>1.3929288459298939</v>
      </c>
      <c r="J229" s="4">
        <f>SUM(Nurse[[#This Row],[RN Hours (excl. Admin, DON)]],Nurse[[#This Row],[RN Admin Hours]],Nurse[[#This Row],[RN DON Hours]],Nurse[[#This Row],[LPN Hours (excl. Admin)]],Nurse[[#This Row],[LPN Admin Hours]],Nurse[[#This Row],[CNA Hours]],Nurse[[#This Row],[NA TR Hours]],Nurse[[#This Row],[Med Aide/Tech Hours]])</f>
        <v>509.97717391304343</v>
      </c>
      <c r="K229" s="4">
        <f>SUM(Nurse[[#This Row],[RN Hours (excl. Admin, DON)]],Nurse[[#This Row],[LPN Hours (excl. Admin)]],Nurse[[#This Row],[CNA Hours]],Nurse[[#This Row],[NA TR Hours]],Nurse[[#This Row],[Med Aide/Tech Hours]])</f>
        <v>457.26249999999999</v>
      </c>
      <c r="L229" s="4">
        <f>SUM(Nurse[[#This Row],[RN Hours (excl. Admin, DON)]],Nurse[[#This Row],[RN Admin Hours]],Nurse[[#This Row],[RN DON Hours]])</f>
        <v>174.67499999999998</v>
      </c>
      <c r="M229" s="4">
        <v>130.01173913043476</v>
      </c>
      <c r="N229" s="4">
        <v>38.924130434782612</v>
      </c>
      <c r="O229" s="4">
        <v>5.7391304347826084</v>
      </c>
      <c r="P229" s="4">
        <f>SUM(Nurse[[#This Row],[LPN Hours (excl. Admin)]],Nurse[[#This Row],[LPN Admin Hours]])</f>
        <v>143.52163043478257</v>
      </c>
      <c r="Q229" s="4">
        <v>135.47021739130432</v>
      </c>
      <c r="R229" s="4">
        <v>8.0514130434782594</v>
      </c>
      <c r="S229" s="4">
        <f>SUM(Nurse[[#This Row],[CNA Hours]],Nurse[[#This Row],[NA TR Hours]],Nurse[[#This Row],[Med Aide/Tech Hours]])</f>
        <v>191.78054347826088</v>
      </c>
      <c r="T229" s="4">
        <v>191.78054347826088</v>
      </c>
      <c r="U229" s="4">
        <v>0</v>
      </c>
      <c r="V229" s="4">
        <v>0</v>
      </c>
      <c r="W2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61.715652173913035</v>
      </c>
      <c r="X229" s="4">
        <v>16.939565217391305</v>
      </c>
      <c r="Y229" s="4">
        <v>0</v>
      </c>
      <c r="Z229" s="4">
        <v>0</v>
      </c>
      <c r="AA229" s="4">
        <v>23.332826086956516</v>
      </c>
      <c r="AB229" s="4">
        <v>0</v>
      </c>
      <c r="AC229" s="4">
        <v>21.443260869565215</v>
      </c>
      <c r="AD229" s="4">
        <v>0</v>
      </c>
      <c r="AE229" s="4">
        <v>0</v>
      </c>
      <c r="AF229" s="1">
        <v>315501</v>
      </c>
      <c r="AG229" s="1">
        <v>2</v>
      </c>
      <c r="AH229"/>
    </row>
    <row r="230" spans="1:34" x14ac:dyDescent="0.25">
      <c r="A230" t="s">
        <v>380</v>
      </c>
      <c r="B230" t="s">
        <v>27</v>
      </c>
      <c r="C230" t="s">
        <v>498</v>
      </c>
      <c r="D230" t="s">
        <v>408</v>
      </c>
      <c r="E230" s="4">
        <v>91.847826086956516</v>
      </c>
      <c r="F230" s="4">
        <f>Nurse[[#This Row],[Total Nurse Staff Hours]]/Nurse[[#This Row],[MDS Census]]</f>
        <v>3.9900497041420113</v>
      </c>
      <c r="G230" s="4">
        <f>Nurse[[#This Row],[Total Direct Care Staff Hours]]/Nurse[[#This Row],[MDS Census]]</f>
        <v>3.570334911242603</v>
      </c>
      <c r="H230" s="4">
        <f>Nurse[[#This Row],[Total RN Hours (w/ Admin, DON)]]/Nurse[[#This Row],[MDS Census]]</f>
        <v>1.0417420118343197</v>
      </c>
      <c r="I230" s="4">
        <f>Nurse[[#This Row],[RN Hours (excl. Admin, DON)]]/Nurse[[#This Row],[MDS Census]]</f>
        <v>0.62202721893491142</v>
      </c>
      <c r="J230" s="4">
        <f>SUM(Nurse[[#This Row],[RN Hours (excl. Admin, DON)]],Nurse[[#This Row],[RN Admin Hours]],Nurse[[#This Row],[RN DON Hours]],Nurse[[#This Row],[LPN Hours (excl. Admin)]],Nurse[[#This Row],[LPN Admin Hours]],Nurse[[#This Row],[CNA Hours]],Nurse[[#This Row],[NA TR Hours]],Nurse[[#This Row],[Med Aide/Tech Hours]])</f>
        <v>366.47739130434775</v>
      </c>
      <c r="K230" s="4">
        <f>SUM(Nurse[[#This Row],[RN Hours (excl. Admin, DON)]],Nurse[[#This Row],[LPN Hours (excl. Admin)]],Nurse[[#This Row],[CNA Hours]],Nurse[[#This Row],[NA TR Hours]],Nurse[[#This Row],[Med Aide/Tech Hours]])</f>
        <v>327.92749999999995</v>
      </c>
      <c r="L230" s="4">
        <f>SUM(Nurse[[#This Row],[RN Hours (excl. Admin, DON)]],Nurse[[#This Row],[RN Admin Hours]],Nurse[[#This Row],[RN DON Hours]])</f>
        <v>95.681739130434792</v>
      </c>
      <c r="M230" s="4">
        <v>57.131847826086968</v>
      </c>
      <c r="N230" s="4">
        <v>33.006413043478261</v>
      </c>
      <c r="O230" s="4">
        <v>5.5434782608695654</v>
      </c>
      <c r="P230" s="4">
        <f>SUM(Nurse[[#This Row],[LPN Hours (excl. Admin)]],Nurse[[#This Row],[LPN Admin Hours]])</f>
        <v>43.193043478260869</v>
      </c>
      <c r="Q230" s="4">
        <v>43.193043478260869</v>
      </c>
      <c r="R230" s="4">
        <v>0</v>
      </c>
      <c r="S230" s="4">
        <f>SUM(Nurse[[#This Row],[CNA Hours]],Nurse[[#This Row],[NA TR Hours]],Nurse[[#This Row],[Med Aide/Tech Hours]])</f>
        <v>227.60260869565212</v>
      </c>
      <c r="T230" s="4">
        <v>172.22195652173909</v>
      </c>
      <c r="U230" s="4">
        <v>55.380652173913028</v>
      </c>
      <c r="V230" s="4">
        <v>0</v>
      </c>
      <c r="W2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11.951086956521738</v>
      </c>
      <c r="X230" s="4">
        <v>11.951086956521738</v>
      </c>
      <c r="Y230" s="4">
        <v>0</v>
      </c>
      <c r="Z230" s="4">
        <v>0</v>
      </c>
      <c r="AA230" s="4">
        <v>0</v>
      </c>
      <c r="AB230" s="4">
        <v>0</v>
      </c>
      <c r="AC230" s="4">
        <v>0</v>
      </c>
      <c r="AD230" s="4">
        <v>0</v>
      </c>
      <c r="AE230" s="4">
        <v>0</v>
      </c>
      <c r="AF230" s="1">
        <v>315057</v>
      </c>
      <c r="AG230" s="1">
        <v>2</v>
      </c>
      <c r="AH230"/>
    </row>
    <row r="231" spans="1:34" x14ac:dyDescent="0.25">
      <c r="A231" t="s">
        <v>380</v>
      </c>
      <c r="B231" t="s">
        <v>3</v>
      </c>
      <c r="C231" t="s">
        <v>482</v>
      </c>
      <c r="D231" t="s">
        <v>402</v>
      </c>
      <c r="E231" s="4">
        <v>154.72826086956522</v>
      </c>
      <c r="F231" s="4">
        <f>Nurse[[#This Row],[Total Nurse Staff Hours]]/Nurse[[#This Row],[MDS Census]]</f>
        <v>3.0269792764313315</v>
      </c>
      <c r="G231" s="4">
        <f>Nurse[[#This Row],[Total Direct Care Staff Hours]]/Nurse[[#This Row],[MDS Census]]</f>
        <v>2.9173825079030564</v>
      </c>
      <c r="H231" s="4">
        <f>Nurse[[#This Row],[Total RN Hours (w/ Admin, DON)]]/Nurse[[#This Row],[MDS Census]]</f>
        <v>0.87613558131366387</v>
      </c>
      <c r="I231" s="4">
        <f>Nurse[[#This Row],[RN Hours (excl. Admin, DON)]]/Nurse[[#This Row],[MDS Census]]</f>
        <v>0.76653881278538849</v>
      </c>
      <c r="J231" s="4">
        <f>SUM(Nurse[[#This Row],[RN Hours (excl. Admin, DON)]],Nurse[[#This Row],[RN Admin Hours]],Nurse[[#This Row],[RN DON Hours]],Nurse[[#This Row],[LPN Hours (excl. Admin)]],Nurse[[#This Row],[LPN Admin Hours]],Nurse[[#This Row],[CNA Hours]],Nurse[[#This Row],[NA TR Hours]],Nurse[[#This Row],[Med Aide/Tech Hours]])</f>
        <v>468.35923913043484</v>
      </c>
      <c r="K231" s="4">
        <f>SUM(Nurse[[#This Row],[RN Hours (excl. Admin, DON)]],Nurse[[#This Row],[LPN Hours (excl. Admin)]],Nurse[[#This Row],[CNA Hours]],Nurse[[#This Row],[NA TR Hours]],Nurse[[#This Row],[Med Aide/Tech Hours]])</f>
        <v>451.40152173913054</v>
      </c>
      <c r="L231" s="4">
        <f>SUM(Nurse[[#This Row],[RN Hours (excl. Admin, DON)]],Nurse[[#This Row],[RN Admin Hours]],Nurse[[#This Row],[RN DON Hours]])</f>
        <v>135.56293478260875</v>
      </c>
      <c r="M231" s="4">
        <v>118.60521739130441</v>
      </c>
      <c r="N231" s="4">
        <v>11.479456521739133</v>
      </c>
      <c r="O231" s="4">
        <v>5.4782608695652177</v>
      </c>
      <c r="P231" s="4">
        <f>SUM(Nurse[[#This Row],[LPN Hours (excl. Admin)]],Nurse[[#This Row],[LPN Admin Hours]])</f>
        <v>96.501847826087001</v>
      </c>
      <c r="Q231" s="4">
        <v>96.501847826087001</v>
      </c>
      <c r="R231" s="4">
        <v>0</v>
      </c>
      <c r="S231" s="4">
        <f>SUM(Nurse[[#This Row],[CNA Hours]],Nurse[[#This Row],[NA TR Hours]],Nurse[[#This Row],[Med Aide/Tech Hours]])</f>
        <v>236.29445652173914</v>
      </c>
      <c r="T231" s="4">
        <v>236.29445652173914</v>
      </c>
      <c r="U231" s="4">
        <v>0</v>
      </c>
      <c r="V231" s="4">
        <v>0</v>
      </c>
      <c r="W2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1" s="4">
        <v>0</v>
      </c>
      <c r="Y231" s="4">
        <v>0</v>
      </c>
      <c r="Z231" s="4">
        <v>0</v>
      </c>
      <c r="AA231" s="4">
        <v>0</v>
      </c>
      <c r="AB231" s="4">
        <v>0</v>
      </c>
      <c r="AC231" s="4">
        <v>0</v>
      </c>
      <c r="AD231" s="4">
        <v>0</v>
      </c>
      <c r="AE231" s="4">
        <v>0</v>
      </c>
      <c r="AF231" s="1">
        <v>315001</v>
      </c>
      <c r="AG231" s="1">
        <v>2</v>
      </c>
      <c r="AH231"/>
    </row>
    <row r="232" spans="1:34" x14ac:dyDescent="0.25">
      <c r="A232" t="s">
        <v>380</v>
      </c>
      <c r="B232" t="s">
        <v>160</v>
      </c>
      <c r="C232" t="s">
        <v>560</v>
      </c>
      <c r="D232" t="s">
        <v>414</v>
      </c>
      <c r="E232" s="4">
        <v>108.68478260869566</v>
      </c>
      <c r="F232" s="4">
        <f>Nurse[[#This Row],[Total Nurse Staff Hours]]/Nurse[[#This Row],[MDS Census]]</f>
        <v>3.1613661366136609</v>
      </c>
      <c r="G232" s="4">
        <f>Nurse[[#This Row],[Total Direct Care Staff Hours]]/Nurse[[#This Row],[MDS Census]]</f>
        <v>3.0825832583258324</v>
      </c>
      <c r="H232" s="4">
        <f>Nurse[[#This Row],[Total RN Hours (w/ Admin, DON)]]/Nurse[[#This Row],[MDS Census]]</f>
        <v>0.22052205220522053</v>
      </c>
      <c r="I232" s="4">
        <f>Nurse[[#This Row],[RN Hours (excl. Admin, DON)]]/Nurse[[#This Row],[MDS Census]]</f>
        <v>0.18249324932493247</v>
      </c>
      <c r="J232" s="4">
        <f>SUM(Nurse[[#This Row],[RN Hours (excl. Admin, DON)]],Nurse[[#This Row],[RN Admin Hours]],Nurse[[#This Row],[RN DON Hours]],Nurse[[#This Row],[LPN Hours (excl. Admin)]],Nurse[[#This Row],[LPN Admin Hours]],Nurse[[#This Row],[CNA Hours]],Nurse[[#This Row],[NA TR Hours]],Nurse[[#This Row],[Med Aide/Tech Hours]])</f>
        <v>343.59239130434781</v>
      </c>
      <c r="K232" s="4">
        <f>SUM(Nurse[[#This Row],[RN Hours (excl. Admin, DON)]],Nurse[[#This Row],[LPN Hours (excl. Admin)]],Nurse[[#This Row],[CNA Hours]],Nurse[[#This Row],[NA TR Hours]],Nurse[[#This Row],[Med Aide/Tech Hours]])</f>
        <v>335.02989130434781</v>
      </c>
      <c r="L232" s="4">
        <f>SUM(Nurse[[#This Row],[RN Hours (excl. Admin, DON)]],Nurse[[#This Row],[RN Admin Hours]],Nurse[[#This Row],[RN DON Hours]])</f>
        <v>23.967391304347828</v>
      </c>
      <c r="M232" s="4">
        <v>19.834239130434781</v>
      </c>
      <c r="N232" s="4">
        <v>0.91576086956521741</v>
      </c>
      <c r="O232" s="4">
        <v>3.2173913043478262</v>
      </c>
      <c r="P232" s="4">
        <f>SUM(Nurse[[#This Row],[LPN Hours (excl. Admin)]],Nurse[[#This Row],[LPN Admin Hours]])</f>
        <v>92.611413043478251</v>
      </c>
      <c r="Q232" s="4">
        <v>88.182065217391298</v>
      </c>
      <c r="R232" s="4">
        <v>4.4293478260869561</v>
      </c>
      <c r="S232" s="4">
        <f>SUM(Nurse[[#This Row],[CNA Hours]],Nurse[[#This Row],[NA TR Hours]],Nurse[[#This Row],[Med Aide/Tech Hours]])</f>
        <v>227.01358695652175</v>
      </c>
      <c r="T232" s="4">
        <v>227.01358695652175</v>
      </c>
      <c r="U232" s="4">
        <v>0</v>
      </c>
      <c r="V232" s="4">
        <v>0</v>
      </c>
      <c r="W2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276.13043478260869</v>
      </c>
      <c r="X232" s="4">
        <v>5.7798913043478262</v>
      </c>
      <c r="Y232" s="4">
        <v>0</v>
      </c>
      <c r="Z232" s="4">
        <v>0</v>
      </c>
      <c r="AA232" s="4">
        <v>64.282608695652172</v>
      </c>
      <c r="AB232" s="4">
        <v>0</v>
      </c>
      <c r="AC232" s="4">
        <v>206.06793478260869</v>
      </c>
      <c r="AD232" s="4">
        <v>0</v>
      </c>
      <c r="AE232" s="4">
        <v>0</v>
      </c>
      <c r="AF232" s="1">
        <v>315276</v>
      </c>
      <c r="AG232" s="1">
        <v>2</v>
      </c>
      <c r="AH232"/>
    </row>
    <row r="233" spans="1:34" x14ac:dyDescent="0.25">
      <c r="A233" t="s">
        <v>380</v>
      </c>
      <c r="B233" t="s">
        <v>134</v>
      </c>
      <c r="C233" t="s">
        <v>553</v>
      </c>
      <c r="D233" t="s">
        <v>407</v>
      </c>
      <c r="E233" s="4">
        <v>123.46739130434783</v>
      </c>
      <c r="F233" s="4">
        <f>Nurse[[#This Row],[Total Nurse Staff Hours]]/Nurse[[#This Row],[MDS Census]]</f>
        <v>3.4541781846993564</v>
      </c>
      <c r="G233" s="4">
        <f>Nurse[[#This Row],[Total Direct Care Staff Hours]]/Nurse[[#This Row],[MDS Census]]</f>
        <v>3.3127044634210749</v>
      </c>
      <c r="H233" s="4">
        <f>Nurse[[#This Row],[Total RN Hours (w/ Admin, DON)]]/Nurse[[#This Row],[MDS Census]]</f>
        <v>0.48734395633418437</v>
      </c>
      <c r="I233" s="4">
        <f>Nurse[[#This Row],[RN Hours (excl. Admin, DON)]]/Nurse[[#This Row],[MDS Census]]</f>
        <v>0.34587023505590281</v>
      </c>
      <c r="J233" s="4">
        <f>SUM(Nurse[[#This Row],[RN Hours (excl. Admin, DON)]],Nurse[[#This Row],[RN Admin Hours]],Nurse[[#This Row],[RN DON Hours]],Nurse[[#This Row],[LPN Hours (excl. Admin)]],Nurse[[#This Row],[LPN Admin Hours]],Nurse[[#This Row],[CNA Hours]],Nurse[[#This Row],[NA TR Hours]],Nurse[[#This Row],[Med Aide/Tech Hours]])</f>
        <v>426.47836956521729</v>
      </c>
      <c r="K233" s="4">
        <f>SUM(Nurse[[#This Row],[RN Hours (excl. Admin, DON)]],Nurse[[#This Row],[LPN Hours (excl. Admin)]],Nurse[[#This Row],[CNA Hours]],Nurse[[#This Row],[NA TR Hours]],Nurse[[#This Row],[Med Aide/Tech Hours]])</f>
        <v>409.01097826086948</v>
      </c>
      <c r="L233" s="4">
        <f>SUM(Nurse[[#This Row],[RN Hours (excl. Admin, DON)]],Nurse[[#This Row],[RN Admin Hours]],Nurse[[#This Row],[RN DON Hours]])</f>
        <v>60.171086956521741</v>
      </c>
      <c r="M233" s="4">
        <v>42.703695652173913</v>
      </c>
      <c r="N233" s="4">
        <v>13.467391304347826</v>
      </c>
      <c r="O233" s="4">
        <v>4</v>
      </c>
      <c r="P233" s="4">
        <f>SUM(Nurse[[#This Row],[LPN Hours (excl. Admin)]],Nurse[[#This Row],[LPN Admin Hours]])</f>
        <v>118.14195652173906</v>
      </c>
      <c r="Q233" s="4">
        <v>118.14195652173906</v>
      </c>
      <c r="R233" s="4">
        <v>0</v>
      </c>
      <c r="S233" s="4">
        <f>SUM(Nurse[[#This Row],[CNA Hours]],Nurse[[#This Row],[NA TR Hours]],Nurse[[#This Row],[Med Aide/Tech Hours]])</f>
        <v>248.16532608695653</v>
      </c>
      <c r="T233" s="4">
        <v>241.09358695652173</v>
      </c>
      <c r="U233" s="4">
        <v>7.0717391304347839</v>
      </c>
      <c r="V233" s="4">
        <v>0</v>
      </c>
      <c r="W2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10.446521739130432</v>
      </c>
      <c r="X233" s="4">
        <v>0</v>
      </c>
      <c r="Y233" s="4">
        <v>0</v>
      </c>
      <c r="Z233" s="4">
        <v>0</v>
      </c>
      <c r="AA233" s="4">
        <v>3.7548913043478258</v>
      </c>
      <c r="AB233" s="4">
        <v>0</v>
      </c>
      <c r="AC233" s="4">
        <v>6.6916304347826072</v>
      </c>
      <c r="AD233" s="4">
        <v>0</v>
      </c>
      <c r="AE233" s="4">
        <v>0</v>
      </c>
      <c r="AF233" s="1">
        <v>315243</v>
      </c>
      <c r="AG233" s="1">
        <v>2</v>
      </c>
      <c r="AH233"/>
    </row>
    <row r="234" spans="1:34" x14ac:dyDescent="0.25">
      <c r="A234" t="s">
        <v>380</v>
      </c>
      <c r="B234" t="s">
        <v>165</v>
      </c>
      <c r="C234" t="s">
        <v>563</v>
      </c>
      <c r="D234" t="s">
        <v>412</v>
      </c>
      <c r="E234" s="4">
        <v>79.902173913043484</v>
      </c>
      <c r="F234" s="4">
        <f>Nurse[[#This Row],[Total Nurse Staff Hours]]/Nurse[[#This Row],[MDS Census]]</f>
        <v>3.1452863555978774</v>
      </c>
      <c r="G234" s="4">
        <f>Nurse[[#This Row],[Total Direct Care Staff Hours]]/Nurse[[#This Row],[MDS Census]]</f>
        <v>3.0346891579376956</v>
      </c>
      <c r="H234" s="4">
        <f>Nurse[[#This Row],[Total RN Hours (w/ Admin, DON)]]/Nurse[[#This Row],[MDS Census]]</f>
        <v>0.59634743572303084</v>
      </c>
      <c r="I234" s="4">
        <f>Nurse[[#This Row],[RN Hours (excl. Admin, DON)]]/Nurse[[#This Row],[MDS Census]]</f>
        <v>0.48575023806284856</v>
      </c>
      <c r="J234" s="4">
        <f>SUM(Nurse[[#This Row],[RN Hours (excl. Admin, DON)]],Nurse[[#This Row],[RN Admin Hours]],Nurse[[#This Row],[RN DON Hours]],Nurse[[#This Row],[LPN Hours (excl. Admin)]],Nurse[[#This Row],[LPN Admin Hours]],Nurse[[#This Row],[CNA Hours]],Nurse[[#This Row],[NA TR Hours]],Nurse[[#This Row],[Med Aide/Tech Hours]])</f>
        <v>251.31521739130434</v>
      </c>
      <c r="K234" s="4">
        <f>SUM(Nurse[[#This Row],[RN Hours (excl. Admin, DON)]],Nurse[[#This Row],[LPN Hours (excl. Admin)]],Nurse[[#This Row],[CNA Hours]],Nurse[[#This Row],[NA TR Hours]],Nurse[[#This Row],[Med Aide/Tech Hours]])</f>
        <v>242.47826086956522</v>
      </c>
      <c r="L234" s="4">
        <f>SUM(Nurse[[#This Row],[RN Hours (excl. Admin, DON)]],Nurse[[#This Row],[RN Admin Hours]],Nurse[[#This Row],[RN DON Hours]])</f>
        <v>47.649456521739133</v>
      </c>
      <c r="M234" s="4">
        <v>38.8125</v>
      </c>
      <c r="N234" s="4">
        <v>4.4347826086956523</v>
      </c>
      <c r="O234" s="4">
        <v>4.4021739130434785</v>
      </c>
      <c r="P234" s="4">
        <f>SUM(Nurse[[#This Row],[LPN Hours (excl. Admin)]],Nurse[[#This Row],[LPN Admin Hours]])</f>
        <v>39.646739130434781</v>
      </c>
      <c r="Q234" s="4">
        <v>39.646739130434781</v>
      </c>
      <c r="R234" s="4">
        <v>0</v>
      </c>
      <c r="S234" s="4">
        <f>SUM(Nurse[[#This Row],[CNA Hours]],Nurse[[#This Row],[NA TR Hours]],Nurse[[#This Row],[Med Aide/Tech Hours]])</f>
        <v>164.01902173913044</v>
      </c>
      <c r="T234" s="4">
        <v>164.01902173913044</v>
      </c>
      <c r="U234" s="4">
        <v>0</v>
      </c>
      <c r="V234" s="4">
        <v>0</v>
      </c>
      <c r="W2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188.50815217391303</v>
      </c>
      <c r="X234" s="4">
        <v>9.6711956521739122</v>
      </c>
      <c r="Y234" s="4">
        <v>0</v>
      </c>
      <c r="Z234" s="4">
        <v>0</v>
      </c>
      <c r="AA234" s="4">
        <v>39.646739130434781</v>
      </c>
      <c r="AB234" s="4">
        <v>0</v>
      </c>
      <c r="AC234" s="4">
        <v>139.19021739130434</v>
      </c>
      <c r="AD234" s="4">
        <v>0</v>
      </c>
      <c r="AE234" s="4">
        <v>0</v>
      </c>
      <c r="AF234" s="1">
        <v>315284</v>
      </c>
      <c r="AG234" s="1">
        <v>2</v>
      </c>
      <c r="AH234"/>
    </row>
    <row r="235" spans="1:34" x14ac:dyDescent="0.25">
      <c r="A235" t="s">
        <v>380</v>
      </c>
      <c r="B235" t="s">
        <v>230</v>
      </c>
      <c r="C235" t="s">
        <v>432</v>
      </c>
      <c r="D235" t="s">
        <v>410</v>
      </c>
      <c r="E235" s="4">
        <v>52.456521739130437</v>
      </c>
      <c r="F235" s="4">
        <f>Nurse[[#This Row],[Total Nurse Staff Hours]]/Nurse[[#This Row],[MDS Census]]</f>
        <v>3.9814753418980517</v>
      </c>
      <c r="G235" s="4">
        <f>Nurse[[#This Row],[Total Direct Care Staff Hours]]/Nurse[[#This Row],[MDS Census]]</f>
        <v>3.469390799834231</v>
      </c>
      <c r="H235" s="4">
        <f>Nurse[[#This Row],[Total RN Hours (w/ Admin, DON)]]/Nurse[[#This Row],[MDS Census]]</f>
        <v>0.5481537505180275</v>
      </c>
      <c r="I235" s="4">
        <f>Nurse[[#This Row],[RN Hours (excl. Admin, DON)]]/Nurse[[#This Row],[MDS Census]]</f>
        <v>3.6069208454206386E-2</v>
      </c>
      <c r="J235" s="4">
        <f>SUM(Nurse[[#This Row],[RN Hours (excl. Admin, DON)]],Nurse[[#This Row],[RN Admin Hours]],Nurse[[#This Row],[RN DON Hours]],Nurse[[#This Row],[LPN Hours (excl. Admin)]],Nurse[[#This Row],[LPN Admin Hours]],Nurse[[#This Row],[CNA Hours]],Nurse[[#This Row],[NA TR Hours]],Nurse[[#This Row],[Med Aide/Tech Hours]])</f>
        <v>208.85434782608695</v>
      </c>
      <c r="K235" s="4">
        <f>SUM(Nurse[[#This Row],[RN Hours (excl. Admin, DON)]],Nurse[[#This Row],[LPN Hours (excl. Admin)]],Nurse[[#This Row],[CNA Hours]],Nurse[[#This Row],[NA TR Hours]],Nurse[[#This Row],[Med Aide/Tech Hours]])</f>
        <v>181.99217391304347</v>
      </c>
      <c r="L235" s="4">
        <f>SUM(Nurse[[#This Row],[RN Hours (excl. Admin, DON)]],Nurse[[#This Row],[RN Admin Hours]],Nurse[[#This Row],[RN DON Hours]])</f>
        <v>28.754239130434794</v>
      </c>
      <c r="M235" s="4">
        <v>1.8920652173913046</v>
      </c>
      <c r="N235" s="4">
        <v>21.296956521739141</v>
      </c>
      <c r="O235" s="4">
        <v>5.5652173913043477</v>
      </c>
      <c r="P235" s="4">
        <f>SUM(Nurse[[#This Row],[LPN Hours (excl. Admin)]],Nurse[[#This Row],[LPN Admin Hours]])</f>
        <v>47.892500000000005</v>
      </c>
      <c r="Q235" s="4">
        <v>47.892500000000005</v>
      </c>
      <c r="R235" s="4">
        <v>0</v>
      </c>
      <c r="S235" s="4">
        <f>SUM(Nurse[[#This Row],[CNA Hours]],Nurse[[#This Row],[NA TR Hours]],Nurse[[#This Row],[Med Aide/Tech Hours]])</f>
        <v>132.20760869565217</v>
      </c>
      <c r="T235" s="4">
        <v>132.20760869565217</v>
      </c>
      <c r="U235" s="4">
        <v>0</v>
      </c>
      <c r="V235" s="4">
        <v>0</v>
      </c>
      <c r="W2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17.862282608695651</v>
      </c>
      <c r="X235" s="4">
        <v>0</v>
      </c>
      <c r="Y235" s="4">
        <v>0</v>
      </c>
      <c r="Z235" s="4">
        <v>0</v>
      </c>
      <c r="AA235" s="4">
        <v>0</v>
      </c>
      <c r="AB235" s="4">
        <v>0</v>
      </c>
      <c r="AC235" s="4">
        <v>17.862282608695651</v>
      </c>
      <c r="AD235" s="4">
        <v>0</v>
      </c>
      <c r="AE235" s="4">
        <v>0</v>
      </c>
      <c r="AF235" s="1">
        <v>315363</v>
      </c>
      <c r="AG235" s="1">
        <v>2</v>
      </c>
      <c r="AH235"/>
    </row>
    <row r="236" spans="1:34" x14ac:dyDescent="0.25">
      <c r="A236" t="s">
        <v>380</v>
      </c>
      <c r="B236" t="s">
        <v>206</v>
      </c>
      <c r="C236" t="s">
        <v>450</v>
      </c>
      <c r="D236" t="s">
        <v>406</v>
      </c>
      <c r="E236" s="4">
        <v>148.03260869565219</v>
      </c>
      <c r="F236" s="4">
        <f>Nurse[[#This Row],[Total Nurse Staff Hours]]/Nurse[[#This Row],[MDS Census]]</f>
        <v>4.2367185549599826</v>
      </c>
      <c r="G236" s="4">
        <f>Nurse[[#This Row],[Total Direct Care Staff Hours]]/Nurse[[#This Row],[MDS Census]]</f>
        <v>3.7167464571554452</v>
      </c>
      <c r="H236" s="4">
        <f>Nurse[[#This Row],[Total RN Hours (w/ Admin, DON)]]/Nurse[[#This Row],[MDS Census]]</f>
        <v>0.61451281298186355</v>
      </c>
      <c r="I236" s="4">
        <f>Nurse[[#This Row],[RN Hours (excl. Admin, DON)]]/Nurse[[#This Row],[MDS Census]]</f>
        <v>0.23614435714810189</v>
      </c>
      <c r="J236" s="4">
        <f>SUM(Nurse[[#This Row],[RN Hours (excl. Admin, DON)]],Nurse[[#This Row],[RN Admin Hours]],Nurse[[#This Row],[RN DON Hours]],Nurse[[#This Row],[LPN Hours (excl. Admin)]],Nurse[[#This Row],[LPN Admin Hours]],Nurse[[#This Row],[CNA Hours]],Nurse[[#This Row],[NA TR Hours]],Nurse[[#This Row],[Med Aide/Tech Hours]])</f>
        <v>627.17250000000013</v>
      </c>
      <c r="K236" s="4">
        <f>SUM(Nurse[[#This Row],[RN Hours (excl. Admin, DON)]],Nurse[[#This Row],[LPN Hours (excl. Admin)]],Nurse[[#This Row],[CNA Hours]],Nurse[[#This Row],[NA TR Hours]],Nurse[[#This Row],[Med Aide/Tech Hours]])</f>
        <v>550.19967391304363</v>
      </c>
      <c r="L236" s="4">
        <f>SUM(Nurse[[#This Row],[RN Hours (excl. Admin, DON)]],Nurse[[#This Row],[RN Admin Hours]],Nurse[[#This Row],[RN DON Hours]])</f>
        <v>90.967934782608694</v>
      </c>
      <c r="M236" s="4">
        <v>34.957065217391303</v>
      </c>
      <c r="N236" s="4">
        <v>56.010869565217391</v>
      </c>
      <c r="O236" s="4">
        <v>0</v>
      </c>
      <c r="P236" s="4">
        <f>SUM(Nurse[[#This Row],[LPN Hours (excl. Admin)]],Nurse[[#This Row],[LPN Admin Hours]])</f>
        <v>131.49902173913043</v>
      </c>
      <c r="Q236" s="4">
        <v>110.5370652173913</v>
      </c>
      <c r="R236" s="4">
        <v>20.961956521739129</v>
      </c>
      <c r="S236" s="4">
        <f>SUM(Nurse[[#This Row],[CNA Hours]],Nurse[[#This Row],[NA TR Hours]],Nurse[[#This Row],[Med Aide/Tech Hours]])</f>
        <v>404.70554347826089</v>
      </c>
      <c r="T236" s="4">
        <v>397.56750000000005</v>
      </c>
      <c r="U236" s="4">
        <v>7.1380434782608617</v>
      </c>
      <c r="V236" s="4">
        <v>0</v>
      </c>
      <c r="W2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6" s="4">
        <v>0</v>
      </c>
      <c r="Y236" s="4">
        <v>0</v>
      </c>
      <c r="Z236" s="4">
        <v>0</v>
      </c>
      <c r="AA236" s="4">
        <v>0</v>
      </c>
      <c r="AB236" s="4">
        <v>0</v>
      </c>
      <c r="AC236" s="4">
        <v>0</v>
      </c>
      <c r="AD236" s="4">
        <v>0</v>
      </c>
      <c r="AE236" s="4">
        <v>0</v>
      </c>
      <c r="AF236" s="1">
        <v>315338</v>
      </c>
      <c r="AG236" s="1">
        <v>2</v>
      </c>
      <c r="AH236"/>
    </row>
    <row r="237" spans="1:34" x14ac:dyDescent="0.25">
      <c r="A237" t="s">
        <v>380</v>
      </c>
      <c r="B237" t="s">
        <v>179</v>
      </c>
      <c r="C237" t="s">
        <v>462</v>
      </c>
      <c r="D237" t="s">
        <v>408</v>
      </c>
      <c r="E237" s="4">
        <v>256.88043478260869</v>
      </c>
      <c r="F237" s="4">
        <f>Nurse[[#This Row],[Total Nurse Staff Hours]]/Nurse[[#This Row],[MDS Census]]</f>
        <v>3.7828252866754117</v>
      </c>
      <c r="G237" s="4">
        <f>Nurse[[#This Row],[Total Direct Care Staff Hours]]/Nurse[[#This Row],[MDS Census]]</f>
        <v>3.5539398298988707</v>
      </c>
      <c r="H237" s="4">
        <f>Nurse[[#This Row],[Total RN Hours (w/ Admin, DON)]]/Nurse[[#This Row],[MDS Census]]</f>
        <v>0.50424533491304546</v>
      </c>
      <c r="I237" s="4">
        <f>Nurse[[#This Row],[RN Hours (excl. Admin, DON)]]/Nurse[[#This Row],[MDS Census]]</f>
        <v>0.36574197097279237</v>
      </c>
      <c r="J237" s="4">
        <f>SUM(Nurse[[#This Row],[RN Hours (excl. Admin, DON)]],Nurse[[#This Row],[RN Admin Hours]],Nurse[[#This Row],[RN DON Hours]],Nurse[[#This Row],[LPN Hours (excl. Admin)]],Nurse[[#This Row],[LPN Admin Hours]],Nurse[[#This Row],[CNA Hours]],Nurse[[#This Row],[NA TR Hours]],Nurse[[#This Row],[Med Aide/Tech Hours]])</f>
        <v>971.73380434782609</v>
      </c>
      <c r="K237" s="4">
        <f>SUM(Nurse[[#This Row],[RN Hours (excl. Admin, DON)]],Nurse[[#This Row],[LPN Hours (excl. Admin)]],Nurse[[#This Row],[CNA Hours]],Nurse[[#This Row],[NA TR Hours]],Nurse[[#This Row],[Med Aide/Tech Hours]])</f>
        <v>912.93760869565222</v>
      </c>
      <c r="L237" s="4">
        <f>SUM(Nurse[[#This Row],[RN Hours (excl. Admin, DON)]],Nurse[[#This Row],[RN Admin Hours]],Nurse[[#This Row],[RN DON Hours]])</f>
        <v>129.53076086956526</v>
      </c>
      <c r="M237" s="4">
        <v>93.951956521739149</v>
      </c>
      <c r="N237" s="4">
        <v>24.796195652173914</v>
      </c>
      <c r="O237" s="4">
        <v>10.782608695652174</v>
      </c>
      <c r="P237" s="4">
        <f>SUM(Nurse[[#This Row],[LPN Hours (excl. Admin)]],Nurse[[#This Row],[LPN Admin Hours]])</f>
        <v>220.39923913043469</v>
      </c>
      <c r="Q237" s="4">
        <v>197.18184782608688</v>
      </c>
      <c r="R237" s="4">
        <v>23.217391304347824</v>
      </c>
      <c r="S237" s="4">
        <f>SUM(Nurse[[#This Row],[CNA Hours]],Nurse[[#This Row],[NA TR Hours]],Nurse[[#This Row],[Med Aide/Tech Hours]])</f>
        <v>621.80380434782614</v>
      </c>
      <c r="T237" s="4">
        <v>621.80380434782614</v>
      </c>
      <c r="U237" s="4">
        <v>0</v>
      </c>
      <c r="V237" s="4">
        <v>0</v>
      </c>
      <c r="W2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295.08163043478254</v>
      </c>
      <c r="X237" s="4">
        <v>21.756304347826084</v>
      </c>
      <c r="Y237" s="4">
        <v>0</v>
      </c>
      <c r="Z237" s="4">
        <v>0</v>
      </c>
      <c r="AA237" s="4">
        <v>55.77967391304346</v>
      </c>
      <c r="AB237" s="4">
        <v>0</v>
      </c>
      <c r="AC237" s="4">
        <v>217.545652173913</v>
      </c>
      <c r="AD237" s="4">
        <v>0</v>
      </c>
      <c r="AE237" s="4">
        <v>0</v>
      </c>
      <c r="AF237" s="1">
        <v>315303</v>
      </c>
      <c r="AG237" s="1">
        <v>2</v>
      </c>
      <c r="AH237"/>
    </row>
    <row r="238" spans="1:34" x14ac:dyDescent="0.25">
      <c r="A238" t="s">
        <v>380</v>
      </c>
      <c r="B238" t="s">
        <v>80</v>
      </c>
      <c r="C238" t="s">
        <v>462</v>
      </c>
      <c r="D238" t="s">
        <v>408</v>
      </c>
      <c r="E238" s="4">
        <v>171.52173913043478</v>
      </c>
      <c r="F238" s="4">
        <f>Nurse[[#This Row],[Total Nurse Staff Hours]]/Nurse[[#This Row],[MDS Census]]</f>
        <v>3.9655044359949301</v>
      </c>
      <c r="G238" s="4">
        <f>Nurse[[#This Row],[Total Direct Care Staff Hours]]/Nurse[[#This Row],[MDS Census]]</f>
        <v>3.7750659062103922</v>
      </c>
      <c r="H238" s="4">
        <f>Nurse[[#This Row],[Total RN Hours (w/ Admin, DON)]]/Nurse[[#This Row],[MDS Census]]</f>
        <v>0.74718314321926482</v>
      </c>
      <c r="I238" s="4">
        <f>Nurse[[#This Row],[RN Hours (excl. Admin, DON)]]/Nurse[[#This Row],[MDS Census]]</f>
        <v>0.55674461343472748</v>
      </c>
      <c r="J238" s="4">
        <f>SUM(Nurse[[#This Row],[RN Hours (excl. Admin, DON)]],Nurse[[#This Row],[RN Admin Hours]],Nurse[[#This Row],[RN DON Hours]],Nurse[[#This Row],[LPN Hours (excl. Admin)]],Nurse[[#This Row],[LPN Admin Hours]],Nurse[[#This Row],[CNA Hours]],Nurse[[#This Row],[NA TR Hours]],Nurse[[#This Row],[Med Aide/Tech Hours]])</f>
        <v>680.17021739130428</v>
      </c>
      <c r="K238" s="4">
        <f>SUM(Nurse[[#This Row],[RN Hours (excl. Admin, DON)]],Nurse[[#This Row],[LPN Hours (excl. Admin)]],Nurse[[#This Row],[CNA Hours]],Nurse[[#This Row],[NA TR Hours]],Nurse[[#This Row],[Med Aide/Tech Hours]])</f>
        <v>647.50586956521727</v>
      </c>
      <c r="L238" s="4">
        <f>SUM(Nurse[[#This Row],[RN Hours (excl. Admin, DON)]],Nurse[[#This Row],[RN Admin Hours]],Nurse[[#This Row],[RN DON Hours]])</f>
        <v>128.15815217391304</v>
      </c>
      <c r="M238" s="4">
        <v>95.493804347826085</v>
      </c>
      <c r="N238" s="4">
        <v>27.446956521739128</v>
      </c>
      <c r="O238" s="4">
        <v>5.2173913043478262</v>
      </c>
      <c r="P238" s="4">
        <f>SUM(Nurse[[#This Row],[LPN Hours (excl. Admin)]],Nurse[[#This Row],[LPN Admin Hours]])</f>
        <v>148.85010869565212</v>
      </c>
      <c r="Q238" s="4">
        <v>148.85010869565212</v>
      </c>
      <c r="R238" s="4">
        <v>0</v>
      </c>
      <c r="S238" s="4">
        <f>SUM(Nurse[[#This Row],[CNA Hours]],Nurse[[#This Row],[NA TR Hours]],Nurse[[#This Row],[Med Aide/Tech Hours]])</f>
        <v>403.16195652173906</v>
      </c>
      <c r="T238" s="4">
        <v>403.16195652173906</v>
      </c>
      <c r="U238" s="4">
        <v>0</v>
      </c>
      <c r="V238" s="4">
        <v>0</v>
      </c>
      <c r="W2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67.779021739130428</v>
      </c>
      <c r="X238" s="4">
        <v>3.1165217391304343</v>
      </c>
      <c r="Y238" s="4">
        <v>0</v>
      </c>
      <c r="Z238" s="4">
        <v>0</v>
      </c>
      <c r="AA238" s="4">
        <v>14.899999999999995</v>
      </c>
      <c r="AB238" s="4">
        <v>0</v>
      </c>
      <c r="AC238" s="4">
        <v>49.762499999999996</v>
      </c>
      <c r="AD238" s="4">
        <v>0</v>
      </c>
      <c r="AE238" s="4">
        <v>0</v>
      </c>
      <c r="AF238" s="1">
        <v>315157</v>
      </c>
      <c r="AG238" s="1">
        <v>2</v>
      </c>
      <c r="AH238"/>
    </row>
    <row r="239" spans="1:34" x14ac:dyDescent="0.25">
      <c r="A239" t="s">
        <v>380</v>
      </c>
      <c r="B239" t="s">
        <v>287</v>
      </c>
      <c r="C239" t="s">
        <v>545</v>
      </c>
      <c r="D239" t="s">
        <v>418</v>
      </c>
      <c r="E239" s="4">
        <v>109.67391304347827</v>
      </c>
      <c r="F239" s="4">
        <f>Nurse[[#This Row],[Total Nurse Staff Hours]]/Nurse[[#This Row],[MDS Census]]</f>
        <v>3.3197274529236864</v>
      </c>
      <c r="G239" s="4">
        <f>Nurse[[#This Row],[Total Direct Care Staff Hours]]/Nurse[[#This Row],[MDS Census]]</f>
        <v>3.0414370664023784</v>
      </c>
      <c r="H239" s="4">
        <f>Nurse[[#This Row],[Total RN Hours (w/ Admin, DON)]]/Nurse[[#This Row],[MDS Census]]</f>
        <v>0.51721803766105046</v>
      </c>
      <c r="I239" s="4">
        <f>Nurse[[#This Row],[RN Hours (excl. Admin, DON)]]/Nurse[[#This Row],[MDS Census]]</f>
        <v>0.29160356788899899</v>
      </c>
      <c r="J239" s="4">
        <f>SUM(Nurse[[#This Row],[RN Hours (excl. Admin, DON)]],Nurse[[#This Row],[RN Admin Hours]],Nurse[[#This Row],[RN DON Hours]],Nurse[[#This Row],[LPN Hours (excl. Admin)]],Nurse[[#This Row],[LPN Admin Hours]],Nurse[[#This Row],[CNA Hours]],Nurse[[#This Row],[NA TR Hours]],Nurse[[#This Row],[Med Aide/Tech Hours]])</f>
        <v>364.08749999999998</v>
      </c>
      <c r="K239" s="4">
        <f>SUM(Nurse[[#This Row],[RN Hours (excl. Admin, DON)]],Nurse[[#This Row],[LPN Hours (excl. Admin)]],Nurse[[#This Row],[CNA Hours]],Nurse[[#This Row],[NA TR Hours]],Nurse[[#This Row],[Med Aide/Tech Hours]])</f>
        <v>333.56630434782608</v>
      </c>
      <c r="L239" s="4">
        <f>SUM(Nurse[[#This Row],[RN Hours (excl. Admin, DON)]],Nurse[[#This Row],[RN Admin Hours]],Nurse[[#This Row],[RN DON Hours]])</f>
        <v>56.725326086956514</v>
      </c>
      <c r="M239" s="4">
        <v>31.981304347826086</v>
      </c>
      <c r="N239" s="4">
        <v>24.744021739130428</v>
      </c>
      <c r="O239" s="4">
        <v>0</v>
      </c>
      <c r="P239" s="4">
        <f>SUM(Nurse[[#This Row],[LPN Hours (excl. Admin)]],Nurse[[#This Row],[LPN Admin Hours]])</f>
        <v>102.04684782608693</v>
      </c>
      <c r="Q239" s="4">
        <v>96.269673913043448</v>
      </c>
      <c r="R239" s="4">
        <v>5.7771739130434785</v>
      </c>
      <c r="S239" s="4">
        <f>SUM(Nurse[[#This Row],[CNA Hours]],Nurse[[#This Row],[NA TR Hours]],Nurse[[#This Row],[Med Aide/Tech Hours]])</f>
        <v>205.31532608695653</v>
      </c>
      <c r="T239" s="4">
        <v>205.31532608695653</v>
      </c>
      <c r="U239" s="4">
        <v>0</v>
      </c>
      <c r="V239" s="4">
        <v>0</v>
      </c>
      <c r="W2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76.259565217391298</v>
      </c>
      <c r="X239" s="4">
        <v>2.6688043478260872</v>
      </c>
      <c r="Y239" s="4">
        <v>10.314673913043478</v>
      </c>
      <c r="Z239" s="4">
        <v>0</v>
      </c>
      <c r="AA239" s="4">
        <v>21.925108695652174</v>
      </c>
      <c r="AB239" s="4">
        <v>0</v>
      </c>
      <c r="AC239" s="4">
        <v>41.350978260869553</v>
      </c>
      <c r="AD239" s="4">
        <v>0</v>
      </c>
      <c r="AE239" s="4">
        <v>0</v>
      </c>
      <c r="AF239" s="1">
        <v>315456</v>
      </c>
      <c r="AG239" s="1">
        <v>2</v>
      </c>
      <c r="AH239"/>
    </row>
    <row r="240" spans="1:34" x14ac:dyDescent="0.25">
      <c r="A240" t="s">
        <v>380</v>
      </c>
      <c r="B240" t="s">
        <v>263</v>
      </c>
      <c r="C240" t="s">
        <v>471</v>
      </c>
      <c r="D240" t="s">
        <v>409</v>
      </c>
      <c r="E240" s="4">
        <v>68.184782608695656</v>
      </c>
      <c r="F240" s="4">
        <f>Nurse[[#This Row],[Total Nurse Staff Hours]]/Nurse[[#This Row],[MDS Census]]</f>
        <v>4.7623385939741745</v>
      </c>
      <c r="G240" s="4">
        <f>Nurse[[#This Row],[Total Direct Care Staff Hours]]/Nurse[[#This Row],[MDS Census]]</f>
        <v>4.6741032998565277</v>
      </c>
      <c r="H240" s="4">
        <f>Nurse[[#This Row],[Total RN Hours (w/ Admin, DON)]]/Nurse[[#This Row],[MDS Census]]</f>
        <v>0.70901482544237204</v>
      </c>
      <c r="I240" s="4">
        <f>Nurse[[#This Row],[RN Hours (excl. Admin, DON)]]/Nurse[[#This Row],[MDS Census]]</f>
        <v>0.62077953132472496</v>
      </c>
      <c r="J240" s="4">
        <f>SUM(Nurse[[#This Row],[RN Hours (excl. Admin, DON)]],Nurse[[#This Row],[RN Admin Hours]],Nurse[[#This Row],[RN DON Hours]],Nurse[[#This Row],[LPN Hours (excl. Admin)]],Nurse[[#This Row],[LPN Admin Hours]],Nurse[[#This Row],[CNA Hours]],Nurse[[#This Row],[NA TR Hours]],Nurse[[#This Row],[Med Aide/Tech Hours]])</f>
        <v>324.71902173913043</v>
      </c>
      <c r="K240" s="4">
        <f>SUM(Nurse[[#This Row],[RN Hours (excl. Admin, DON)]],Nurse[[#This Row],[LPN Hours (excl. Admin)]],Nurse[[#This Row],[CNA Hours]],Nurse[[#This Row],[NA TR Hours]],Nurse[[#This Row],[Med Aide/Tech Hours]])</f>
        <v>318.70271739130436</v>
      </c>
      <c r="L240" s="4">
        <f>SUM(Nurse[[#This Row],[RN Hours (excl. Admin, DON)]],Nurse[[#This Row],[RN Admin Hours]],Nurse[[#This Row],[RN DON Hours]])</f>
        <v>48.344021739130433</v>
      </c>
      <c r="M240" s="4">
        <v>42.327717391304347</v>
      </c>
      <c r="N240" s="4">
        <v>1.5326086956521738</v>
      </c>
      <c r="O240" s="4">
        <v>4.4836956521739131</v>
      </c>
      <c r="P240" s="4">
        <f>SUM(Nurse[[#This Row],[LPN Hours (excl. Admin)]],Nurse[[#This Row],[LPN Admin Hours]])</f>
        <v>79.918478260869563</v>
      </c>
      <c r="Q240" s="4">
        <v>79.918478260869563</v>
      </c>
      <c r="R240" s="4">
        <v>0</v>
      </c>
      <c r="S240" s="4">
        <f>SUM(Nurse[[#This Row],[CNA Hours]],Nurse[[#This Row],[NA TR Hours]],Nurse[[#This Row],[Med Aide/Tech Hours]])</f>
        <v>196.45652173913044</v>
      </c>
      <c r="T240" s="4">
        <v>196.45652173913044</v>
      </c>
      <c r="U240" s="4">
        <v>0</v>
      </c>
      <c r="V240" s="4">
        <v>0</v>
      </c>
      <c r="W2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11.314130434782609</v>
      </c>
      <c r="X240" s="4">
        <v>0.36304347826086952</v>
      </c>
      <c r="Y240" s="4">
        <v>0</v>
      </c>
      <c r="Z240" s="4">
        <v>0</v>
      </c>
      <c r="AA240" s="4">
        <v>0.16304347826086957</v>
      </c>
      <c r="AB240" s="4">
        <v>0</v>
      </c>
      <c r="AC240" s="4">
        <v>10.788043478260869</v>
      </c>
      <c r="AD240" s="4">
        <v>0</v>
      </c>
      <c r="AE240" s="4">
        <v>0</v>
      </c>
      <c r="AF240" s="1">
        <v>315419</v>
      </c>
      <c r="AG240" s="1">
        <v>2</v>
      </c>
      <c r="AH240"/>
    </row>
    <row r="241" spans="1:34" x14ac:dyDescent="0.25">
      <c r="A241" t="s">
        <v>380</v>
      </c>
      <c r="B241" t="s">
        <v>213</v>
      </c>
      <c r="C241" t="s">
        <v>490</v>
      </c>
      <c r="D241" t="s">
        <v>413</v>
      </c>
      <c r="E241" s="4">
        <v>184.42391304347825</v>
      </c>
      <c r="F241" s="4">
        <f>Nurse[[#This Row],[Total Nurse Staff Hours]]/Nurse[[#This Row],[MDS Census]]</f>
        <v>5.2771102728826547</v>
      </c>
      <c r="G241" s="4">
        <f>Nurse[[#This Row],[Total Direct Care Staff Hours]]/Nurse[[#This Row],[MDS Census]]</f>
        <v>4.94836918724583</v>
      </c>
      <c r="H241" s="4">
        <f>Nurse[[#This Row],[Total RN Hours (w/ Admin, DON)]]/Nurse[[#This Row],[MDS Census]]</f>
        <v>1.3350904697353687</v>
      </c>
      <c r="I241" s="4">
        <f>Nurse[[#This Row],[RN Hours (excl. Admin, DON)]]/Nurse[[#This Row],[MDS Census]]</f>
        <v>1.0063493840985442</v>
      </c>
      <c r="J241" s="4">
        <f>SUM(Nurse[[#This Row],[RN Hours (excl. Admin, DON)]],Nurse[[#This Row],[RN Admin Hours]],Nurse[[#This Row],[RN DON Hours]],Nurse[[#This Row],[LPN Hours (excl. Admin)]],Nurse[[#This Row],[LPN Admin Hours]],Nurse[[#This Row],[CNA Hours]],Nurse[[#This Row],[NA TR Hours]],Nurse[[#This Row],[Med Aide/Tech Hours]])</f>
        <v>973.22532608695644</v>
      </c>
      <c r="K241" s="4">
        <f>SUM(Nurse[[#This Row],[RN Hours (excl. Admin, DON)]],Nurse[[#This Row],[LPN Hours (excl. Admin)]],Nurse[[#This Row],[CNA Hours]],Nurse[[#This Row],[NA TR Hours]],Nurse[[#This Row],[Med Aide/Tech Hours]])</f>
        <v>912.59760869565207</v>
      </c>
      <c r="L241" s="4">
        <f>SUM(Nurse[[#This Row],[RN Hours (excl. Admin, DON)]],Nurse[[#This Row],[RN Admin Hours]],Nurse[[#This Row],[RN DON Hours]])</f>
        <v>246.22260869565216</v>
      </c>
      <c r="M241" s="4">
        <v>185.59489130434781</v>
      </c>
      <c r="N241" s="4">
        <v>57.255434782608695</v>
      </c>
      <c r="O241" s="4">
        <v>3.3722826086956523</v>
      </c>
      <c r="P241" s="4">
        <f>SUM(Nurse[[#This Row],[LPN Hours (excl. Admin)]],Nurse[[#This Row],[LPN Admin Hours]])</f>
        <v>137.74728260869566</v>
      </c>
      <c r="Q241" s="4">
        <v>137.74728260869566</v>
      </c>
      <c r="R241" s="4">
        <v>0</v>
      </c>
      <c r="S241" s="4">
        <f>SUM(Nurse[[#This Row],[CNA Hours]],Nurse[[#This Row],[NA TR Hours]],Nurse[[#This Row],[Med Aide/Tech Hours]])</f>
        <v>589.25543478260863</v>
      </c>
      <c r="T241" s="4">
        <v>582.01358695652175</v>
      </c>
      <c r="U241" s="4">
        <v>2.3070652173913042</v>
      </c>
      <c r="V241" s="4">
        <v>4.9347826086956523</v>
      </c>
      <c r="W2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1" s="4">
        <v>0</v>
      </c>
      <c r="Y241" s="4">
        <v>0</v>
      </c>
      <c r="Z241" s="4">
        <v>0</v>
      </c>
      <c r="AA241" s="4">
        <v>0</v>
      </c>
      <c r="AB241" s="4">
        <v>0</v>
      </c>
      <c r="AC241" s="4">
        <v>0</v>
      </c>
      <c r="AD241" s="4">
        <v>0</v>
      </c>
      <c r="AE241" s="4">
        <v>0</v>
      </c>
      <c r="AF241" s="1">
        <v>315346</v>
      </c>
      <c r="AG241" s="1">
        <v>2</v>
      </c>
      <c r="AH241"/>
    </row>
    <row r="242" spans="1:34" x14ac:dyDescent="0.25">
      <c r="A242" t="s">
        <v>380</v>
      </c>
      <c r="B242" t="s">
        <v>251</v>
      </c>
      <c r="C242" t="s">
        <v>447</v>
      </c>
      <c r="D242" t="s">
        <v>410</v>
      </c>
      <c r="E242" s="4">
        <v>35.771739130434781</v>
      </c>
      <c r="F242" s="4">
        <f>Nurse[[#This Row],[Total Nurse Staff Hours]]/Nurse[[#This Row],[MDS Census]]</f>
        <v>8.3583257368580988</v>
      </c>
      <c r="G242" s="4">
        <f>Nurse[[#This Row],[Total Direct Care Staff Hours]]/Nurse[[#This Row],[MDS Census]]</f>
        <v>7.9840474020054701</v>
      </c>
      <c r="H242" s="4">
        <f>Nurse[[#This Row],[Total RN Hours (w/ Admin, DON)]]/Nurse[[#This Row],[MDS Census]]</f>
        <v>1.0913096323305986</v>
      </c>
      <c r="I242" s="4">
        <f>Nurse[[#This Row],[RN Hours (excl. Admin, DON)]]/Nurse[[#This Row],[MDS Census]]</f>
        <v>0.87754481920388938</v>
      </c>
      <c r="J242" s="4">
        <f>SUM(Nurse[[#This Row],[RN Hours (excl. Admin, DON)]],Nurse[[#This Row],[RN Admin Hours]],Nurse[[#This Row],[RN DON Hours]],Nurse[[#This Row],[LPN Hours (excl. Admin)]],Nurse[[#This Row],[LPN Admin Hours]],Nurse[[#This Row],[CNA Hours]],Nurse[[#This Row],[NA TR Hours]],Nurse[[#This Row],[Med Aide/Tech Hours]])</f>
        <v>298.991847826087</v>
      </c>
      <c r="K242" s="4">
        <f>SUM(Nurse[[#This Row],[RN Hours (excl. Admin, DON)]],Nurse[[#This Row],[LPN Hours (excl. Admin)]],Nurse[[#This Row],[CNA Hours]],Nurse[[#This Row],[NA TR Hours]],Nurse[[#This Row],[Med Aide/Tech Hours]])</f>
        <v>285.60326086956525</v>
      </c>
      <c r="L242" s="4">
        <f>SUM(Nurse[[#This Row],[RN Hours (excl. Admin, DON)]],Nurse[[#This Row],[RN Admin Hours]],Nurse[[#This Row],[RN DON Hours]])</f>
        <v>39.038043478260867</v>
      </c>
      <c r="M242" s="4">
        <v>31.391304347826086</v>
      </c>
      <c r="N242" s="4">
        <v>1.4891304347826086</v>
      </c>
      <c r="O242" s="4">
        <v>6.1576086956521738</v>
      </c>
      <c r="P242" s="4">
        <f>SUM(Nurse[[#This Row],[LPN Hours (excl. Admin)]],Nurse[[#This Row],[LPN Admin Hours]])</f>
        <v>99.758152173913047</v>
      </c>
      <c r="Q242" s="4">
        <v>94.016304347826093</v>
      </c>
      <c r="R242" s="4">
        <v>5.7418478260869561</v>
      </c>
      <c r="S242" s="4">
        <f>SUM(Nurse[[#This Row],[CNA Hours]],Nurse[[#This Row],[NA TR Hours]],Nurse[[#This Row],[Med Aide/Tech Hours]])</f>
        <v>160.19565217391303</v>
      </c>
      <c r="T242" s="4">
        <v>160.19565217391303</v>
      </c>
      <c r="U242" s="4">
        <v>0</v>
      </c>
      <c r="V242" s="4">
        <v>0</v>
      </c>
      <c r="W2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2.1875</v>
      </c>
      <c r="X242" s="4">
        <v>0.69836956521739135</v>
      </c>
      <c r="Y242" s="4">
        <v>1.4891304347826086</v>
      </c>
      <c r="Z242" s="4">
        <v>0</v>
      </c>
      <c r="AA242" s="4">
        <v>0</v>
      </c>
      <c r="AB242" s="4">
        <v>0</v>
      </c>
      <c r="AC242" s="4">
        <v>0</v>
      </c>
      <c r="AD242" s="4">
        <v>0</v>
      </c>
      <c r="AE242" s="4">
        <v>0</v>
      </c>
      <c r="AF242" s="1">
        <v>315393</v>
      </c>
      <c r="AG242" s="1">
        <v>2</v>
      </c>
      <c r="AH242"/>
    </row>
    <row r="243" spans="1:34" x14ac:dyDescent="0.25">
      <c r="A243" t="s">
        <v>380</v>
      </c>
      <c r="B243" t="s">
        <v>77</v>
      </c>
      <c r="C243" t="s">
        <v>524</v>
      </c>
      <c r="D243" t="s">
        <v>410</v>
      </c>
      <c r="E243" s="4">
        <v>144.85869565217391</v>
      </c>
      <c r="F243" s="4">
        <f>Nurse[[#This Row],[Total Nurse Staff Hours]]/Nurse[[#This Row],[MDS Census]]</f>
        <v>3.4461701808358978</v>
      </c>
      <c r="G243" s="4">
        <f>Nurse[[#This Row],[Total Direct Care Staff Hours]]/Nurse[[#This Row],[MDS Census]]</f>
        <v>3.3666091393411874</v>
      </c>
      <c r="H243" s="4">
        <f>Nurse[[#This Row],[Total RN Hours (w/ Admin, DON)]]/Nurse[[#This Row],[MDS Census]]</f>
        <v>0.33378404742252576</v>
      </c>
      <c r="I243" s="4">
        <f>Nurse[[#This Row],[RN Hours (excl. Admin, DON)]]/Nurse[[#This Row],[MDS Census]]</f>
        <v>0.25522097996548365</v>
      </c>
      <c r="J243" s="4">
        <f>SUM(Nurse[[#This Row],[RN Hours (excl. Admin, DON)]],Nurse[[#This Row],[RN Admin Hours]],Nurse[[#This Row],[RN DON Hours]],Nurse[[#This Row],[LPN Hours (excl. Admin)]],Nurse[[#This Row],[LPN Admin Hours]],Nurse[[#This Row],[CNA Hours]],Nurse[[#This Row],[NA TR Hours]],Nurse[[#This Row],[Med Aide/Tech Hours]])</f>
        <v>499.20771739130441</v>
      </c>
      <c r="K243" s="4">
        <f>SUM(Nurse[[#This Row],[RN Hours (excl. Admin, DON)]],Nurse[[#This Row],[LPN Hours (excl. Admin)]],Nurse[[#This Row],[CNA Hours]],Nurse[[#This Row],[NA TR Hours]],Nurse[[#This Row],[Med Aide/Tech Hours]])</f>
        <v>487.68260869565222</v>
      </c>
      <c r="L243" s="4">
        <f>SUM(Nurse[[#This Row],[RN Hours (excl. Admin, DON)]],Nurse[[#This Row],[RN Admin Hours]],Nurse[[#This Row],[RN DON Hours]])</f>
        <v>48.35152173913044</v>
      </c>
      <c r="M243" s="4">
        <v>36.970978260869572</v>
      </c>
      <c r="N243" s="4">
        <v>5.3998913043478254</v>
      </c>
      <c r="O243" s="4">
        <v>5.980652173913044</v>
      </c>
      <c r="P243" s="4">
        <f>SUM(Nurse[[#This Row],[LPN Hours (excl. Admin)]],Nurse[[#This Row],[LPN Admin Hours]])</f>
        <v>104.49206521739131</v>
      </c>
      <c r="Q243" s="4">
        <v>104.34750000000001</v>
      </c>
      <c r="R243" s="4">
        <v>0.14456521739130435</v>
      </c>
      <c r="S243" s="4">
        <f>SUM(Nurse[[#This Row],[CNA Hours]],Nurse[[#This Row],[NA TR Hours]],Nurse[[#This Row],[Med Aide/Tech Hours]])</f>
        <v>346.36413043478262</v>
      </c>
      <c r="T243" s="4">
        <v>346.36413043478262</v>
      </c>
      <c r="U243" s="4">
        <v>0</v>
      </c>
      <c r="V243" s="4">
        <v>0</v>
      </c>
      <c r="W2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24.564673913043475</v>
      </c>
      <c r="X243" s="4">
        <v>1.5788043478260869</v>
      </c>
      <c r="Y243" s="4">
        <v>0</v>
      </c>
      <c r="Z243" s="4">
        <v>0</v>
      </c>
      <c r="AA243" s="4">
        <v>22.985869565217389</v>
      </c>
      <c r="AB243" s="4">
        <v>0</v>
      </c>
      <c r="AC243" s="4">
        <v>0</v>
      </c>
      <c r="AD243" s="4">
        <v>0</v>
      </c>
      <c r="AE243" s="4">
        <v>0</v>
      </c>
      <c r="AF243" s="1">
        <v>315147</v>
      </c>
      <c r="AG243" s="1">
        <v>2</v>
      </c>
      <c r="AH243"/>
    </row>
    <row r="244" spans="1:34" x14ac:dyDescent="0.25">
      <c r="A244" t="s">
        <v>380</v>
      </c>
      <c r="B244" t="s">
        <v>290</v>
      </c>
      <c r="C244" t="s">
        <v>449</v>
      </c>
      <c r="D244" t="s">
        <v>402</v>
      </c>
      <c r="E244" s="4">
        <v>191.64130434782609</v>
      </c>
      <c r="F244" s="4">
        <f>Nurse[[#This Row],[Total Nurse Staff Hours]]/Nurse[[#This Row],[MDS Census]]</f>
        <v>4.7868373886903743</v>
      </c>
      <c r="G244" s="4">
        <f>Nurse[[#This Row],[Total Direct Care Staff Hours]]/Nurse[[#This Row],[MDS Census]]</f>
        <v>4.515766547558278</v>
      </c>
      <c r="H244" s="4">
        <f>Nurse[[#This Row],[Total RN Hours (w/ Admin, DON)]]/Nurse[[#This Row],[MDS Census]]</f>
        <v>1.0094708184447847</v>
      </c>
      <c r="I244" s="4">
        <f>Nurse[[#This Row],[RN Hours (excl. Admin, DON)]]/Nurse[[#This Row],[MDS Census]]</f>
        <v>0.73839997731268781</v>
      </c>
      <c r="J244" s="4">
        <f>SUM(Nurse[[#This Row],[RN Hours (excl. Admin, DON)]],Nurse[[#This Row],[RN Admin Hours]],Nurse[[#This Row],[RN DON Hours]],Nurse[[#This Row],[LPN Hours (excl. Admin)]],Nurse[[#This Row],[LPN Admin Hours]],Nurse[[#This Row],[CNA Hours]],Nurse[[#This Row],[NA TR Hours]],Nurse[[#This Row],[Med Aide/Tech Hours]])</f>
        <v>917.35576086956519</v>
      </c>
      <c r="K244" s="4">
        <f>SUM(Nurse[[#This Row],[RN Hours (excl. Admin, DON)]],Nurse[[#This Row],[LPN Hours (excl. Admin)]],Nurse[[#This Row],[CNA Hours]],Nurse[[#This Row],[NA TR Hours]],Nurse[[#This Row],[Med Aide/Tech Hours]])</f>
        <v>865.40739130434781</v>
      </c>
      <c r="L244" s="4">
        <f>SUM(Nurse[[#This Row],[RN Hours (excl. Admin, DON)]],Nurse[[#This Row],[RN Admin Hours]],Nurse[[#This Row],[RN DON Hours]])</f>
        <v>193.45630434782606</v>
      </c>
      <c r="M244" s="4">
        <v>141.50793478260869</v>
      </c>
      <c r="N244" s="4">
        <v>47.304347826086953</v>
      </c>
      <c r="O244" s="4">
        <v>4.6440217391304346</v>
      </c>
      <c r="P244" s="4">
        <f>SUM(Nurse[[#This Row],[LPN Hours (excl. Admin)]],Nurse[[#This Row],[LPN Admin Hours]])</f>
        <v>167.33423913043478</v>
      </c>
      <c r="Q244" s="4">
        <v>167.33423913043478</v>
      </c>
      <c r="R244" s="4">
        <v>0</v>
      </c>
      <c r="S244" s="4">
        <f>SUM(Nurse[[#This Row],[CNA Hours]],Nurse[[#This Row],[NA TR Hours]],Nurse[[#This Row],[Med Aide/Tech Hours]])</f>
        <v>556.56521739130437</v>
      </c>
      <c r="T244" s="4">
        <v>556.56521739130437</v>
      </c>
      <c r="U244" s="4">
        <v>0</v>
      </c>
      <c r="V244" s="4">
        <v>0</v>
      </c>
      <c r="W2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16.089673913043477</v>
      </c>
      <c r="X244" s="4">
        <v>0.2608695652173913</v>
      </c>
      <c r="Y244" s="4">
        <v>0</v>
      </c>
      <c r="Z244" s="4">
        <v>0</v>
      </c>
      <c r="AA244" s="4">
        <v>2.2690217391304346</v>
      </c>
      <c r="AB244" s="4">
        <v>0</v>
      </c>
      <c r="AC244" s="4">
        <v>13.559782608695652</v>
      </c>
      <c r="AD244" s="4">
        <v>0</v>
      </c>
      <c r="AE244" s="4">
        <v>0</v>
      </c>
      <c r="AF244" s="1">
        <v>315459</v>
      </c>
      <c r="AG244" s="1">
        <v>2</v>
      </c>
      <c r="AH244"/>
    </row>
    <row r="245" spans="1:34" x14ac:dyDescent="0.25">
      <c r="A245" t="s">
        <v>380</v>
      </c>
      <c r="B245" t="s">
        <v>317</v>
      </c>
      <c r="C245" t="s">
        <v>516</v>
      </c>
      <c r="D245" t="s">
        <v>407</v>
      </c>
      <c r="E245" s="4">
        <v>256.6521739130435</v>
      </c>
      <c r="F245" s="4">
        <f>Nurse[[#This Row],[Total Nurse Staff Hours]]/Nurse[[#This Row],[MDS Census]]</f>
        <v>4.4631128239878022</v>
      </c>
      <c r="G245" s="4">
        <f>Nurse[[#This Row],[Total Direct Care Staff Hours]]/Nurse[[#This Row],[MDS Census]]</f>
        <v>4.1879434186007121</v>
      </c>
      <c r="H245" s="4">
        <f>Nurse[[#This Row],[Total RN Hours (w/ Admin, DON)]]/Nurse[[#This Row],[MDS Census]]</f>
        <v>0.97140267660511581</v>
      </c>
      <c r="I245" s="4">
        <f>Nurse[[#This Row],[RN Hours (excl. Admin, DON)]]/Nurse[[#This Row],[MDS Census]]</f>
        <v>0.71261265458241563</v>
      </c>
      <c r="J245" s="4">
        <f>SUM(Nurse[[#This Row],[RN Hours (excl. Admin, DON)]],Nurse[[#This Row],[RN Admin Hours]],Nurse[[#This Row],[RN DON Hours]],Nurse[[#This Row],[LPN Hours (excl. Admin)]],Nurse[[#This Row],[LPN Admin Hours]],Nurse[[#This Row],[CNA Hours]],Nurse[[#This Row],[NA TR Hours]],Nurse[[#This Row],[Med Aide/Tech Hours]])</f>
        <v>1145.4676086956522</v>
      </c>
      <c r="K245" s="4">
        <f>SUM(Nurse[[#This Row],[RN Hours (excl. Admin, DON)]],Nurse[[#This Row],[LPN Hours (excl. Admin)]],Nurse[[#This Row],[CNA Hours]],Nurse[[#This Row],[NA TR Hours]],Nurse[[#This Row],[Med Aide/Tech Hours]])</f>
        <v>1074.8447826086958</v>
      </c>
      <c r="L245" s="4">
        <f>SUM(Nurse[[#This Row],[RN Hours (excl. Admin, DON)]],Nurse[[#This Row],[RN Admin Hours]],Nurse[[#This Row],[RN DON Hours]])</f>
        <v>249.31260869565213</v>
      </c>
      <c r="M245" s="4">
        <v>182.89358695652172</v>
      </c>
      <c r="N245" s="4">
        <v>64.478804347826085</v>
      </c>
      <c r="O245" s="4">
        <v>1.9402173913043479</v>
      </c>
      <c r="P245" s="4">
        <f>SUM(Nurse[[#This Row],[LPN Hours (excl. Admin)]],Nurse[[#This Row],[LPN Admin Hours]])</f>
        <v>256.59260869565219</v>
      </c>
      <c r="Q245" s="4">
        <v>252.38880434782612</v>
      </c>
      <c r="R245" s="4">
        <v>4.2038043478260869</v>
      </c>
      <c r="S245" s="4">
        <f>SUM(Nurse[[#This Row],[CNA Hours]],Nurse[[#This Row],[NA TR Hours]],Nurse[[#This Row],[Med Aide/Tech Hours]])</f>
        <v>639.5623913043479</v>
      </c>
      <c r="T245" s="4">
        <v>639.5623913043479</v>
      </c>
      <c r="U245" s="4">
        <v>0</v>
      </c>
      <c r="V245" s="4">
        <v>0</v>
      </c>
      <c r="W2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50.182065217391305</v>
      </c>
      <c r="X245" s="4">
        <v>0</v>
      </c>
      <c r="Y245" s="4">
        <v>0</v>
      </c>
      <c r="Z245" s="4">
        <v>0</v>
      </c>
      <c r="AA245" s="4">
        <v>0</v>
      </c>
      <c r="AB245" s="4">
        <v>0</v>
      </c>
      <c r="AC245" s="4">
        <v>50.182065217391305</v>
      </c>
      <c r="AD245" s="4">
        <v>0</v>
      </c>
      <c r="AE245" s="4">
        <v>0</v>
      </c>
      <c r="AF245" s="1">
        <v>315496</v>
      </c>
      <c r="AG245" s="1">
        <v>2</v>
      </c>
      <c r="AH245"/>
    </row>
    <row r="246" spans="1:34" x14ac:dyDescent="0.25">
      <c r="A246" t="s">
        <v>380</v>
      </c>
      <c r="B246" t="s">
        <v>289</v>
      </c>
      <c r="C246" t="s">
        <v>447</v>
      </c>
      <c r="D246" t="s">
        <v>410</v>
      </c>
      <c r="E246" s="4">
        <v>236.07608695652175</v>
      </c>
      <c r="F246" s="4">
        <f>Nurse[[#This Row],[Total Nurse Staff Hours]]/Nurse[[#This Row],[MDS Census]]</f>
        <v>4.7653091762972517</v>
      </c>
      <c r="G246" s="4">
        <f>Nurse[[#This Row],[Total Direct Care Staff Hours]]/Nurse[[#This Row],[MDS Census]]</f>
        <v>4.2640199825037994</v>
      </c>
      <c r="H246" s="4">
        <f>Nurse[[#This Row],[Total RN Hours (w/ Admin, DON)]]/Nurse[[#This Row],[MDS Census]]</f>
        <v>0.97751968322666771</v>
      </c>
      <c r="I246" s="4">
        <f>Nurse[[#This Row],[RN Hours (excl. Admin, DON)]]/Nurse[[#This Row],[MDS Census]]</f>
        <v>0.58176020995441768</v>
      </c>
      <c r="J246" s="4">
        <f>SUM(Nurse[[#This Row],[RN Hours (excl. Admin, DON)]],Nurse[[#This Row],[RN Admin Hours]],Nurse[[#This Row],[RN DON Hours]],Nurse[[#This Row],[LPN Hours (excl. Admin)]],Nurse[[#This Row],[LPN Admin Hours]],Nurse[[#This Row],[CNA Hours]],Nurse[[#This Row],[NA TR Hours]],Nurse[[#This Row],[Med Aide/Tech Hours]])</f>
        <v>1124.975543478261</v>
      </c>
      <c r="K246" s="4">
        <f>SUM(Nurse[[#This Row],[RN Hours (excl. Admin, DON)]],Nurse[[#This Row],[LPN Hours (excl. Admin)]],Nurse[[#This Row],[CNA Hours]],Nurse[[#This Row],[NA TR Hours]],Nurse[[#This Row],[Med Aide/Tech Hours]])</f>
        <v>1006.6331521739132</v>
      </c>
      <c r="L246" s="4">
        <f>SUM(Nurse[[#This Row],[RN Hours (excl. Admin, DON)]],Nurse[[#This Row],[RN Admin Hours]],Nurse[[#This Row],[RN DON Hours]])</f>
        <v>230.76902173913041</v>
      </c>
      <c r="M246" s="4">
        <v>137.33967391304347</v>
      </c>
      <c r="N246" s="4">
        <v>86.407608695652172</v>
      </c>
      <c r="O246" s="4">
        <v>7.0217391304347823</v>
      </c>
      <c r="P246" s="4">
        <f>SUM(Nurse[[#This Row],[LPN Hours (excl. Admin)]],Nurse[[#This Row],[LPN Admin Hours]])</f>
        <v>271.68478260869568</v>
      </c>
      <c r="Q246" s="4">
        <v>246.77173913043481</v>
      </c>
      <c r="R246" s="4">
        <v>24.913043478260871</v>
      </c>
      <c r="S246" s="4">
        <f>SUM(Nurse[[#This Row],[CNA Hours]],Nurse[[#This Row],[NA TR Hours]],Nurse[[#This Row],[Med Aide/Tech Hours]])</f>
        <v>622.52173913043498</v>
      </c>
      <c r="T246" s="4">
        <v>622.52173913043498</v>
      </c>
      <c r="U246" s="4">
        <v>0</v>
      </c>
      <c r="V246" s="4">
        <v>0</v>
      </c>
      <c r="W2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6" s="4">
        <v>0</v>
      </c>
      <c r="Y246" s="4">
        <v>0</v>
      </c>
      <c r="Z246" s="4">
        <v>0</v>
      </c>
      <c r="AA246" s="4">
        <v>0</v>
      </c>
      <c r="AB246" s="4">
        <v>0</v>
      </c>
      <c r="AC246" s="4">
        <v>0</v>
      </c>
      <c r="AD246" s="4">
        <v>0</v>
      </c>
      <c r="AE246" s="4">
        <v>0</v>
      </c>
      <c r="AF246" s="1">
        <v>315458</v>
      </c>
      <c r="AG246" s="1">
        <v>2</v>
      </c>
      <c r="AH246"/>
    </row>
    <row r="247" spans="1:34" x14ac:dyDescent="0.25">
      <c r="A247" t="s">
        <v>380</v>
      </c>
      <c r="B247" t="s">
        <v>217</v>
      </c>
      <c r="C247" t="s">
        <v>574</v>
      </c>
      <c r="D247" t="s">
        <v>420</v>
      </c>
      <c r="E247" s="4">
        <v>79.271739130434781</v>
      </c>
      <c r="F247" s="4">
        <f>Nurse[[#This Row],[Total Nurse Staff Hours]]/Nurse[[#This Row],[MDS Census]]</f>
        <v>3.3250884409707955</v>
      </c>
      <c r="G247" s="4">
        <f>Nurse[[#This Row],[Total Direct Care Staff Hours]]/Nurse[[#This Row],[MDS Census]]</f>
        <v>3.1027766351295774</v>
      </c>
      <c r="H247" s="4">
        <f>Nurse[[#This Row],[Total RN Hours (w/ Admin, DON)]]/Nurse[[#This Row],[MDS Census]]</f>
        <v>0.59887974770327723</v>
      </c>
      <c r="I247" s="4">
        <f>Nurse[[#This Row],[RN Hours (excl. Admin, DON)]]/Nurse[[#This Row],[MDS Census]]</f>
        <v>0.37656794186205955</v>
      </c>
      <c r="J247" s="4">
        <f>SUM(Nurse[[#This Row],[RN Hours (excl. Admin, DON)]],Nurse[[#This Row],[RN Admin Hours]],Nurse[[#This Row],[RN DON Hours]],Nurse[[#This Row],[LPN Hours (excl. Admin)]],Nurse[[#This Row],[LPN Admin Hours]],Nurse[[#This Row],[CNA Hours]],Nurse[[#This Row],[NA TR Hours]],Nurse[[#This Row],[Med Aide/Tech Hours]])</f>
        <v>263.585543478261</v>
      </c>
      <c r="K247" s="4">
        <f>SUM(Nurse[[#This Row],[RN Hours (excl. Admin, DON)]],Nurse[[#This Row],[LPN Hours (excl. Admin)]],Nurse[[#This Row],[CNA Hours]],Nurse[[#This Row],[NA TR Hours]],Nurse[[#This Row],[Med Aide/Tech Hours]])</f>
        <v>245.96250000000006</v>
      </c>
      <c r="L247" s="4">
        <f>SUM(Nurse[[#This Row],[RN Hours (excl. Admin, DON)]],Nurse[[#This Row],[RN Admin Hours]],Nurse[[#This Row],[RN DON Hours]])</f>
        <v>47.474239130434789</v>
      </c>
      <c r="M247" s="4">
        <v>29.851195652173917</v>
      </c>
      <c r="N247" s="4">
        <v>14.821630434782611</v>
      </c>
      <c r="O247" s="4">
        <v>2.8014130434782611</v>
      </c>
      <c r="P247" s="4">
        <f>SUM(Nurse[[#This Row],[LPN Hours (excl. Admin)]],Nurse[[#This Row],[LPN Admin Hours]])</f>
        <v>75.832608695652169</v>
      </c>
      <c r="Q247" s="4">
        <v>75.832608695652169</v>
      </c>
      <c r="R247" s="4">
        <v>0</v>
      </c>
      <c r="S247" s="4">
        <f>SUM(Nurse[[#This Row],[CNA Hours]],Nurse[[#This Row],[NA TR Hours]],Nurse[[#This Row],[Med Aide/Tech Hours]])</f>
        <v>140.27869565217401</v>
      </c>
      <c r="T247" s="4">
        <v>125.12945652173921</v>
      </c>
      <c r="U247" s="4">
        <v>15.149239130434788</v>
      </c>
      <c r="V247" s="4">
        <v>0</v>
      </c>
      <c r="W2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30.822934782608694</v>
      </c>
      <c r="X247" s="4">
        <v>0</v>
      </c>
      <c r="Y247" s="4">
        <v>0</v>
      </c>
      <c r="Z247" s="4">
        <v>0</v>
      </c>
      <c r="AA247" s="4">
        <v>12.144891304347823</v>
      </c>
      <c r="AB247" s="4">
        <v>0</v>
      </c>
      <c r="AC247" s="4">
        <v>18.678043478260872</v>
      </c>
      <c r="AD247" s="4">
        <v>0</v>
      </c>
      <c r="AE247" s="4">
        <v>0</v>
      </c>
      <c r="AF247" s="1">
        <v>315350</v>
      </c>
      <c r="AG247" s="1">
        <v>2</v>
      </c>
      <c r="AH247"/>
    </row>
    <row r="248" spans="1:34" x14ac:dyDescent="0.25">
      <c r="A248" t="s">
        <v>380</v>
      </c>
      <c r="B248" t="s">
        <v>86</v>
      </c>
      <c r="C248" t="s">
        <v>430</v>
      </c>
      <c r="D248" t="s">
        <v>413</v>
      </c>
      <c r="E248" s="4">
        <v>182.08695652173913</v>
      </c>
      <c r="F248" s="4">
        <f>Nurse[[#This Row],[Total Nurse Staff Hours]]/Nurse[[#This Row],[MDS Census]]</f>
        <v>3.5032551337153772</v>
      </c>
      <c r="G248" s="4">
        <f>Nurse[[#This Row],[Total Direct Care Staff Hours]]/Nurse[[#This Row],[MDS Census]]</f>
        <v>3.1638180515759315</v>
      </c>
      <c r="H248" s="4">
        <f>Nurse[[#This Row],[Total RN Hours (w/ Admin, DON)]]/Nurse[[#This Row],[MDS Census]]</f>
        <v>0.52971287010506218</v>
      </c>
      <c r="I248" s="4">
        <f>Nurse[[#This Row],[RN Hours (excl. Admin, DON)]]/Nurse[[#This Row],[MDS Census]]</f>
        <v>0.34870463228271253</v>
      </c>
      <c r="J248" s="4">
        <f>SUM(Nurse[[#This Row],[RN Hours (excl. Admin, DON)]],Nurse[[#This Row],[RN Admin Hours]],Nurse[[#This Row],[RN DON Hours]],Nurse[[#This Row],[LPN Hours (excl. Admin)]],Nurse[[#This Row],[LPN Admin Hours]],Nurse[[#This Row],[CNA Hours]],Nurse[[#This Row],[NA TR Hours]],Nurse[[#This Row],[Med Aide/Tech Hours]])</f>
        <v>637.89706521739129</v>
      </c>
      <c r="K248" s="4">
        <f>SUM(Nurse[[#This Row],[RN Hours (excl. Admin, DON)]],Nurse[[#This Row],[LPN Hours (excl. Admin)]],Nurse[[#This Row],[CNA Hours]],Nurse[[#This Row],[NA TR Hours]],Nurse[[#This Row],[Med Aide/Tech Hours]])</f>
        <v>576.09</v>
      </c>
      <c r="L248" s="4">
        <f>SUM(Nurse[[#This Row],[RN Hours (excl. Admin, DON)]],Nurse[[#This Row],[RN Admin Hours]],Nurse[[#This Row],[RN DON Hours]])</f>
        <v>96.453804347826093</v>
      </c>
      <c r="M248" s="4">
        <v>63.494565217391305</v>
      </c>
      <c r="N248" s="4">
        <v>27.480978260869566</v>
      </c>
      <c r="O248" s="4">
        <v>5.4782608695652177</v>
      </c>
      <c r="P248" s="4">
        <f>SUM(Nurse[[#This Row],[LPN Hours (excl. Admin)]],Nurse[[#This Row],[LPN Admin Hours]])</f>
        <v>166.75271739130434</v>
      </c>
      <c r="Q248" s="4">
        <v>137.90489130434781</v>
      </c>
      <c r="R248" s="4">
        <v>28.847826086956523</v>
      </c>
      <c r="S248" s="4">
        <f>SUM(Nurse[[#This Row],[CNA Hours]],Nurse[[#This Row],[NA TR Hours]],Nurse[[#This Row],[Med Aide/Tech Hours]])</f>
        <v>374.69054347826085</v>
      </c>
      <c r="T248" s="4">
        <v>332.79923913043478</v>
      </c>
      <c r="U248" s="4">
        <v>41.891304347826086</v>
      </c>
      <c r="V248" s="4">
        <v>0</v>
      </c>
      <c r="W2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26.567934782608695</v>
      </c>
      <c r="X248" s="4">
        <v>8.6956521739130432E-2</v>
      </c>
      <c r="Y248" s="4">
        <v>0.43478260869565216</v>
      </c>
      <c r="Z248" s="4">
        <v>0</v>
      </c>
      <c r="AA248" s="4">
        <v>1.6467391304347827</v>
      </c>
      <c r="AB248" s="4">
        <v>0</v>
      </c>
      <c r="AC248" s="4">
        <v>24.399456521739129</v>
      </c>
      <c r="AD248" s="4">
        <v>0</v>
      </c>
      <c r="AE248" s="4">
        <v>0</v>
      </c>
      <c r="AF248" s="1">
        <v>315171</v>
      </c>
      <c r="AG248" s="1">
        <v>2</v>
      </c>
      <c r="AH248"/>
    </row>
    <row r="249" spans="1:34" x14ac:dyDescent="0.25">
      <c r="A249" t="s">
        <v>380</v>
      </c>
      <c r="B249" t="s">
        <v>199</v>
      </c>
      <c r="C249" t="s">
        <v>570</v>
      </c>
      <c r="D249" t="s">
        <v>408</v>
      </c>
      <c r="E249" s="4">
        <v>50.032608695652172</v>
      </c>
      <c r="F249" s="4">
        <f>Nurse[[#This Row],[Total Nurse Staff Hours]]/Nurse[[#This Row],[MDS Census]]</f>
        <v>4.4328698674777325</v>
      </c>
      <c r="G249" s="4">
        <f>Nurse[[#This Row],[Total Direct Care Staff Hours]]/Nurse[[#This Row],[MDS Census]]</f>
        <v>4.1799369976102545</v>
      </c>
      <c r="H249" s="4">
        <f>Nurse[[#This Row],[Total RN Hours (w/ Admin, DON)]]/Nurse[[#This Row],[MDS Census]]</f>
        <v>1.53861611992179</v>
      </c>
      <c r="I249" s="4">
        <f>Nurse[[#This Row],[RN Hours (excl. Admin, DON)]]/Nurse[[#This Row],[MDS Census]]</f>
        <v>1.2856832500543123</v>
      </c>
      <c r="J249" s="4">
        <f>SUM(Nurse[[#This Row],[RN Hours (excl. Admin, DON)]],Nurse[[#This Row],[RN Admin Hours]],Nurse[[#This Row],[RN DON Hours]],Nurse[[#This Row],[LPN Hours (excl. Admin)]],Nurse[[#This Row],[LPN Admin Hours]],Nurse[[#This Row],[CNA Hours]],Nurse[[#This Row],[NA TR Hours]],Nurse[[#This Row],[Med Aide/Tech Hours]])</f>
        <v>221.78804347826087</v>
      </c>
      <c r="K249" s="4">
        <f>SUM(Nurse[[#This Row],[RN Hours (excl. Admin, DON)]],Nurse[[#This Row],[LPN Hours (excl. Admin)]],Nurse[[#This Row],[CNA Hours]],Nurse[[#This Row],[NA TR Hours]],Nurse[[#This Row],[Med Aide/Tech Hours]])</f>
        <v>209.13315217391306</v>
      </c>
      <c r="L249" s="4">
        <f>SUM(Nurse[[#This Row],[RN Hours (excl. Admin, DON)]],Nurse[[#This Row],[RN Admin Hours]],Nurse[[#This Row],[RN DON Hours]])</f>
        <v>76.980978260869563</v>
      </c>
      <c r="M249" s="4">
        <v>64.326086956521735</v>
      </c>
      <c r="N249" s="4">
        <v>7.4375</v>
      </c>
      <c r="O249" s="4">
        <v>5.2173913043478262</v>
      </c>
      <c r="P249" s="4">
        <f>SUM(Nurse[[#This Row],[LPN Hours (excl. Admin)]],Nurse[[#This Row],[LPN Admin Hours]])</f>
        <v>41.665760869565219</v>
      </c>
      <c r="Q249" s="4">
        <v>41.665760869565219</v>
      </c>
      <c r="R249" s="4">
        <v>0</v>
      </c>
      <c r="S249" s="4">
        <f>SUM(Nurse[[#This Row],[CNA Hours]],Nurse[[#This Row],[NA TR Hours]],Nurse[[#This Row],[Med Aide/Tech Hours]])</f>
        <v>103.14130434782609</v>
      </c>
      <c r="T249" s="4">
        <v>103.14130434782609</v>
      </c>
      <c r="U249" s="4">
        <v>0</v>
      </c>
      <c r="V249" s="4">
        <v>0</v>
      </c>
      <c r="W2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1.6141304347826086</v>
      </c>
      <c r="X249" s="4">
        <v>0</v>
      </c>
      <c r="Y249" s="4">
        <v>0</v>
      </c>
      <c r="Z249" s="4">
        <v>0</v>
      </c>
      <c r="AA249" s="4">
        <v>0</v>
      </c>
      <c r="AB249" s="4">
        <v>0</v>
      </c>
      <c r="AC249" s="4">
        <v>1.6141304347826086</v>
      </c>
      <c r="AD249" s="4">
        <v>0</v>
      </c>
      <c r="AE249" s="4">
        <v>0</v>
      </c>
      <c r="AF249" s="1">
        <v>315329</v>
      </c>
      <c r="AG249" s="1">
        <v>2</v>
      </c>
      <c r="AH249"/>
    </row>
    <row r="250" spans="1:34" x14ac:dyDescent="0.25">
      <c r="A250" t="s">
        <v>380</v>
      </c>
      <c r="B250" t="s">
        <v>98</v>
      </c>
      <c r="C250" t="s">
        <v>539</v>
      </c>
      <c r="D250" t="s">
        <v>420</v>
      </c>
      <c r="E250" s="4">
        <v>104.1304347826087</v>
      </c>
      <c r="F250" s="4">
        <f>Nurse[[#This Row],[Total Nurse Staff Hours]]/Nurse[[#This Row],[MDS Census]]</f>
        <v>2.1929613778705632</v>
      </c>
      <c r="G250" s="4">
        <f>Nurse[[#This Row],[Total Direct Care Staff Hours]]/Nurse[[#This Row],[MDS Census]]</f>
        <v>2.1779363256784965</v>
      </c>
      <c r="H250" s="4">
        <f>Nurse[[#This Row],[Total RN Hours (w/ Admin, DON)]]/Nurse[[#This Row],[MDS Census]]</f>
        <v>0.12956367432150306</v>
      </c>
      <c r="I250" s="4">
        <f>Nurse[[#This Row],[RN Hours (excl. Admin, DON)]]/Nurse[[#This Row],[MDS Census]]</f>
        <v>0.11453862212943625</v>
      </c>
      <c r="J250" s="4">
        <f>SUM(Nurse[[#This Row],[RN Hours (excl. Admin, DON)]],Nurse[[#This Row],[RN Admin Hours]],Nurse[[#This Row],[RN DON Hours]],Nurse[[#This Row],[LPN Hours (excl. Admin)]],Nurse[[#This Row],[LPN Admin Hours]],Nurse[[#This Row],[CNA Hours]],Nurse[[#This Row],[NA TR Hours]],Nurse[[#This Row],[Med Aide/Tech Hours]])</f>
        <v>228.35402173913042</v>
      </c>
      <c r="K250" s="4">
        <f>SUM(Nurse[[#This Row],[RN Hours (excl. Admin, DON)]],Nurse[[#This Row],[LPN Hours (excl. Admin)]],Nurse[[#This Row],[CNA Hours]],Nurse[[#This Row],[NA TR Hours]],Nurse[[#This Row],[Med Aide/Tech Hours]])</f>
        <v>226.78945652173911</v>
      </c>
      <c r="L250" s="4">
        <f>SUM(Nurse[[#This Row],[RN Hours (excl. Admin, DON)]],Nurse[[#This Row],[RN Admin Hours]],Nurse[[#This Row],[RN DON Hours]])</f>
        <v>13.491521739130429</v>
      </c>
      <c r="M250" s="4">
        <v>11.926956521739124</v>
      </c>
      <c r="N250" s="4">
        <v>1.5645652173913043</v>
      </c>
      <c r="O250" s="4">
        <v>0</v>
      </c>
      <c r="P250" s="4">
        <f>SUM(Nurse[[#This Row],[LPN Hours (excl. Admin)]],Nurse[[#This Row],[LPN Admin Hours]])</f>
        <v>55.520000000000032</v>
      </c>
      <c r="Q250" s="4">
        <v>55.520000000000032</v>
      </c>
      <c r="R250" s="4">
        <v>0</v>
      </c>
      <c r="S250" s="4">
        <f>SUM(Nurse[[#This Row],[CNA Hours]],Nurse[[#This Row],[NA TR Hours]],Nurse[[#This Row],[Med Aide/Tech Hours]])</f>
        <v>159.34249999999997</v>
      </c>
      <c r="T250" s="4">
        <v>159.34249999999997</v>
      </c>
      <c r="U250" s="4">
        <v>0</v>
      </c>
      <c r="V250" s="4">
        <v>0</v>
      </c>
      <c r="W2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0" s="4">
        <v>0</v>
      </c>
      <c r="Y250" s="4">
        <v>0</v>
      </c>
      <c r="Z250" s="4">
        <v>0</v>
      </c>
      <c r="AA250" s="4">
        <v>0</v>
      </c>
      <c r="AB250" s="4">
        <v>0</v>
      </c>
      <c r="AC250" s="4">
        <v>0</v>
      </c>
      <c r="AD250" s="4">
        <v>0</v>
      </c>
      <c r="AE250" s="4">
        <v>0</v>
      </c>
      <c r="AF250" s="1">
        <v>315193</v>
      </c>
      <c r="AG250" s="1">
        <v>2</v>
      </c>
      <c r="AH250"/>
    </row>
    <row r="251" spans="1:34" x14ac:dyDescent="0.25">
      <c r="A251" t="s">
        <v>380</v>
      </c>
      <c r="B251" t="s">
        <v>25</v>
      </c>
      <c r="C251" t="s">
        <v>496</v>
      </c>
      <c r="D251" t="s">
        <v>416</v>
      </c>
      <c r="E251" s="4">
        <v>124.57608695652173</v>
      </c>
      <c r="F251" s="4">
        <f>Nurse[[#This Row],[Total Nurse Staff Hours]]/Nurse[[#This Row],[MDS Census]]</f>
        <v>3.5602216211499877</v>
      </c>
      <c r="G251" s="4">
        <f>Nurse[[#This Row],[Total Direct Care Staff Hours]]/Nurse[[#This Row],[MDS Census]]</f>
        <v>2.9802381991100262</v>
      </c>
      <c r="H251" s="4">
        <f>Nurse[[#This Row],[Total RN Hours (w/ Admin, DON)]]/Nurse[[#This Row],[MDS Census]]</f>
        <v>0.53530494721228483</v>
      </c>
      <c r="I251" s="4">
        <f>Nurse[[#This Row],[RN Hours (excl. Admin, DON)]]/Nurse[[#This Row],[MDS Census]]</f>
        <v>5.0503446470639549E-2</v>
      </c>
      <c r="J251" s="4">
        <f>SUM(Nurse[[#This Row],[RN Hours (excl. Admin, DON)]],Nurse[[#This Row],[RN Admin Hours]],Nurse[[#This Row],[RN DON Hours]],Nurse[[#This Row],[LPN Hours (excl. Admin)]],Nurse[[#This Row],[LPN Admin Hours]],Nurse[[#This Row],[CNA Hours]],Nurse[[#This Row],[NA TR Hours]],Nurse[[#This Row],[Med Aide/Tech Hours]])</f>
        <v>443.51847826086964</v>
      </c>
      <c r="K251" s="4">
        <f>SUM(Nurse[[#This Row],[RN Hours (excl. Admin, DON)]],Nurse[[#This Row],[LPN Hours (excl. Admin)]],Nurse[[#This Row],[CNA Hours]],Nurse[[#This Row],[NA TR Hours]],Nurse[[#This Row],[Med Aide/Tech Hours]])</f>
        <v>371.26641304347834</v>
      </c>
      <c r="L251" s="4">
        <f>SUM(Nurse[[#This Row],[RN Hours (excl. Admin, DON)]],Nurse[[#This Row],[RN Admin Hours]],Nurse[[#This Row],[RN DON Hours]])</f>
        <v>66.686195652173879</v>
      </c>
      <c r="M251" s="4">
        <v>6.2915217391304328</v>
      </c>
      <c r="N251" s="4">
        <v>55.86521739130432</v>
      </c>
      <c r="O251" s="4">
        <v>4.5294565217391307</v>
      </c>
      <c r="P251" s="4">
        <f>SUM(Nurse[[#This Row],[LPN Hours (excl. Admin)]],Nurse[[#This Row],[LPN Admin Hours]])</f>
        <v>110.58913043478259</v>
      </c>
      <c r="Q251" s="4">
        <v>98.731739130434761</v>
      </c>
      <c r="R251" s="4">
        <v>11.85739130434783</v>
      </c>
      <c r="S251" s="4">
        <f>SUM(Nurse[[#This Row],[CNA Hours]],Nurse[[#This Row],[NA TR Hours]],Nurse[[#This Row],[Med Aide/Tech Hours]])</f>
        <v>266.24315217391313</v>
      </c>
      <c r="T251" s="4">
        <v>266.24315217391313</v>
      </c>
      <c r="U251" s="4">
        <v>0</v>
      </c>
      <c r="V251" s="4">
        <v>0</v>
      </c>
      <c r="W2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6.7081521739130432</v>
      </c>
      <c r="X251" s="4">
        <v>0</v>
      </c>
      <c r="Y251" s="4">
        <v>0</v>
      </c>
      <c r="Z251" s="4">
        <v>0</v>
      </c>
      <c r="AA251" s="4">
        <v>6.7081521739130432</v>
      </c>
      <c r="AB251" s="4">
        <v>0</v>
      </c>
      <c r="AC251" s="4">
        <v>0</v>
      </c>
      <c r="AD251" s="4">
        <v>0</v>
      </c>
      <c r="AE251" s="4">
        <v>0</v>
      </c>
      <c r="AF251" s="1">
        <v>315054</v>
      </c>
      <c r="AG251" s="1">
        <v>2</v>
      </c>
      <c r="AH251"/>
    </row>
    <row r="252" spans="1:34" x14ac:dyDescent="0.25">
      <c r="A252" t="s">
        <v>380</v>
      </c>
      <c r="B252" t="s">
        <v>149</v>
      </c>
      <c r="C252" t="s">
        <v>525</v>
      </c>
      <c r="D252" t="s">
        <v>415</v>
      </c>
      <c r="E252" s="4">
        <v>159.7608695652174</v>
      </c>
      <c r="F252" s="4">
        <f>Nurse[[#This Row],[Total Nurse Staff Hours]]/Nurse[[#This Row],[MDS Census]]</f>
        <v>2.4044475438835211</v>
      </c>
      <c r="G252" s="4">
        <f>Nurse[[#This Row],[Total Direct Care Staff Hours]]/Nurse[[#This Row],[MDS Census]]</f>
        <v>2.2611627432303711</v>
      </c>
      <c r="H252" s="4">
        <f>Nurse[[#This Row],[Total RN Hours (w/ Admin, DON)]]/Nurse[[#This Row],[MDS Census]]</f>
        <v>0.32291060008164374</v>
      </c>
      <c r="I252" s="4">
        <f>Nurse[[#This Row],[RN Hours (excl. Admin, DON)]]/Nurse[[#This Row],[MDS Census]]</f>
        <v>0.2526391345761328</v>
      </c>
      <c r="J252" s="4">
        <f>SUM(Nurse[[#This Row],[RN Hours (excl. Admin, DON)]],Nurse[[#This Row],[RN Admin Hours]],Nurse[[#This Row],[RN DON Hours]],Nurse[[#This Row],[LPN Hours (excl. Admin)]],Nurse[[#This Row],[LPN Admin Hours]],Nurse[[#This Row],[CNA Hours]],Nurse[[#This Row],[NA TR Hours]],Nurse[[#This Row],[Med Aide/Tech Hours]])</f>
        <v>384.13663043478255</v>
      </c>
      <c r="K252" s="4">
        <f>SUM(Nurse[[#This Row],[RN Hours (excl. Admin, DON)]],Nurse[[#This Row],[LPN Hours (excl. Admin)]],Nurse[[#This Row],[CNA Hours]],Nurse[[#This Row],[NA TR Hours]],Nurse[[#This Row],[Med Aide/Tech Hours]])</f>
        <v>361.24532608695648</v>
      </c>
      <c r="L252" s="4">
        <f>SUM(Nurse[[#This Row],[RN Hours (excl. Admin, DON)]],Nurse[[#This Row],[RN Admin Hours]],Nurse[[#This Row],[RN DON Hours]])</f>
        <v>51.588478260869564</v>
      </c>
      <c r="M252" s="4">
        <v>40.361847826086958</v>
      </c>
      <c r="N252" s="4">
        <v>6.0294565217391298</v>
      </c>
      <c r="O252" s="4">
        <v>5.1971739130434766</v>
      </c>
      <c r="P252" s="4">
        <f>SUM(Nurse[[#This Row],[LPN Hours (excl. Admin)]],Nurse[[#This Row],[LPN Admin Hours]])</f>
        <v>109.40673913043476</v>
      </c>
      <c r="Q252" s="4">
        <v>97.742065217391286</v>
      </c>
      <c r="R252" s="4">
        <v>11.664673913043476</v>
      </c>
      <c r="S252" s="4">
        <f>SUM(Nurse[[#This Row],[CNA Hours]],Nurse[[#This Row],[NA TR Hours]],Nurse[[#This Row],[Med Aide/Tech Hours]])</f>
        <v>223.14141304347822</v>
      </c>
      <c r="T252" s="4">
        <v>215.19282608695647</v>
      </c>
      <c r="U252" s="4">
        <v>7.9485869565217389</v>
      </c>
      <c r="V252" s="4">
        <v>0</v>
      </c>
      <c r="W2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2" s="4">
        <v>0</v>
      </c>
      <c r="Y252" s="4">
        <v>0</v>
      </c>
      <c r="Z252" s="4">
        <v>0</v>
      </c>
      <c r="AA252" s="4">
        <v>0</v>
      </c>
      <c r="AB252" s="4">
        <v>0</v>
      </c>
      <c r="AC252" s="4">
        <v>0</v>
      </c>
      <c r="AD252" s="4">
        <v>0</v>
      </c>
      <c r="AE252" s="4">
        <v>0</v>
      </c>
      <c r="AF252" s="1">
        <v>315263</v>
      </c>
      <c r="AG252" s="1">
        <v>2</v>
      </c>
      <c r="AH252"/>
    </row>
    <row r="253" spans="1:34" x14ac:dyDescent="0.25">
      <c r="A253" t="s">
        <v>380</v>
      </c>
      <c r="B253" t="s">
        <v>152</v>
      </c>
      <c r="C253" t="s">
        <v>524</v>
      </c>
      <c r="D253" t="s">
        <v>410</v>
      </c>
      <c r="E253" s="4">
        <v>163.96739130434781</v>
      </c>
      <c r="F253" s="4">
        <f>Nurse[[#This Row],[Total Nurse Staff Hours]]/Nurse[[#This Row],[MDS Census]]</f>
        <v>3.4449075240304947</v>
      </c>
      <c r="G253" s="4">
        <f>Nurse[[#This Row],[Total Direct Care Staff Hours]]/Nurse[[#This Row],[MDS Census]]</f>
        <v>3.1118621146834609</v>
      </c>
      <c r="H253" s="4">
        <f>Nurse[[#This Row],[Total RN Hours (w/ Admin, DON)]]/Nurse[[#This Row],[MDS Census]]</f>
        <v>0.50217500828637729</v>
      </c>
      <c r="I253" s="4">
        <f>Nurse[[#This Row],[RN Hours (excl. Admin, DON)]]/Nurse[[#This Row],[MDS Census]]</f>
        <v>0.16912959893934376</v>
      </c>
      <c r="J253" s="4">
        <f>SUM(Nurse[[#This Row],[RN Hours (excl. Admin, DON)]],Nurse[[#This Row],[RN Admin Hours]],Nurse[[#This Row],[RN DON Hours]],Nurse[[#This Row],[LPN Hours (excl. Admin)]],Nurse[[#This Row],[LPN Admin Hours]],Nurse[[#This Row],[CNA Hours]],Nurse[[#This Row],[NA TR Hours]],Nurse[[#This Row],[Med Aide/Tech Hours]])</f>
        <v>564.85250000000008</v>
      </c>
      <c r="K253" s="4">
        <f>SUM(Nurse[[#This Row],[RN Hours (excl. Admin, DON)]],Nurse[[#This Row],[LPN Hours (excl. Admin)]],Nurse[[#This Row],[CNA Hours]],Nurse[[#This Row],[NA TR Hours]],Nurse[[#This Row],[Med Aide/Tech Hours]])</f>
        <v>510.2439130434783</v>
      </c>
      <c r="L253" s="4">
        <f>SUM(Nurse[[#This Row],[RN Hours (excl. Admin, DON)]],Nurse[[#This Row],[RN Admin Hours]],Nurse[[#This Row],[RN DON Hours]])</f>
        <v>82.340326086956523</v>
      </c>
      <c r="M253" s="4">
        <v>27.731739130434786</v>
      </c>
      <c r="N253" s="4">
        <v>50.440108695652171</v>
      </c>
      <c r="O253" s="4">
        <v>4.1684782608695654</v>
      </c>
      <c r="P253" s="4">
        <f>SUM(Nurse[[#This Row],[LPN Hours (excl. Admin)]],Nurse[[#This Row],[LPN Admin Hours]])</f>
        <v>137.00619565217389</v>
      </c>
      <c r="Q253" s="4">
        <v>137.00619565217389</v>
      </c>
      <c r="R253" s="4">
        <v>0</v>
      </c>
      <c r="S253" s="4">
        <f>SUM(Nurse[[#This Row],[CNA Hours]],Nurse[[#This Row],[NA TR Hours]],Nurse[[#This Row],[Med Aide/Tech Hours]])</f>
        <v>345.50597826086965</v>
      </c>
      <c r="T253" s="4">
        <v>340.70434782608703</v>
      </c>
      <c r="U253" s="4">
        <v>4.8016304347826084</v>
      </c>
      <c r="V253" s="4">
        <v>0</v>
      </c>
      <c r="W2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32.859782608695653</v>
      </c>
      <c r="X253" s="4">
        <v>2.9891304347826088E-2</v>
      </c>
      <c r="Y253" s="4">
        <v>0</v>
      </c>
      <c r="Z253" s="4">
        <v>0</v>
      </c>
      <c r="AA253" s="4">
        <v>9.945652173913043</v>
      </c>
      <c r="AB253" s="4">
        <v>0</v>
      </c>
      <c r="AC253" s="4">
        <v>22.884239130434782</v>
      </c>
      <c r="AD253" s="4">
        <v>0</v>
      </c>
      <c r="AE253" s="4">
        <v>0</v>
      </c>
      <c r="AF253" s="1">
        <v>315266</v>
      </c>
      <c r="AG253" s="1">
        <v>2</v>
      </c>
      <c r="AH253"/>
    </row>
    <row r="254" spans="1:34" x14ac:dyDescent="0.25">
      <c r="A254" t="s">
        <v>380</v>
      </c>
      <c r="B254" t="s">
        <v>143</v>
      </c>
      <c r="C254" t="s">
        <v>465</v>
      </c>
      <c r="D254" t="s">
        <v>409</v>
      </c>
      <c r="E254" s="4">
        <v>87.467391304347828</v>
      </c>
      <c r="F254" s="4">
        <f>Nurse[[#This Row],[Total Nurse Staff Hours]]/Nurse[[#This Row],[MDS Census]]</f>
        <v>5.1777966944202802</v>
      </c>
      <c r="G254" s="4">
        <f>Nurse[[#This Row],[Total Direct Care Staff Hours]]/Nurse[[#This Row],[MDS Census]]</f>
        <v>4.5151758419286683</v>
      </c>
      <c r="H254" s="4">
        <f>Nurse[[#This Row],[Total RN Hours (w/ Admin, DON)]]/Nurse[[#This Row],[MDS Census]]</f>
        <v>1.3707058531129612</v>
      </c>
      <c r="I254" s="4">
        <f>Nurse[[#This Row],[RN Hours (excl. Admin, DON)]]/Nurse[[#This Row],[MDS Census]]</f>
        <v>0.70808500062134927</v>
      </c>
      <c r="J254" s="4">
        <f>SUM(Nurse[[#This Row],[RN Hours (excl. Admin, DON)]],Nurse[[#This Row],[RN Admin Hours]],Nurse[[#This Row],[RN DON Hours]],Nurse[[#This Row],[LPN Hours (excl. Admin)]],Nurse[[#This Row],[LPN Admin Hours]],Nurse[[#This Row],[CNA Hours]],Nurse[[#This Row],[NA TR Hours]],Nurse[[#This Row],[Med Aide/Tech Hours]])</f>
        <v>452.88836956521737</v>
      </c>
      <c r="K254" s="4">
        <f>SUM(Nurse[[#This Row],[RN Hours (excl. Admin, DON)]],Nurse[[#This Row],[LPN Hours (excl. Admin)]],Nurse[[#This Row],[CNA Hours]],Nurse[[#This Row],[NA TR Hours]],Nurse[[#This Row],[Med Aide/Tech Hours]])</f>
        <v>394.93065217391302</v>
      </c>
      <c r="L254" s="4">
        <f>SUM(Nurse[[#This Row],[RN Hours (excl. Admin, DON)]],Nurse[[#This Row],[RN Admin Hours]],Nurse[[#This Row],[RN DON Hours]])</f>
        <v>119.89206521739129</v>
      </c>
      <c r="M254" s="4">
        <v>61.934347826086935</v>
      </c>
      <c r="N254" s="4">
        <v>52.479456521739145</v>
      </c>
      <c r="O254" s="4">
        <v>5.4782608695652177</v>
      </c>
      <c r="P254" s="4">
        <f>SUM(Nurse[[#This Row],[LPN Hours (excl. Admin)]],Nurse[[#This Row],[LPN Admin Hours]])</f>
        <v>67.323043478260857</v>
      </c>
      <c r="Q254" s="4">
        <v>67.323043478260857</v>
      </c>
      <c r="R254" s="4">
        <v>0</v>
      </c>
      <c r="S254" s="4">
        <f>SUM(Nurse[[#This Row],[CNA Hours]],Nurse[[#This Row],[NA TR Hours]],Nurse[[#This Row],[Med Aide/Tech Hours]])</f>
        <v>265.67326086956524</v>
      </c>
      <c r="T254" s="4">
        <v>265.67326086956524</v>
      </c>
      <c r="U254" s="4">
        <v>0</v>
      </c>
      <c r="V254" s="4">
        <v>0</v>
      </c>
      <c r="W2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4" s="4">
        <v>0</v>
      </c>
      <c r="Y254" s="4">
        <v>0</v>
      </c>
      <c r="Z254" s="4">
        <v>0</v>
      </c>
      <c r="AA254" s="4">
        <v>0</v>
      </c>
      <c r="AB254" s="4">
        <v>0</v>
      </c>
      <c r="AC254" s="4">
        <v>0</v>
      </c>
      <c r="AD254" s="4">
        <v>0</v>
      </c>
      <c r="AE254" s="4">
        <v>0</v>
      </c>
      <c r="AF254" s="1">
        <v>315253</v>
      </c>
      <c r="AG254" s="1">
        <v>2</v>
      </c>
      <c r="AH254"/>
    </row>
    <row r="255" spans="1:34" x14ac:dyDescent="0.25">
      <c r="A255" t="s">
        <v>380</v>
      </c>
      <c r="B255" t="s">
        <v>258</v>
      </c>
      <c r="C255" t="s">
        <v>503</v>
      </c>
      <c r="D255" t="s">
        <v>417</v>
      </c>
      <c r="E255" s="4">
        <v>97.130434782608702</v>
      </c>
      <c r="F255" s="4">
        <f>Nurse[[#This Row],[Total Nurse Staff Hours]]/Nurse[[#This Row],[MDS Census]]</f>
        <v>3.6630203670546106</v>
      </c>
      <c r="G255" s="4">
        <f>Nurse[[#This Row],[Total Direct Care Staff Hours]]/Nurse[[#This Row],[MDS Census]]</f>
        <v>3.276913607878245</v>
      </c>
      <c r="H255" s="4">
        <f>Nurse[[#This Row],[Total RN Hours (w/ Admin, DON)]]/Nurse[[#This Row],[MDS Census]]</f>
        <v>0.82327103849597139</v>
      </c>
      <c r="I255" s="4">
        <f>Nurse[[#This Row],[RN Hours (excl. Admin, DON)]]/Nurse[[#This Row],[MDS Census]]</f>
        <v>0.43716427931960605</v>
      </c>
      <c r="J255" s="4">
        <f>SUM(Nurse[[#This Row],[RN Hours (excl. Admin, DON)]],Nurse[[#This Row],[RN Admin Hours]],Nurse[[#This Row],[RN DON Hours]],Nurse[[#This Row],[LPN Hours (excl. Admin)]],Nurse[[#This Row],[LPN Admin Hours]],Nurse[[#This Row],[CNA Hours]],Nurse[[#This Row],[NA TR Hours]],Nurse[[#This Row],[Med Aide/Tech Hours]])</f>
        <v>355.79076086956525</v>
      </c>
      <c r="K255" s="4">
        <f>SUM(Nurse[[#This Row],[RN Hours (excl. Admin, DON)]],Nurse[[#This Row],[LPN Hours (excl. Admin)]],Nurse[[#This Row],[CNA Hours]],Nurse[[#This Row],[NA TR Hours]],Nurse[[#This Row],[Med Aide/Tech Hours]])</f>
        <v>318.28804347826087</v>
      </c>
      <c r="L255" s="4">
        <f>SUM(Nurse[[#This Row],[RN Hours (excl. Admin, DON)]],Nurse[[#This Row],[RN Admin Hours]],Nurse[[#This Row],[RN DON Hours]])</f>
        <v>79.964673913043484</v>
      </c>
      <c r="M255" s="4">
        <v>42.461956521739133</v>
      </c>
      <c r="N255" s="4">
        <v>28.317934782608695</v>
      </c>
      <c r="O255" s="4">
        <v>9.1847826086956523</v>
      </c>
      <c r="P255" s="4">
        <f>SUM(Nurse[[#This Row],[LPN Hours (excl. Admin)]],Nurse[[#This Row],[LPN Admin Hours]])</f>
        <v>60.839673913043477</v>
      </c>
      <c r="Q255" s="4">
        <v>60.839673913043477</v>
      </c>
      <c r="R255" s="4">
        <v>0</v>
      </c>
      <c r="S255" s="4">
        <f>SUM(Nurse[[#This Row],[CNA Hours]],Nurse[[#This Row],[NA TR Hours]],Nurse[[#This Row],[Med Aide/Tech Hours]])</f>
        <v>214.98641304347825</v>
      </c>
      <c r="T255" s="4">
        <v>214.98641304347825</v>
      </c>
      <c r="U255" s="4">
        <v>0</v>
      </c>
      <c r="V255" s="4">
        <v>0</v>
      </c>
      <c r="W2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5" s="4">
        <v>0</v>
      </c>
      <c r="Y255" s="4">
        <v>0</v>
      </c>
      <c r="Z255" s="4">
        <v>0</v>
      </c>
      <c r="AA255" s="4">
        <v>0</v>
      </c>
      <c r="AB255" s="4">
        <v>0</v>
      </c>
      <c r="AC255" s="4">
        <v>0</v>
      </c>
      <c r="AD255" s="4">
        <v>0</v>
      </c>
      <c r="AE255" s="4">
        <v>0</v>
      </c>
      <c r="AF255" s="1">
        <v>315413</v>
      </c>
      <c r="AG255" s="1">
        <v>2</v>
      </c>
      <c r="AH255"/>
    </row>
    <row r="256" spans="1:34" x14ac:dyDescent="0.25">
      <c r="A256" t="s">
        <v>380</v>
      </c>
      <c r="B256" t="s">
        <v>283</v>
      </c>
      <c r="C256" t="s">
        <v>503</v>
      </c>
      <c r="D256" t="s">
        <v>417</v>
      </c>
      <c r="E256" s="4">
        <v>106.64130434782609</v>
      </c>
      <c r="F256" s="4">
        <f>Nurse[[#This Row],[Total Nurse Staff Hours]]/Nurse[[#This Row],[MDS Census]]</f>
        <v>3.8506186933034345</v>
      </c>
      <c r="G256" s="4">
        <f>Nurse[[#This Row],[Total Direct Care Staff Hours]]/Nurse[[#This Row],[MDS Census]]</f>
        <v>3.7490999898073585</v>
      </c>
      <c r="H256" s="4">
        <f>Nurse[[#This Row],[Total RN Hours (w/ Admin, DON)]]/Nurse[[#This Row],[MDS Census]]</f>
        <v>0.85566405055549866</v>
      </c>
      <c r="I256" s="4">
        <f>Nurse[[#This Row],[RN Hours (excl. Admin, DON)]]/Nurse[[#This Row],[MDS Census]]</f>
        <v>0.75414534705942293</v>
      </c>
      <c r="J256" s="4">
        <f>SUM(Nurse[[#This Row],[RN Hours (excl. Admin, DON)]],Nurse[[#This Row],[RN Admin Hours]],Nurse[[#This Row],[RN DON Hours]],Nurse[[#This Row],[LPN Hours (excl. Admin)]],Nurse[[#This Row],[LPN Admin Hours]],Nurse[[#This Row],[CNA Hours]],Nurse[[#This Row],[NA TR Hours]],Nurse[[#This Row],[Med Aide/Tech Hours]])</f>
        <v>410.63499999999999</v>
      </c>
      <c r="K256" s="4">
        <f>SUM(Nurse[[#This Row],[RN Hours (excl. Admin, DON)]],Nurse[[#This Row],[LPN Hours (excl. Admin)]],Nurse[[#This Row],[CNA Hours]],Nurse[[#This Row],[NA TR Hours]],Nurse[[#This Row],[Med Aide/Tech Hours]])</f>
        <v>399.80891304347824</v>
      </c>
      <c r="L256" s="4">
        <f>SUM(Nurse[[#This Row],[RN Hours (excl. Admin, DON)]],Nurse[[#This Row],[RN Admin Hours]],Nurse[[#This Row],[RN DON Hours]])</f>
        <v>91.249130434782586</v>
      </c>
      <c r="M256" s="4">
        <v>80.423043478260851</v>
      </c>
      <c r="N256" s="4">
        <v>5.7391304347826084</v>
      </c>
      <c r="O256" s="4">
        <v>5.0869565217391308</v>
      </c>
      <c r="P256" s="4">
        <f>SUM(Nurse[[#This Row],[LPN Hours (excl. Admin)]],Nurse[[#This Row],[LPN Admin Hours]])</f>
        <v>69.948369565217391</v>
      </c>
      <c r="Q256" s="4">
        <v>69.948369565217391</v>
      </c>
      <c r="R256" s="4">
        <v>0</v>
      </c>
      <c r="S256" s="4">
        <f>SUM(Nurse[[#This Row],[CNA Hours]],Nurse[[#This Row],[NA TR Hours]],Nurse[[#This Row],[Med Aide/Tech Hours]])</f>
        <v>249.4375</v>
      </c>
      <c r="T256" s="4">
        <v>249.4375</v>
      </c>
      <c r="U256" s="4">
        <v>0</v>
      </c>
      <c r="V256" s="4">
        <v>0</v>
      </c>
      <c r="W2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1.7119565217391304</v>
      </c>
      <c r="X256" s="4">
        <v>0</v>
      </c>
      <c r="Y256" s="4">
        <v>0.65217391304347827</v>
      </c>
      <c r="Z256" s="4">
        <v>0</v>
      </c>
      <c r="AA256" s="4">
        <v>0</v>
      </c>
      <c r="AB256" s="4">
        <v>0</v>
      </c>
      <c r="AC256" s="4">
        <v>1.0597826086956521</v>
      </c>
      <c r="AD256" s="4">
        <v>0</v>
      </c>
      <c r="AE256" s="4">
        <v>0</v>
      </c>
      <c r="AF256" s="1">
        <v>315452</v>
      </c>
      <c r="AG256" s="1">
        <v>2</v>
      </c>
      <c r="AH256"/>
    </row>
    <row r="257" spans="1:34" x14ac:dyDescent="0.25">
      <c r="A257" t="s">
        <v>380</v>
      </c>
      <c r="B257" t="s">
        <v>126</v>
      </c>
      <c r="C257" t="s">
        <v>549</v>
      </c>
      <c r="D257" t="s">
        <v>414</v>
      </c>
      <c r="E257" s="4">
        <v>178.69565217391303</v>
      </c>
      <c r="F257" s="4">
        <f>Nurse[[#This Row],[Total Nurse Staff Hours]]/Nurse[[#This Row],[MDS Census]]</f>
        <v>3.9490437956204385</v>
      </c>
      <c r="G257" s="4">
        <f>Nurse[[#This Row],[Total Direct Care Staff Hours]]/Nurse[[#This Row],[MDS Census]]</f>
        <v>3.5662579075425795</v>
      </c>
      <c r="H257" s="4">
        <f>Nurse[[#This Row],[Total RN Hours (w/ Admin, DON)]]/Nurse[[#This Row],[MDS Census]]</f>
        <v>0.47989659367396592</v>
      </c>
      <c r="I257" s="4">
        <f>Nurse[[#This Row],[RN Hours (excl. Admin, DON)]]/Nurse[[#This Row],[MDS Census]]</f>
        <v>0.1844434306569343</v>
      </c>
      <c r="J257" s="4">
        <f>SUM(Nurse[[#This Row],[RN Hours (excl. Admin, DON)]],Nurse[[#This Row],[RN Admin Hours]],Nurse[[#This Row],[RN DON Hours]],Nurse[[#This Row],[LPN Hours (excl. Admin)]],Nurse[[#This Row],[LPN Admin Hours]],Nurse[[#This Row],[CNA Hours]],Nurse[[#This Row],[NA TR Hours]],Nurse[[#This Row],[Med Aide/Tech Hours]])</f>
        <v>705.67695652173916</v>
      </c>
      <c r="K257" s="4">
        <f>SUM(Nurse[[#This Row],[RN Hours (excl. Admin, DON)]],Nurse[[#This Row],[LPN Hours (excl. Admin)]],Nurse[[#This Row],[CNA Hours]],Nurse[[#This Row],[NA TR Hours]],Nurse[[#This Row],[Med Aide/Tech Hours]])</f>
        <v>637.27478260869566</v>
      </c>
      <c r="L257" s="4">
        <f>SUM(Nurse[[#This Row],[RN Hours (excl. Admin, DON)]],Nurse[[#This Row],[RN Admin Hours]],Nurse[[#This Row],[RN DON Hours]])</f>
        <v>85.755434782608688</v>
      </c>
      <c r="M257" s="4">
        <v>32.959239130434781</v>
      </c>
      <c r="N257" s="4">
        <v>48.448369565217391</v>
      </c>
      <c r="O257" s="4">
        <v>4.3478260869565215</v>
      </c>
      <c r="P257" s="4">
        <f>SUM(Nurse[[#This Row],[LPN Hours (excl. Admin)]],Nurse[[#This Row],[LPN Admin Hours]])</f>
        <v>215.79076086956522</v>
      </c>
      <c r="Q257" s="4">
        <v>200.18478260869566</v>
      </c>
      <c r="R257" s="4">
        <v>15.605978260869565</v>
      </c>
      <c r="S257" s="4">
        <f>SUM(Nurse[[#This Row],[CNA Hours]],Nurse[[#This Row],[NA TR Hours]],Nurse[[#This Row],[Med Aide/Tech Hours]])</f>
        <v>404.13076086956522</v>
      </c>
      <c r="T257" s="4">
        <v>404.13076086956522</v>
      </c>
      <c r="U257" s="4">
        <v>0</v>
      </c>
      <c r="V257" s="4">
        <v>0</v>
      </c>
      <c r="W2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155.58152173913044</v>
      </c>
      <c r="X257" s="4">
        <v>0.27989130434782611</v>
      </c>
      <c r="Y257" s="4">
        <v>0</v>
      </c>
      <c r="Z257" s="4">
        <v>0</v>
      </c>
      <c r="AA257" s="4">
        <v>23.005434782608695</v>
      </c>
      <c r="AB257" s="4">
        <v>0</v>
      </c>
      <c r="AC257" s="4">
        <v>132.29619565217391</v>
      </c>
      <c r="AD257" s="4">
        <v>0</v>
      </c>
      <c r="AE257" s="4">
        <v>0</v>
      </c>
      <c r="AF257" s="1">
        <v>315229</v>
      </c>
      <c r="AG257" s="1">
        <v>2</v>
      </c>
      <c r="AH257"/>
    </row>
    <row r="258" spans="1:34" x14ac:dyDescent="0.25">
      <c r="A258" t="s">
        <v>380</v>
      </c>
      <c r="B258" t="s">
        <v>24</v>
      </c>
      <c r="C258" t="s">
        <v>425</v>
      </c>
      <c r="D258" t="s">
        <v>408</v>
      </c>
      <c r="E258" s="4">
        <v>92.260869565217391</v>
      </c>
      <c r="F258" s="4">
        <f>Nurse[[#This Row],[Total Nurse Staff Hours]]/Nurse[[#This Row],[MDS Census]]</f>
        <v>3.2220735155513669</v>
      </c>
      <c r="G258" s="4">
        <f>Nurse[[#This Row],[Total Direct Care Staff Hours]]/Nurse[[#This Row],[MDS Census]]</f>
        <v>2.8822914703110274</v>
      </c>
      <c r="H258" s="4">
        <f>Nurse[[#This Row],[Total RN Hours (w/ Admin, DON)]]/Nurse[[#This Row],[MDS Census]]</f>
        <v>0.50725494816211125</v>
      </c>
      <c r="I258" s="4">
        <f>Nurse[[#This Row],[RN Hours (excl. Admin, DON)]]/Nurse[[#This Row],[MDS Census]]</f>
        <v>0.30079995287464656</v>
      </c>
      <c r="J258" s="4">
        <f>SUM(Nurse[[#This Row],[RN Hours (excl. Admin, DON)]],Nurse[[#This Row],[RN Admin Hours]],Nurse[[#This Row],[RN DON Hours]],Nurse[[#This Row],[LPN Hours (excl. Admin)]],Nurse[[#This Row],[LPN Admin Hours]],Nurse[[#This Row],[CNA Hours]],Nurse[[#This Row],[NA TR Hours]],Nurse[[#This Row],[Med Aide/Tech Hours]])</f>
        <v>297.27130434782612</v>
      </c>
      <c r="K258" s="4">
        <f>SUM(Nurse[[#This Row],[RN Hours (excl. Admin, DON)]],Nurse[[#This Row],[LPN Hours (excl. Admin)]],Nurse[[#This Row],[CNA Hours]],Nurse[[#This Row],[NA TR Hours]],Nurse[[#This Row],[Med Aide/Tech Hours]])</f>
        <v>265.92271739130433</v>
      </c>
      <c r="L258" s="4">
        <f>SUM(Nurse[[#This Row],[RN Hours (excl. Admin, DON)]],Nurse[[#This Row],[RN Admin Hours]],Nurse[[#This Row],[RN DON Hours]])</f>
        <v>46.799782608695651</v>
      </c>
      <c r="M258" s="4">
        <v>27.752065217391305</v>
      </c>
      <c r="N258" s="4">
        <v>14.684456521739127</v>
      </c>
      <c r="O258" s="4">
        <v>4.3632608695652175</v>
      </c>
      <c r="P258" s="4">
        <f>SUM(Nurse[[#This Row],[LPN Hours (excl. Admin)]],Nurse[[#This Row],[LPN Admin Hours]])</f>
        <v>78.428586956521741</v>
      </c>
      <c r="Q258" s="4">
        <v>66.127717391304344</v>
      </c>
      <c r="R258" s="4">
        <v>12.300869565217392</v>
      </c>
      <c r="S258" s="4">
        <f>SUM(Nurse[[#This Row],[CNA Hours]],Nurse[[#This Row],[NA TR Hours]],Nurse[[#This Row],[Med Aide/Tech Hours]])</f>
        <v>172.04293478260871</v>
      </c>
      <c r="T258" s="4">
        <v>129.9304347826087</v>
      </c>
      <c r="U258" s="4">
        <v>42.112499999999997</v>
      </c>
      <c r="V258" s="4">
        <v>0</v>
      </c>
      <c r="W2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32.71847826086956</v>
      </c>
      <c r="X258" s="4">
        <v>11.803913043478261</v>
      </c>
      <c r="Y258" s="4">
        <v>0.28804347826086957</v>
      </c>
      <c r="Z258" s="4">
        <v>0</v>
      </c>
      <c r="AA258" s="4">
        <v>4.6548913043478262</v>
      </c>
      <c r="AB258" s="4">
        <v>0</v>
      </c>
      <c r="AC258" s="4">
        <v>15.971630434782607</v>
      </c>
      <c r="AD258" s="4">
        <v>0</v>
      </c>
      <c r="AE258" s="4">
        <v>0</v>
      </c>
      <c r="AF258" s="1">
        <v>315053</v>
      </c>
      <c r="AG258" s="1">
        <v>2</v>
      </c>
      <c r="AH258"/>
    </row>
    <row r="259" spans="1:34" x14ac:dyDescent="0.25">
      <c r="A259" t="s">
        <v>380</v>
      </c>
      <c r="B259" t="s">
        <v>163</v>
      </c>
      <c r="C259" t="s">
        <v>561</v>
      </c>
      <c r="D259" t="s">
        <v>412</v>
      </c>
      <c r="E259" s="4">
        <v>57.271739130434781</v>
      </c>
      <c r="F259" s="4">
        <f>Nurse[[#This Row],[Total Nurse Staff Hours]]/Nurse[[#This Row],[MDS Census]]</f>
        <v>3.0651451888403871</v>
      </c>
      <c r="G259" s="4">
        <f>Nurse[[#This Row],[Total Direct Care Staff Hours]]/Nurse[[#This Row],[MDS Census]]</f>
        <v>2.9076674890871139</v>
      </c>
      <c r="H259" s="4">
        <f>Nurse[[#This Row],[Total RN Hours (w/ Admin, DON)]]/Nurse[[#This Row],[MDS Census]]</f>
        <v>0.50735433668627827</v>
      </c>
      <c r="I259" s="4">
        <f>Nurse[[#This Row],[RN Hours (excl. Admin, DON)]]/Nurse[[#This Row],[MDS Census]]</f>
        <v>0.4245587397988233</v>
      </c>
      <c r="J259" s="4">
        <f>SUM(Nurse[[#This Row],[RN Hours (excl. Admin, DON)]],Nurse[[#This Row],[RN Admin Hours]],Nurse[[#This Row],[RN DON Hours]],Nurse[[#This Row],[LPN Hours (excl. Admin)]],Nurse[[#This Row],[LPN Admin Hours]],Nurse[[#This Row],[CNA Hours]],Nurse[[#This Row],[NA TR Hours]],Nurse[[#This Row],[Med Aide/Tech Hours]])</f>
        <v>175.54619565217391</v>
      </c>
      <c r="K259" s="4">
        <f>SUM(Nurse[[#This Row],[RN Hours (excl. Admin, DON)]],Nurse[[#This Row],[LPN Hours (excl. Admin)]],Nurse[[#This Row],[CNA Hours]],Nurse[[#This Row],[NA TR Hours]],Nurse[[#This Row],[Med Aide/Tech Hours]])</f>
        <v>166.5271739130435</v>
      </c>
      <c r="L259" s="4">
        <f>SUM(Nurse[[#This Row],[RN Hours (excl. Admin, DON)]],Nurse[[#This Row],[RN Admin Hours]],Nurse[[#This Row],[RN DON Hours]])</f>
        <v>29.057065217391305</v>
      </c>
      <c r="M259" s="4">
        <v>24.315217391304348</v>
      </c>
      <c r="N259" s="4">
        <v>0.41847826086956524</v>
      </c>
      <c r="O259" s="4">
        <v>4.3233695652173916</v>
      </c>
      <c r="P259" s="4">
        <f>SUM(Nurse[[#This Row],[LPN Hours (excl. Admin)]],Nurse[[#This Row],[LPN Admin Hours]])</f>
        <v>31.858695652173914</v>
      </c>
      <c r="Q259" s="4">
        <v>27.581521739130434</v>
      </c>
      <c r="R259" s="4">
        <v>4.2771739130434785</v>
      </c>
      <c r="S259" s="4">
        <f>SUM(Nurse[[#This Row],[CNA Hours]],Nurse[[#This Row],[NA TR Hours]],Nurse[[#This Row],[Med Aide/Tech Hours]])</f>
        <v>114.6304347826087</v>
      </c>
      <c r="T259" s="4">
        <v>114.6304347826087</v>
      </c>
      <c r="U259" s="4">
        <v>0</v>
      </c>
      <c r="V259" s="4">
        <v>0</v>
      </c>
      <c r="W2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85.842391304347828</v>
      </c>
      <c r="X259" s="4">
        <v>23.752717391304348</v>
      </c>
      <c r="Y259" s="4">
        <v>0</v>
      </c>
      <c r="Z259" s="4">
        <v>0</v>
      </c>
      <c r="AA259" s="4">
        <v>18.163043478260871</v>
      </c>
      <c r="AB259" s="4">
        <v>0</v>
      </c>
      <c r="AC259" s="4">
        <v>43.926630434782609</v>
      </c>
      <c r="AD259" s="4">
        <v>0</v>
      </c>
      <c r="AE259" s="4">
        <v>0</v>
      </c>
      <c r="AF259" s="1">
        <v>315282</v>
      </c>
      <c r="AG259" s="1">
        <v>2</v>
      </c>
      <c r="AH259"/>
    </row>
    <row r="260" spans="1:34" x14ac:dyDescent="0.25">
      <c r="A260" t="s">
        <v>380</v>
      </c>
      <c r="B260" t="s">
        <v>308</v>
      </c>
      <c r="C260" t="s">
        <v>486</v>
      </c>
      <c r="D260" t="s">
        <v>401</v>
      </c>
      <c r="E260" s="4">
        <v>41.543478260869563</v>
      </c>
      <c r="F260" s="4">
        <f>Nurse[[#This Row],[Total Nurse Staff Hours]]/Nurse[[#This Row],[MDS Census]]</f>
        <v>6.5205389848246993</v>
      </c>
      <c r="G260" s="4">
        <f>Nurse[[#This Row],[Total Direct Care Staff Hours]]/Nurse[[#This Row],[MDS Census]]</f>
        <v>6.2777341705913132</v>
      </c>
      <c r="H260" s="4">
        <f>Nurse[[#This Row],[Total RN Hours (w/ Admin, DON)]]/Nurse[[#This Row],[MDS Census]]</f>
        <v>0.707352171637886</v>
      </c>
      <c r="I260" s="4">
        <f>Nurse[[#This Row],[RN Hours (excl. Admin, DON)]]/Nurse[[#This Row],[MDS Census]]</f>
        <v>0.46454735740450032</v>
      </c>
      <c r="J260" s="4">
        <f>SUM(Nurse[[#This Row],[RN Hours (excl. Admin, DON)]],Nurse[[#This Row],[RN Admin Hours]],Nurse[[#This Row],[RN DON Hours]],Nurse[[#This Row],[LPN Hours (excl. Admin)]],Nurse[[#This Row],[LPN Admin Hours]],Nurse[[#This Row],[CNA Hours]],Nurse[[#This Row],[NA TR Hours]],Nurse[[#This Row],[Med Aide/Tech Hours]])</f>
        <v>270.88586956521738</v>
      </c>
      <c r="K260" s="4">
        <f>SUM(Nurse[[#This Row],[RN Hours (excl. Admin, DON)]],Nurse[[#This Row],[LPN Hours (excl. Admin)]],Nurse[[#This Row],[CNA Hours]],Nurse[[#This Row],[NA TR Hours]],Nurse[[#This Row],[Med Aide/Tech Hours]])</f>
        <v>260.79891304347825</v>
      </c>
      <c r="L260" s="4">
        <f>SUM(Nurse[[#This Row],[RN Hours (excl. Admin, DON)]],Nurse[[#This Row],[RN Admin Hours]],Nurse[[#This Row],[RN DON Hours]])</f>
        <v>29.385869565217391</v>
      </c>
      <c r="M260" s="4">
        <v>19.298913043478262</v>
      </c>
      <c r="N260" s="4">
        <v>5.1304347826086953</v>
      </c>
      <c r="O260" s="4">
        <v>4.9565217391304346</v>
      </c>
      <c r="P260" s="4">
        <f>SUM(Nurse[[#This Row],[LPN Hours (excl. Admin)]],Nurse[[#This Row],[LPN Admin Hours]])</f>
        <v>58.154891304347828</v>
      </c>
      <c r="Q260" s="4">
        <v>58.154891304347828</v>
      </c>
      <c r="R260" s="4">
        <v>0</v>
      </c>
      <c r="S260" s="4">
        <f>SUM(Nurse[[#This Row],[CNA Hours]],Nurse[[#This Row],[NA TR Hours]],Nurse[[#This Row],[Med Aide/Tech Hours]])</f>
        <v>183.34510869565219</v>
      </c>
      <c r="T260" s="4">
        <v>183.34510869565219</v>
      </c>
      <c r="U260" s="4">
        <v>0</v>
      </c>
      <c r="V260" s="4">
        <v>0</v>
      </c>
      <c r="W2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0" s="4">
        <v>0</v>
      </c>
      <c r="Y260" s="4">
        <v>0</v>
      </c>
      <c r="Z260" s="4">
        <v>0</v>
      </c>
      <c r="AA260" s="4">
        <v>0</v>
      </c>
      <c r="AB260" s="4">
        <v>0</v>
      </c>
      <c r="AC260" s="4">
        <v>0</v>
      </c>
      <c r="AD260" s="4">
        <v>0</v>
      </c>
      <c r="AE260" s="4">
        <v>0</v>
      </c>
      <c r="AF260" s="1">
        <v>315483</v>
      </c>
      <c r="AG260" s="1">
        <v>2</v>
      </c>
      <c r="AH260"/>
    </row>
    <row r="261" spans="1:34" x14ac:dyDescent="0.25">
      <c r="A261" t="s">
        <v>380</v>
      </c>
      <c r="B261" t="s">
        <v>342</v>
      </c>
      <c r="C261" t="s">
        <v>611</v>
      </c>
      <c r="D261" t="s">
        <v>402</v>
      </c>
      <c r="E261" s="4">
        <v>66.163043478260875</v>
      </c>
      <c r="F261" s="4">
        <f>Nurse[[#This Row],[Total Nurse Staff Hours]]/Nurse[[#This Row],[MDS Census]]</f>
        <v>4.4748808937079021</v>
      </c>
      <c r="G261" s="4">
        <f>Nurse[[#This Row],[Total Direct Care Staff Hours]]/Nurse[[#This Row],[MDS Census]]</f>
        <v>3.9255511746344665</v>
      </c>
      <c r="H261" s="4">
        <f>Nurse[[#This Row],[Total RN Hours (w/ Admin, DON)]]/Nurse[[#This Row],[MDS Census]]</f>
        <v>1.3044373254476758</v>
      </c>
      <c r="I261" s="4">
        <f>Nurse[[#This Row],[RN Hours (excl. Admin, DON)]]/Nurse[[#This Row],[MDS Census]]</f>
        <v>0.75510760637424046</v>
      </c>
      <c r="J261" s="4">
        <f>SUM(Nurse[[#This Row],[RN Hours (excl. Admin, DON)]],Nurse[[#This Row],[RN Admin Hours]],Nurse[[#This Row],[RN DON Hours]],Nurse[[#This Row],[LPN Hours (excl. Admin)]],Nurse[[#This Row],[LPN Admin Hours]],Nurse[[#This Row],[CNA Hours]],Nurse[[#This Row],[NA TR Hours]],Nurse[[#This Row],[Med Aide/Tech Hours]])</f>
        <v>296.07173913043482</v>
      </c>
      <c r="K261" s="4">
        <f>SUM(Nurse[[#This Row],[RN Hours (excl. Admin, DON)]],Nurse[[#This Row],[LPN Hours (excl. Admin)]],Nurse[[#This Row],[CNA Hours]],Nurse[[#This Row],[NA TR Hours]],Nurse[[#This Row],[Med Aide/Tech Hours]])</f>
        <v>259.72641304347826</v>
      </c>
      <c r="L261" s="4">
        <f>SUM(Nurse[[#This Row],[RN Hours (excl. Admin, DON)]],Nurse[[#This Row],[RN Admin Hours]],Nurse[[#This Row],[RN DON Hours]])</f>
        <v>86.305543478260901</v>
      </c>
      <c r="M261" s="4">
        <v>49.960217391304369</v>
      </c>
      <c r="N261" s="4">
        <v>31.388804347826092</v>
      </c>
      <c r="O261" s="4">
        <v>4.9565217391304346</v>
      </c>
      <c r="P261" s="4">
        <f>SUM(Nurse[[#This Row],[LPN Hours (excl. Admin)]],Nurse[[#This Row],[LPN Admin Hours]])</f>
        <v>90.455217391304345</v>
      </c>
      <c r="Q261" s="4">
        <v>90.455217391304345</v>
      </c>
      <c r="R261" s="4">
        <v>0</v>
      </c>
      <c r="S261" s="4">
        <f>SUM(Nurse[[#This Row],[CNA Hours]],Nurse[[#This Row],[NA TR Hours]],Nurse[[#This Row],[Med Aide/Tech Hours]])</f>
        <v>119.31097826086958</v>
      </c>
      <c r="T261" s="4">
        <v>118.19369565217393</v>
      </c>
      <c r="U261" s="4">
        <v>1.117282608695652</v>
      </c>
      <c r="V261" s="4">
        <v>0</v>
      </c>
      <c r="W2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99.532173913043493</v>
      </c>
      <c r="X261" s="4">
        <v>4.8838043478260866</v>
      </c>
      <c r="Y261" s="4">
        <v>0</v>
      </c>
      <c r="Z261" s="4">
        <v>0</v>
      </c>
      <c r="AA261" s="4">
        <v>28.286847826086944</v>
      </c>
      <c r="AB261" s="4">
        <v>0</v>
      </c>
      <c r="AC261" s="4">
        <v>66.361521739130453</v>
      </c>
      <c r="AD261" s="4">
        <v>0</v>
      </c>
      <c r="AE261" s="4">
        <v>0</v>
      </c>
      <c r="AF261" s="1">
        <v>315522</v>
      </c>
      <c r="AG261" s="1">
        <v>2</v>
      </c>
      <c r="AH261"/>
    </row>
    <row r="262" spans="1:34" x14ac:dyDescent="0.25">
      <c r="A262" t="s">
        <v>380</v>
      </c>
      <c r="B262" t="s">
        <v>228</v>
      </c>
      <c r="C262" t="s">
        <v>474</v>
      </c>
      <c r="D262" t="s">
        <v>414</v>
      </c>
      <c r="E262" s="4">
        <v>275.18478260869563</v>
      </c>
      <c r="F262" s="4">
        <f>Nurse[[#This Row],[Total Nurse Staff Hours]]/Nurse[[#This Row],[MDS Census]]</f>
        <v>4.3438104830746145</v>
      </c>
      <c r="G262" s="4">
        <f>Nurse[[#This Row],[Total Direct Care Staff Hours]]/Nurse[[#This Row],[MDS Census]]</f>
        <v>4.1506398862424465</v>
      </c>
      <c r="H262" s="4">
        <f>Nurse[[#This Row],[Total RN Hours (w/ Admin, DON)]]/Nurse[[#This Row],[MDS Census]]</f>
        <v>0.89222656712880688</v>
      </c>
      <c r="I262" s="4">
        <f>Nurse[[#This Row],[RN Hours (excl. Admin, DON)]]/Nurse[[#This Row],[MDS Census]]</f>
        <v>0.69905597029663868</v>
      </c>
      <c r="J262" s="4">
        <f>SUM(Nurse[[#This Row],[RN Hours (excl. Admin, DON)]],Nurse[[#This Row],[RN Admin Hours]],Nurse[[#This Row],[RN DON Hours]],Nurse[[#This Row],[LPN Hours (excl. Admin)]],Nurse[[#This Row],[LPN Admin Hours]],Nurse[[#This Row],[CNA Hours]],Nurse[[#This Row],[NA TR Hours]],Nurse[[#This Row],[Med Aide/Tech Hours]])</f>
        <v>1195.350543478261</v>
      </c>
      <c r="K262" s="4">
        <f>SUM(Nurse[[#This Row],[RN Hours (excl. Admin, DON)]],Nurse[[#This Row],[LPN Hours (excl. Admin)]],Nurse[[#This Row],[CNA Hours]],Nurse[[#This Row],[NA TR Hours]],Nurse[[#This Row],[Med Aide/Tech Hours]])</f>
        <v>1142.1929347826087</v>
      </c>
      <c r="L262" s="4">
        <f>SUM(Nurse[[#This Row],[RN Hours (excl. Admin, DON)]],Nurse[[#This Row],[RN Admin Hours]],Nurse[[#This Row],[RN DON Hours]])</f>
        <v>245.5271739130435</v>
      </c>
      <c r="M262" s="4">
        <v>192.36956521739131</v>
      </c>
      <c r="N262" s="4">
        <v>47.206521739130437</v>
      </c>
      <c r="O262" s="4">
        <v>5.9510869565217392</v>
      </c>
      <c r="P262" s="4">
        <f>SUM(Nurse[[#This Row],[LPN Hours (excl. Admin)]],Nurse[[#This Row],[LPN Admin Hours]])</f>
        <v>146.10054347826087</v>
      </c>
      <c r="Q262" s="4">
        <v>146.10054347826087</v>
      </c>
      <c r="R262" s="4">
        <v>0</v>
      </c>
      <c r="S262" s="4">
        <f>SUM(Nurse[[#This Row],[CNA Hours]],Nurse[[#This Row],[NA TR Hours]],Nurse[[#This Row],[Med Aide/Tech Hours]])</f>
        <v>803.7228260869565</v>
      </c>
      <c r="T262" s="4">
        <v>803.7228260869565</v>
      </c>
      <c r="U262" s="4">
        <v>0</v>
      </c>
      <c r="V262" s="4">
        <v>0</v>
      </c>
      <c r="W2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7.0869565217391308</v>
      </c>
      <c r="X262" s="4">
        <v>0</v>
      </c>
      <c r="Y262" s="4">
        <v>7.0869565217391308</v>
      </c>
      <c r="Z262" s="4">
        <v>0</v>
      </c>
      <c r="AA262" s="4">
        <v>0</v>
      </c>
      <c r="AB262" s="4">
        <v>0</v>
      </c>
      <c r="AC262" s="4">
        <v>0</v>
      </c>
      <c r="AD262" s="4">
        <v>0</v>
      </c>
      <c r="AE262" s="4">
        <v>0</v>
      </c>
      <c r="AF262" s="1">
        <v>315361</v>
      </c>
      <c r="AG262" s="1">
        <v>2</v>
      </c>
      <c r="AH262"/>
    </row>
    <row r="263" spans="1:34" x14ac:dyDescent="0.25">
      <c r="A263" t="s">
        <v>380</v>
      </c>
      <c r="B263" t="s">
        <v>135</v>
      </c>
      <c r="C263" t="s">
        <v>554</v>
      </c>
      <c r="D263" t="s">
        <v>416</v>
      </c>
      <c r="E263" s="4">
        <v>131.82608695652175</v>
      </c>
      <c r="F263" s="4">
        <f>Nurse[[#This Row],[Total Nurse Staff Hours]]/Nurse[[#This Row],[MDS Census]]</f>
        <v>4.014384894459103</v>
      </c>
      <c r="G263" s="4">
        <f>Nurse[[#This Row],[Total Direct Care Staff Hours]]/Nurse[[#This Row],[MDS Census]]</f>
        <v>3.6531134564643803</v>
      </c>
      <c r="H263" s="4">
        <f>Nurse[[#This Row],[Total RN Hours (w/ Admin, DON)]]/Nurse[[#This Row],[MDS Census]]</f>
        <v>0.56282981530343001</v>
      </c>
      <c r="I263" s="4">
        <f>Nurse[[#This Row],[RN Hours (excl. Admin, DON)]]/Nurse[[#This Row],[MDS Census]]</f>
        <v>0.27234498680738783</v>
      </c>
      <c r="J263" s="4">
        <f>SUM(Nurse[[#This Row],[RN Hours (excl. Admin, DON)]],Nurse[[#This Row],[RN Admin Hours]],Nurse[[#This Row],[RN DON Hours]],Nurse[[#This Row],[LPN Hours (excl. Admin)]],Nurse[[#This Row],[LPN Admin Hours]],Nurse[[#This Row],[CNA Hours]],Nurse[[#This Row],[NA TR Hours]],Nurse[[#This Row],[Med Aide/Tech Hours]])</f>
        <v>529.20065217391311</v>
      </c>
      <c r="K263" s="4">
        <f>SUM(Nurse[[#This Row],[RN Hours (excl. Admin, DON)]],Nurse[[#This Row],[LPN Hours (excl. Admin)]],Nurse[[#This Row],[CNA Hours]],Nurse[[#This Row],[NA TR Hours]],Nurse[[#This Row],[Med Aide/Tech Hours]])</f>
        <v>481.57565217391311</v>
      </c>
      <c r="L263" s="4">
        <f>SUM(Nurse[[#This Row],[RN Hours (excl. Admin, DON)]],Nurse[[#This Row],[RN Admin Hours]],Nurse[[#This Row],[RN DON Hours]])</f>
        <v>74.195652173913047</v>
      </c>
      <c r="M263" s="4">
        <v>35.902173913043477</v>
      </c>
      <c r="N263" s="4">
        <v>32.467391304347828</v>
      </c>
      <c r="O263" s="4">
        <v>5.8260869565217392</v>
      </c>
      <c r="P263" s="4">
        <f>SUM(Nurse[[#This Row],[LPN Hours (excl. Admin)]],Nurse[[#This Row],[LPN Admin Hours]])</f>
        <v>129.01391304347828</v>
      </c>
      <c r="Q263" s="4">
        <v>119.68239130434786</v>
      </c>
      <c r="R263" s="4">
        <v>9.3315217391304355</v>
      </c>
      <c r="S263" s="4">
        <f>SUM(Nurse[[#This Row],[CNA Hours]],Nurse[[#This Row],[NA TR Hours]],Nurse[[#This Row],[Med Aide/Tech Hours]])</f>
        <v>325.99108695652177</v>
      </c>
      <c r="T263" s="4">
        <v>325.99108695652177</v>
      </c>
      <c r="U263" s="4">
        <v>0</v>
      </c>
      <c r="V263" s="4">
        <v>0</v>
      </c>
      <c r="W2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11.386195652173912</v>
      </c>
      <c r="X263" s="4">
        <v>0</v>
      </c>
      <c r="Y263" s="4">
        <v>0</v>
      </c>
      <c r="Z263" s="4">
        <v>0</v>
      </c>
      <c r="AA263" s="4">
        <v>11.386195652173912</v>
      </c>
      <c r="AB263" s="4">
        <v>0</v>
      </c>
      <c r="AC263" s="4">
        <v>0</v>
      </c>
      <c r="AD263" s="4">
        <v>0</v>
      </c>
      <c r="AE263" s="4">
        <v>0</v>
      </c>
      <c r="AF263" s="1">
        <v>315244</v>
      </c>
      <c r="AG263" s="1">
        <v>2</v>
      </c>
      <c r="AH263"/>
    </row>
    <row r="264" spans="1:34" x14ac:dyDescent="0.25">
      <c r="A264" t="s">
        <v>380</v>
      </c>
      <c r="B264" t="s">
        <v>51</v>
      </c>
      <c r="C264" t="s">
        <v>511</v>
      </c>
      <c r="D264" t="s">
        <v>406</v>
      </c>
      <c r="E264" s="4">
        <v>95.891304347826093</v>
      </c>
      <c r="F264" s="4">
        <f>Nurse[[#This Row],[Total Nurse Staff Hours]]/Nurse[[#This Row],[MDS Census]]</f>
        <v>3.1657537973248702</v>
      </c>
      <c r="G264" s="4">
        <f>Nurse[[#This Row],[Total Direct Care Staff Hours]]/Nurse[[#This Row],[MDS Census]]</f>
        <v>2.7561244615733393</v>
      </c>
      <c r="H264" s="4">
        <f>Nurse[[#This Row],[Total RN Hours (w/ Admin, DON)]]/Nurse[[#This Row],[MDS Census]]</f>
        <v>0.54687145771933798</v>
      </c>
      <c r="I264" s="4">
        <f>Nurse[[#This Row],[RN Hours (excl. Admin, DON)]]/Nurse[[#This Row],[MDS Census]]</f>
        <v>0.18263999093176148</v>
      </c>
      <c r="J264" s="4">
        <f>SUM(Nurse[[#This Row],[RN Hours (excl. Admin, DON)]],Nurse[[#This Row],[RN Admin Hours]],Nurse[[#This Row],[RN DON Hours]],Nurse[[#This Row],[LPN Hours (excl. Admin)]],Nurse[[#This Row],[LPN Admin Hours]],Nurse[[#This Row],[CNA Hours]],Nurse[[#This Row],[NA TR Hours]],Nurse[[#This Row],[Med Aide/Tech Hours]])</f>
        <v>303.56826086956528</v>
      </c>
      <c r="K264" s="4">
        <f>SUM(Nurse[[#This Row],[RN Hours (excl. Admin, DON)]],Nurse[[#This Row],[LPN Hours (excl. Admin)]],Nurse[[#This Row],[CNA Hours]],Nurse[[#This Row],[NA TR Hours]],Nurse[[#This Row],[Med Aide/Tech Hours]])</f>
        <v>264.28836956521741</v>
      </c>
      <c r="L264" s="4">
        <f>SUM(Nurse[[#This Row],[RN Hours (excl. Admin, DON)]],Nurse[[#This Row],[RN Admin Hours]],Nurse[[#This Row],[RN DON Hours]])</f>
        <v>52.440217391304344</v>
      </c>
      <c r="M264" s="4">
        <v>17.513586956521738</v>
      </c>
      <c r="N264" s="4">
        <v>29.361413043478262</v>
      </c>
      <c r="O264" s="4">
        <v>5.5652173913043477</v>
      </c>
      <c r="P264" s="4">
        <f>SUM(Nurse[[#This Row],[LPN Hours (excl. Admin)]],Nurse[[#This Row],[LPN Admin Hours]])</f>
        <v>91.056956521739139</v>
      </c>
      <c r="Q264" s="4">
        <v>86.70369565217392</v>
      </c>
      <c r="R264" s="4">
        <v>4.3532608695652177</v>
      </c>
      <c r="S264" s="4">
        <f>SUM(Nurse[[#This Row],[CNA Hours]],Nurse[[#This Row],[NA TR Hours]],Nurse[[#This Row],[Med Aide/Tech Hours]])</f>
        <v>160.07108695652175</v>
      </c>
      <c r="T264" s="4">
        <v>160.07108695652175</v>
      </c>
      <c r="U264" s="4">
        <v>0</v>
      </c>
      <c r="V264" s="4">
        <v>0</v>
      </c>
      <c r="W2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32.894347826086957</v>
      </c>
      <c r="X264" s="4">
        <v>0</v>
      </c>
      <c r="Y264" s="4">
        <v>0</v>
      </c>
      <c r="Z264" s="4">
        <v>0</v>
      </c>
      <c r="AA264" s="4">
        <v>7.5460869565217381</v>
      </c>
      <c r="AB264" s="4">
        <v>0</v>
      </c>
      <c r="AC264" s="4">
        <v>25.348260869565216</v>
      </c>
      <c r="AD264" s="4">
        <v>0</v>
      </c>
      <c r="AE264" s="4">
        <v>0</v>
      </c>
      <c r="AF264" s="1">
        <v>315111</v>
      </c>
      <c r="AG264" s="1">
        <v>2</v>
      </c>
      <c r="AH264"/>
    </row>
    <row r="265" spans="1:34" x14ac:dyDescent="0.25">
      <c r="A265" t="s">
        <v>380</v>
      </c>
      <c r="B265" t="s">
        <v>311</v>
      </c>
      <c r="C265" t="s">
        <v>602</v>
      </c>
      <c r="D265" t="s">
        <v>406</v>
      </c>
      <c r="E265" s="4">
        <v>91.815217391304344</v>
      </c>
      <c r="F265" s="4">
        <f>Nurse[[#This Row],[Total Nurse Staff Hours]]/Nurse[[#This Row],[MDS Census]]</f>
        <v>3.4811246596424765</v>
      </c>
      <c r="G265" s="4">
        <f>Nurse[[#This Row],[Total Direct Care Staff Hours]]/Nurse[[#This Row],[MDS Census]]</f>
        <v>3.1665751154255952</v>
      </c>
      <c r="H265" s="4">
        <f>Nurse[[#This Row],[Total RN Hours (w/ Admin, DON)]]/Nurse[[#This Row],[MDS Census]]</f>
        <v>0.53684740144429977</v>
      </c>
      <c r="I265" s="4">
        <f>Nurse[[#This Row],[RN Hours (excl. Admin, DON)]]/Nurse[[#This Row],[MDS Census]]</f>
        <v>0.31961051260802653</v>
      </c>
      <c r="J265" s="4">
        <f>SUM(Nurse[[#This Row],[RN Hours (excl. Admin, DON)]],Nurse[[#This Row],[RN Admin Hours]],Nurse[[#This Row],[RN DON Hours]],Nurse[[#This Row],[LPN Hours (excl. Admin)]],Nurse[[#This Row],[LPN Admin Hours]],Nurse[[#This Row],[CNA Hours]],Nurse[[#This Row],[NA TR Hours]],Nurse[[#This Row],[Med Aide/Tech Hours]])</f>
        <v>319.62021739130432</v>
      </c>
      <c r="K265" s="4">
        <f>SUM(Nurse[[#This Row],[RN Hours (excl. Admin, DON)]],Nurse[[#This Row],[LPN Hours (excl. Admin)]],Nurse[[#This Row],[CNA Hours]],Nurse[[#This Row],[NA TR Hours]],Nurse[[#This Row],[Med Aide/Tech Hours]])</f>
        <v>290.73978260869569</v>
      </c>
      <c r="L265" s="4">
        <f>SUM(Nurse[[#This Row],[RN Hours (excl. Admin, DON)]],Nurse[[#This Row],[RN Admin Hours]],Nurse[[#This Row],[RN DON Hours]])</f>
        <v>49.290760869565219</v>
      </c>
      <c r="M265" s="4">
        <v>29.345108695652176</v>
      </c>
      <c r="N265" s="4">
        <v>13.597826086956522</v>
      </c>
      <c r="O265" s="4">
        <v>6.3478260869565215</v>
      </c>
      <c r="P265" s="4">
        <f>SUM(Nurse[[#This Row],[LPN Hours (excl. Admin)]],Nurse[[#This Row],[LPN Admin Hours]])</f>
        <v>84.992826086956526</v>
      </c>
      <c r="Q265" s="4">
        <v>76.058043478260871</v>
      </c>
      <c r="R265" s="4">
        <v>8.9347826086956523</v>
      </c>
      <c r="S265" s="4">
        <f>SUM(Nurse[[#This Row],[CNA Hours]],Nurse[[#This Row],[NA TR Hours]],Nurse[[#This Row],[Med Aide/Tech Hours]])</f>
        <v>185.33663043478262</v>
      </c>
      <c r="T265" s="4">
        <v>185.33663043478262</v>
      </c>
      <c r="U265" s="4">
        <v>0</v>
      </c>
      <c r="V265" s="4">
        <v>0</v>
      </c>
      <c r="W2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0.56891304347826088</v>
      </c>
      <c r="X265" s="4">
        <v>0</v>
      </c>
      <c r="Y265" s="4">
        <v>0</v>
      </c>
      <c r="Z265" s="4">
        <v>0</v>
      </c>
      <c r="AA265" s="4">
        <v>0.56891304347826088</v>
      </c>
      <c r="AB265" s="4">
        <v>0</v>
      </c>
      <c r="AC265" s="4">
        <v>0</v>
      </c>
      <c r="AD265" s="4">
        <v>0</v>
      </c>
      <c r="AE265" s="4">
        <v>0</v>
      </c>
      <c r="AF265" s="1">
        <v>315487</v>
      </c>
      <c r="AG265" s="1">
        <v>2</v>
      </c>
      <c r="AH265"/>
    </row>
    <row r="266" spans="1:34" x14ac:dyDescent="0.25">
      <c r="A266" t="s">
        <v>380</v>
      </c>
      <c r="B266" t="s">
        <v>194</v>
      </c>
      <c r="C266" t="s">
        <v>568</v>
      </c>
      <c r="D266" t="s">
        <v>402</v>
      </c>
      <c r="E266" s="4">
        <v>103.82608695652173</v>
      </c>
      <c r="F266" s="4">
        <f>Nurse[[#This Row],[Total Nurse Staff Hours]]/Nurse[[#This Row],[MDS Census]]</f>
        <v>3.8697634003350085</v>
      </c>
      <c r="G266" s="4">
        <f>Nurse[[#This Row],[Total Direct Care Staff Hours]]/Nurse[[#This Row],[MDS Census]]</f>
        <v>3.4736159966499169</v>
      </c>
      <c r="H266" s="4">
        <f>Nurse[[#This Row],[Total RN Hours (w/ Admin, DON)]]/Nurse[[#This Row],[MDS Census]]</f>
        <v>0.71251884422110556</v>
      </c>
      <c r="I266" s="4">
        <f>Nurse[[#This Row],[RN Hours (excl. Admin, DON)]]/Nurse[[#This Row],[MDS Census]]</f>
        <v>0.4659736180904524</v>
      </c>
      <c r="J266" s="4">
        <f>SUM(Nurse[[#This Row],[RN Hours (excl. Admin, DON)]],Nurse[[#This Row],[RN Admin Hours]],Nurse[[#This Row],[RN DON Hours]],Nurse[[#This Row],[LPN Hours (excl. Admin)]],Nurse[[#This Row],[LPN Admin Hours]],Nurse[[#This Row],[CNA Hours]],Nurse[[#This Row],[NA TR Hours]],Nurse[[#This Row],[Med Aide/Tech Hours]])</f>
        <v>401.78239130434781</v>
      </c>
      <c r="K266" s="4">
        <f>SUM(Nurse[[#This Row],[RN Hours (excl. Admin, DON)]],Nurse[[#This Row],[LPN Hours (excl. Admin)]],Nurse[[#This Row],[CNA Hours]],Nurse[[#This Row],[NA TR Hours]],Nurse[[#This Row],[Med Aide/Tech Hours]])</f>
        <v>360.65195652173918</v>
      </c>
      <c r="L266" s="4">
        <f>SUM(Nurse[[#This Row],[RN Hours (excl. Admin, DON)]],Nurse[[#This Row],[RN Admin Hours]],Nurse[[#This Row],[RN DON Hours]])</f>
        <v>73.978043478260872</v>
      </c>
      <c r="M266" s="4">
        <v>48.380217391304363</v>
      </c>
      <c r="N266" s="4">
        <v>19.510869565217391</v>
      </c>
      <c r="O266" s="4">
        <v>6.0869565217391308</v>
      </c>
      <c r="P266" s="4">
        <f>SUM(Nurse[[#This Row],[LPN Hours (excl. Admin)]],Nurse[[#This Row],[LPN Admin Hours]])</f>
        <v>85.676630434782609</v>
      </c>
      <c r="Q266" s="4">
        <v>70.144021739130437</v>
      </c>
      <c r="R266" s="4">
        <v>15.532608695652174</v>
      </c>
      <c r="S266" s="4">
        <f>SUM(Nurse[[#This Row],[CNA Hours]],Nurse[[#This Row],[NA TR Hours]],Nurse[[#This Row],[Med Aide/Tech Hours]])</f>
        <v>242.12771739130434</v>
      </c>
      <c r="T266" s="4">
        <v>242.12771739130434</v>
      </c>
      <c r="U266" s="4">
        <v>0</v>
      </c>
      <c r="V266" s="4">
        <v>0</v>
      </c>
      <c r="W2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12.396739130434783</v>
      </c>
      <c r="X266" s="4">
        <v>0</v>
      </c>
      <c r="Y266" s="4">
        <v>0</v>
      </c>
      <c r="Z266" s="4">
        <v>0</v>
      </c>
      <c r="AA266" s="4">
        <v>5.3070652173913047</v>
      </c>
      <c r="AB266" s="4">
        <v>0</v>
      </c>
      <c r="AC266" s="4">
        <v>7.0896739130434785</v>
      </c>
      <c r="AD266" s="4">
        <v>0</v>
      </c>
      <c r="AE266" s="4">
        <v>0</v>
      </c>
      <c r="AF266" s="1">
        <v>315321</v>
      </c>
      <c r="AG266" s="1">
        <v>2</v>
      </c>
      <c r="AH266"/>
    </row>
    <row r="267" spans="1:34" x14ac:dyDescent="0.25">
      <c r="A267" t="s">
        <v>380</v>
      </c>
      <c r="B267" t="s">
        <v>254</v>
      </c>
      <c r="C267" t="s">
        <v>586</v>
      </c>
      <c r="D267" t="s">
        <v>412</v>
      </c>
      <c r="E267" s="4">
        <v>127.90217391304348</v>
      </c>
      <c r="F267" s="4">
        <f>Nurse[[#This Row],[Total Nurse Staff Hours]]/Nurse[[#This Row],[MDS Census]]</f>
        <v>3.0032353191127732</v>
      </c>
      <c r="G267" s="4">
        <f>Nurse[[#This Row],[Total Direct Care Staff Hours]]/Nurse[[#This Row],[MDS Census]]</f>
        <v>2.7151839891221208</v>
      </c>
      <c r="H267" s="4">
        <f>Nurse[[#This Row],[Total RN Hours (w/ Admin, DON)]]/Nurse[[#This Row],[MDS Census]]</f>
        <v>0.49747769185008917</v>
      </c>
      <c r="I267" s="4">
        <f>Nurse[[#This Row],[RN Hours (excl. Admin, DON)]]/Nurse[[#This Row],[MDS Census]]</f>
        <v>0.34654712331095427</v>
      </c>
      <c r="J267" s="4">
        <f>SUM(Nurse[[#This Row],[RN Hours (excl. Admin, DON)]],Nurse[[#This Row],[RN Admin Hours]],Nurse[[#This Row],[RN DON Hours]],Nurse[[#This Row],[LPN Hours (excl. Admin)]],Nurse[[#This Row],[LPN Admin Hours]],Nurse[[#This Row],[CNA Hours]],Nurse[[#This Row],[NA TR Hours]],Nurse[[#This Row],[Med Aide/Tech Hours]])</f>
        <v>384.12032608695654</v>
      </c>
      <c r="K267" s="4">
        <f>SUM(Nurse[[#This Row],[RN Hours (excl. Admin, DON)]],Nurse[[#This Row],[LPN Hours (excl. Admin)]],Nurse[[#This Row],[CNA Hours]],Nurse[[#This Row],[NA TR Hours]],Nurse[[#This Row],[Med Aide/Tech Hours]])</f>
        <v>347.27793478260867</v>
      </c>
      <c r="L267" s="4">
        <f>SUM(Nurse[[#This Row],[RN Hours (excl. Admin, DON)]],Nurse[[#This Row],[RN Admin Hours]],Nurse[[#This Row],[RN DON Hours]])</f>
        <v>63.628478260869556</v>
      </c>
      <c r="M267" s="4">
        <v>44.324130434782596</v>
      </c>
      <c r="N267" s="4">
        <v>13.826086956521738</v>
      </c>
      <c r="O267" s="4">
        <v>5.4782608695652177</v>
      </c>
      <c r="P267" s="4">
        <f>SUM(Nurse[[#This Row],[LPN Hours (excl. Admin)]],Nurse[[#This Row],[LPN Admin Hours]])</f>
        <v>69.418478260869563</v>
      </c>
      <c r="Q267" s="4">
        <v>51.880434782608695</v>
      </c>
      <c r="R267" s="4">
        <v>17.538043478260871</v>
      </c>
      <c r="S267" s="4">
        <f>SUM(Nurse[[#This Row],[CNA Hours]],Nurse[[#This Row],[NA TR Hours]],Nurse[[#This Row],[Med Aide/Tech Hours]])</f>
        <v>251.0733695652174</v>
      </c>
      <c r="T267" s="4">
        <v>251.0733695652174</v>
      </c>
      <c r="U267" s="4">
        <v>0</v>
      </c>
      <c r="V267" s="4">
        <v>0</v>
      </c>
      <c r="W2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106.20108695652173</v>
      </c>
      <c r="X267" s="4">
        <v>0</v>
      </c>
      <c r="Y267" s="4">
        <v>0</v>
      </c>
      <c r="Z267" s="4">
        <v>0</v>
      </c>
      <c r="AA267" s="4">
        <v>0</v>
      </c>
      <c r="AB267" s="4">
        <v>0</v>
      </c>
      <c r="AC267" s="4">
        <v>106.20108695652173</v>
      </c>
      <c r="AD267" s="4">
        <v>0</v>
      </c>
      <c r="AE267" s="4">
        <v>0</v>
      </c>
      <c r="AF267" s="1">
        <v>315397</v>
      </c>
      <c r="AG267" s="1">
        <v>2</v>
      </c>
      <c r="AH267"/>
    </row>
    <row r="268" spans="1:34" x14ac:dyDescent="0.25">
      <c r="A268" t="s">
        <v>380</v>
      </c>
      <c r="B268" t="s">
        <v>93</v>
      </c>
      <c r="C268" t="s">
        <v>487</v>
      </c>
      <c r="D268" t="s">
        <v>405</v>
      </c>
      <c r="E268" s="4">
        <v>112.95652173913044</v>
      </c>
      <c r="F268" s="4">
        <f>Nurse[[#This Row],[Total Nurse Staff Hours]]/Nurse[[#This Row],[MDS Census]]</f>
        <v>3.0412220939183983</v>
      </c>
      <c r="G268" s="4">
        <f>Nurse[[#This Row],[Total Direct Care Staff Hours]]/Nurse[[#This Row],[MDS Census]]</f>
        <v>2.9588510392609697</v>
      </c>
      <c r="H268" s="4">
        <f>Nurse[[#This Row],[Total RN Hours (w/ Admin, DON)]]/Nurse[[#This Row],[MDS Census]]</f>
        <v>0.39426963048498848</v>
      </c>
      <c r="I268" s="4">
        <f>Nurse[[#This Row],[RN Hours (excl. Admin, DON)]]/Nurse[[#This Row],[MDS Census]]</f>
        <v>0.31189857582755964</v>
      </c>
      <c r="J268" s="4">
        <f>SUM(Nurse[[#This Row],[RN Hours (excl. Admin, DON)]],Nurse[[#This Row],[RN Admin Hours]],Nurse[[#This Row],[RN DON Hours]],Nurse[[#This Row],[LPN Hours (excl. Admin)]],Nurse[[#This Row],[LPN Admin Hours]],Nurse[[#This Row],[CNA Hours]],Nurse[[#This Row],[NA TR Hours]],Nurse[[#This Row],[Med Aide/Tech Hours]])</f>
        <v>343.52586956521736</v>
      </c>
      <c r="K268" s="4">
        <f>SUM(Nurse[[#This Row],[RN Hours (excl. Admin, DON)]],Nurse[[#This Row],[LPN Hours (excl. Admin)]],Nurse[[#This Row],[CNA Hours]],Nurse[[#This Row],[NA TR Hours]],Nurse[[#This Row],[Med Aide/Tech Hours]])</f>
        <v>334.22152173913042</v>
      </c>
      <c r="L268" s="4">
        <f>SUM(Nurse[[#This Row],[RN Hours (excl. Admin, DON)]],Nurse[[#This Row],[RN Admin Hours]],Nurse[[#This Row],[RN DON Hours]])</f>
        <v>44.535326086956523</v>
      </c>
      <c r="M268" s="4">
        <v>35.230978260869563</v>
      </c>
      <c r="N268" s="4">
        <v>3.347826086956522</v>
      </c>
      <c r="O268" s="4">
        <v>5.9565217391304346</v>
      </c>
      <c r="P268" s="4">
        <f>SUM(Nurse[[#This Row],[LPN Hours (excl. Admin)]],Nurse[[#This Row],[LPN Admin Hours]])</f>
        <v>128.28836956521738</v>
      </c>
      <c r="Q268" s="4">
        <v>128.28836956521738</v>
      </c>
      <c r="R268" s="4">
        <v>0</v>
      </c>
      <c r="S268" s="4">
        <f>SUM(Nurse[[#This Row],[CNA Hours]],Nurse[[#This Row],[NA TR Hours]],Nurse[[#This Row],[Med Aide/Tech Hours]])</f>
        <v>170.70217391304348</v>
      </c>
      <c r="T268" s="4">
        <v>170.70217391304348</v>
      </c>
      <c r="U268" s="4">
        <v>0</v>
      </c>
      <c r="V268" s="4">
        <v>0</v>
      </c>
      <c r="W2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83.706521739130437</v>
      </c>
      <c r="X268" s="4">
        <v>3.7173913043478262</v>
      </c>
      <c r="Y268" s="4">
        <v>0</v>
      </c>
      <c r="Z268" s="4">
        <v>0</v>
      </c>
      <c r="AA268" s="4">
        <v>27.195652173913043</v>
      </c>
      <c r="AB268" s="4">
        <v>0</v>
      </c>
      <c r="AC268" s="4">
        <v>52.793478260869563</v>
      </c>
      <c r="AD268" s="4">
        <v>0</v>
      </c>
      <c r="AE268" s="4">
        <v>0</v>
      </c>
      <c r="AF268" s="1">
        <v>315183</v>
      </c>
      <c r="AG268" s="1">
        <v>2</v>
      </c>
      <c r="AH268"/>
    </row>
    <row r="269" spans="1:34" x14ac:dyDescent="0.25">
      <c r="A269" t="s">
        <v>380</v>
      </c>
      <c r="B269" t="s">
        <v>49</v>
      </c>
      <c r="C269" t="s">
        <v>457</v>
      </c>
      <c r="D269" t="s">
        <v>406</v>
      </c>
      <c r="E269" s="4">
        <v>73.478260869565219</v>
      </c>
      <c r="F269" s="4">
        <f>Nurse[[#This Row],[Total Nurse Staff Hours]]/Nurse[[#This Row],[MDS Census]]</f>
        <v>3.2050857988165671</v>
      </c>
      <c r="G269" s="4">
        <f>Nurse[[#This Row],[Total Direct Care Staff Hours]]/Nurse[[#This Row],[MDS Census]]</f>
        <v>2.9968017751479286</v>
      </c>
      <c r="H269" s="4">
        <f>Nurse[[#This Row],[Total RN Hours (w/ Admin, DON)]]/Nurse[[#This Row],[MDS Census]]</f>
        <v>0.38391715976331364</v>
      </c>
      <c r="I269" s="4">
        <f>Nurse[[#This Row],[RN Hours (excl. Admin, DON)]]/Nurse[[#This Row],[MDS Census]]</f>
        <v>0.17563313609467462</v>
      </c>
      <c r="J269" s="4">
        <f>SUM(Nurse[[#This Row],[RN Hours (excl. Admin, DON)]],Nurse[[#This Row],[RN Admin Hours]],Nurse[[#This Row],[RN DON Hours]],Nurse[[#This Row],[LPN Hours (excl. Admin)]],Nurse[[#This Row],[LPN Admin Hours]],Nurse[[#This Row],[CNA Hours]],Nurse[[#This Row],[NA TR Hours]],Nurse[[#This Row],[Med Aide/Tech Hours]])</f>
        <v>235.50413043478255</v>
      </c>
      <c r="K269" s="4">
        <f>SUM(Nurse[[#This Row],[RN Hours (excl. Admin, DON)]],Nurse[[#This Row],[LPN Hours (excl. Admin)]],Nurse[[#This Row],[CNA Hours]],Nurse[[#This Row],[NA TR Hours]],Nurse[[#This Row],[Med Aide/Tech Hours]])</f>
        <v>220.19978260869561</v>
      </c>
      <c r="L269" s="4">
        <f>SUM(Nurse[[#This Row],[RN Hours (excl. Admin, DON)]],Nurse[[#This Row],[RN Admin Hours]],Nurse[[#This Row],[RN DON Hours]])</f>
        <v>28.209565217391308</v>
      </c>
      <c r="M269" s="4">
        <v>12.905217391304353</v>
      </c>
      <c r="N269" s="4">
        <v>10.173913043478262</v>
      </c>
      <c r="O269" s="4">
        <v>5.1304347826086953</v>
      </c>
      <c r="P269" s="4">
        <f>SUM(Nurse[[#This Row],[LPN Hours (excl. Admin)]],Nurse[[#This Row],[LPN Admin Hours]])</f>
        <v>85.980108695652163</v>
      </c>
      <c r="Q269" s="4">
        <v>85.980108695652163</v>
      </c>
      <c r="R269" s="4">
        <v>0</v>
      </c>
      <c r="S269" s="4">
        <f>SUM(Nurse[[#This Row],[CNA Hours]],Nurse[[#This Row],[NA TR Hours]],Nurse[[#This Row],[Med Aide/Tech Hours]])</f>
        <v>121.31445652173909</v>
      </c>
      <c r="T269" s="4">
        <v>121.31445652173909</v>
      </c>
      <c r="U269" s="4">
        <v>0</v>
      </c>
      <c r="V269" s="4">
        <v>0</v>
      </c>
      <c r="W2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0.34782608695652173</v>
      </c>
      <c r="X269" s="4">
        <v>0</v>
      </c>
      <c r="Y269" s="4">
        <v>0</v>
      </c>
      <c r="Z269" s="4">
        <v>0</v>
      </c>
      <c r="AA269" s="4">
        <v>0.34782608695652173</v>
      </c>
      <c r="AB269" s="4">
        <v>0</v>
      </c>
      <c r="AC269" s="4">
        <v>0</v>
      </c>
      <c r="AD269" s="4">
        <v>0</v>
      </c>
      <c r="AE269" s="4">
        <v>0</v>
      </c>
      <c r="AF269" s="1">
        <v>315108</v>
      </c>
      <c r="AG269" s="1">
        <v>2</v>
      </c>
      <c r="AH269"/>
    </row>
    <row r="270" spans="1:34" x14ac:dyDescent="0.25">
      <c r="A270" t="s">
        <v>380</v>
      </c>
      <c r="B270" t="s">
        <v>145</v>
      </c>
      <c r="C270" t="s">
        <v>552</v>
      </c>
      <c r="D270" t="s">
        <v>401</v>
      </c>
      <c r="E270" s="4">
        <v>109.32608695652173</v>
      </c>
      <c r="F270" s="4">
        <f>Nurse[[#This Row],[Total Nurse Staff Hours]]/Nurse[[#This Row],[MDS Census]]</f>
        <v>3.7497603897395106</v>
      </c>
      <c r="G270" s="4">
        <f>Nurse[[#This Row],[Total Direct Care Staff Hours]]/Nurse[[#This Row],[MDS Census]]</f>
        <v>3.4428445018890432</v>
      </c>
      <c r="H270" s="4">
        <f>Nurse[[#This Row],[Total RN Hours (w/ Admin, DON)]]/Nurse[[#This Row],[MDS Census]]</f>
        <v>0.59719029628156695</v>
      </c>
      <c r="I270" s="4">
        <f>Nurse[[#This Row],[RN Hours (excl. Admin, DON)]]/Nurse[[#This Row],[MDS Census]]</f>
        <v>0.34729369655995224</v>
      </c>
      <c r="J270" s="4">
        <f>SUM(Nurse[[#This Row],[RN Hours (excl. Admin, DON)]],Nurse[[#This Row],[RN Admin Hours]],Nurse[[#This Row],[RN DON Hours]],Nurse[[#This Row],[LPN Hours (excl. Admin)]],Nurse[[#This Row],[LPN Admin Hours]],Nurse[[#This Row],[CNA Hours]],Nurse[[#This Row],[NA TR Hours]],Nurse[[#This Row],[Med Aide/Tech Hours]])</f>
        <v>409.94663043478255</v>
      </c>
      <c r="K270" s="4">
        <f>SUM(Nurse[[#This Row],[RN Hours (excl. Admin, DON)]],Nurse[[#This Row],[LPN Hours (excl. Admin)]],Nurse[[#This Row],[CNA Hours]],Nurse[[#This Row],[NA TR Hours]],Nurse[[#This Row],[Med Aide/Tech Hours]])</f>
        <v>376.3927173913043</v>
      </c>
      <c r="L270" s="4">
        <f>SUM(Nurse[[#This Row],[RN Hours (excl. Admin, DON)]],Nurse[[#This Row],[RN Admin Hours]],Nurse[[#This Row],[RN DON Hours]])</f>
        <v>65.288478260869567</v>
      </c>
      <c r="M270" s="4">
        <v>37.968260869565214</v>
      </c>
      <c r="N270" s="4">
        <v>21.679782608695653</v>
      </c>
      <c r="O270" s="4">
        <v>5.640434782608696</v>
      </c>
      <c r="P270" s="4">
        <f>SUM(Nurse[[#This Row],[LPN Hours (excl. Admin)]],Nurse[[#This Row],[LPN Admin Hours]])</f>
        <v>114.51978260869565</v>
      </c>
      <c r="Q270" s="4">
        <v>108.28608695652174</v>
      </c>
      <c r="R270" s="4">
        <v>6.2336956521739131</v>
      </c>
      <c r="S270" s="4">
        <f>SUM(Nurse[[#This Row],[CNA Hours]],Nurse[[#This Row],[NA TR Hours]],Nurse[[#This Row],[Med Aide/Tech Hours]])</f>
        <v>230.13836956521735</v>
      </c>
      <c r="T270" s="4">
        <v>230.13836956521735</v>
      </c>
      <c r="U270" s="4">
        <v>0</v>
      </c>
      <c r="V270" s="4">
        <v>0</v>
      </c>
      <c r="W2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0" s="4">
        <v>0</v>
      </c>
      <c r="Y270" s="4">
        <v>0</v>
      </c>
      <c r="Z270" s="4">
        <v>0</v>
      </c>
      <c r="AA270" s="4">
        <v>0</v>
      </c>
      <c r="AB270" s="4">
        <v>0</v>
      </c>
      <c r="AC270" s="4">
        <v>0</v>
      </c>
      <c r="AD270" s="4">
        <v>0</v>
      </c>
      <c r="AE270" s="4">
        <v>0</v>
      </c>
      <c r="AF270" s="1">
        <v>315259</v>
      </c>
      <c r="AG270" s="1">
        <v>2</v>
      </c>
      <c r="AH270"/>
    </row>
    <row r="271" spans="1:34" x14ac:dyDescent="0.25">
      <c r="A271" t="s">
        <v>380</v>
      </c>
      <c r="B271" t="s">
        <v>320</v>
      </c>
      <c r="C271" t="s">
        <v>537</v>
      </c>
      <c r="D271" t="s">
        <v>405</v>
      </c>
      <c r="E271" s="4">
        <v>99.934782608695656</v>
      </c>
      <c r="F271" s="4">
        <f>Nurse[[#This Row],[Total Nurse Staff Hours]]/Nurse[[#This Row],[MDS Census]]</f>
        <v>3.4708440287143794</v>
      </c>
      <c r="G271" s="4">
        <f>Nurse[[#This Row],[Total Direct Care Staff Hours]]/Nurse[[#This Row],[MDS Census]]</f>
        <v>3.2761192081792476</v>
      </c>
      <c r="H271" s="4">
        <f>Nurse[[#This Row],[Total RN Hours (w/ Admin, DON)]]/Nurse[[#This Row],[MDS Census]]</f>
        <v>0.49941809876006082</v>
      </c>
      <c r="I271" s="4">
        <f>Nurse[[#This Row],[RN Hours (excl. Admin, DON)]]/Nurse[[#This Row],[MDS Census]]</f>
        <v>0.30469327822492925</v>
      </c>
      <c r="J271" s="4">
        <f>SUM(Nurse[[#This Row],[RN Hours (excl. Admin, DON)]],Nurse[[#This Row],[RN Admin Hours]],Nurse[[#This Row],[RN DON Hours]],Nurse[[#This Row],[LPN Hours (excl. Admin)]],Nurse[[#This Row],[LPN Admin Hours]],Nurse[[#This Row],[CNA Hours]],Nurse[[#This Row],[NA TR Hours]],Nurse[[#This Row],[Med Aide/Tech Hours]])</f>
        <v>346.85804347826092</v>
      </c>
      <c r="K271" s="4">
        <f>SUM(Nurse[[#This Row],[RN Hours (excl. Admin, DON)]],Nurse[[#This Row],[LPN Hours (excl. Admin)]],Nurse[[#This Row],[CNA Hours]],Nurse[[#This Row],[NA TR Hours]],Nurse[[#This Row],[Med Aide/Tech Hours]])</f>
        <v>327.39826086956526</v>
      </c>
      <c r="L271" s="4">
        <f>SUM(Nurse[[#This Row],[RN Hours (excl. Admin, DON)]],Nurse[[#This Row],[RN Admin Hours]],Nurse[[#This Row],[RN DON Hours]])</f>
        <v>49.909239130434777</v>
      </c>
      <c r="M271" s="4">
        <v>30.449456521739126</v>
      </c>
      <c r="N271" s="4">
        <v>14.514130434782606</v>
      </c>
      <c r="O271" s="4">
        <v>4.9456521739130439</v>
      </c>
      <c r="P271" s="4">
        <f>SUM(Nurse[[#This Row],[LPN Hours (excl. Admin)]],Nurse[[#This Row],[LPN Admin Hours]])</f>
        <v>97.540217391304395</v>
      </c>
      <c r="Q271" s="4">
        <v>97.540217391304395</v>
      </c>
      <c r="R271" s="4">
        <v>0</v>
      </c>
      <c r="S271" s="4">
        <f>SUM(Nurse[[#This Row],[CNA Hours]],Nurse[[#This Row],[NA TR Hours]],Nurse[[#This Row],[Med Aide/Tech Hours]])</f>
        <v>199.40858695652173</v>
      </c>
      <c r="T271" s="4">
        <v>197.57554347826087</v>
      </c>
      <c r="U271" s="4">
        <v>1.8330434782608693</v>
      </c>
      <c r="V271" s="4">
        <v>0</v>
      </c>
      <c r="W2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1" s="4">
        <v>0</v>
      </c>
      <c r="Y271" s="4">
        <v>0</v>
      </c>
      <c r="Z271" s="4">
        <v>0</v>
      </c>
      <c r="AA271" s="4">
        <v>0</v>
      </c>
      <c r="AB271" s="4">
        <v>0</v>
      </c>
      <c r="AC271" s="4">
        <v>0</v>
      </c>
      <c r="AD271" s="4">
        <v>0</v>
      </c>
      <c r="AE271" s="4">
        <v>0</v>
      </c>
      <c r="AF271" s="1">
        <v>315500</v>
      </c>
      <c r="AG271" s="1">
        <v>2</v>
      </c>
      <c r="AH271"/>
    </row>
    <row r="272" spans="1:34" x14ac:dyDescent="0.25">
      <c r="A272" t="s">
        <v>380</v>
      </c>
      <c r="B272" t="s">
        <v>326</v>
      </c>
      <c r="C272" t="s">
        <v>550</v>
      </c>
      <c r="D272" t="s">
        <v>419</v>
      </c>
      <c r="E272" s="4">
        <v>99.804347826086953</v>
      </c>
      <c r="F272" s="4">
        <f>Nurse[[#This Row],[Total Nurse Staff Hours]]/Nurse[[#This Row],[MDS Census]]</f>
        <v>3.9586734916140287</v>
      </c>
      <c r="G272" s="4">
        <f>Nurse[[#This Row],[Total Direct Care Staff Hours]]/Nurse[[#This Row],[MDS Census]]</f>
        <v>3.6584153779133102</v>
      </c>
      <c r="H272" s="4">
        <f>Nurse[[#This Row],[Total RN Hours (w/ Admin, DON)]]/Nurse[[#This Row],[MDS Census]]</f>
        <v>0.74937813112611618</v>
      </c>
      <c r="I272" s="4">
        <f>Nurse[[#This Row],[RN Hours (excl. Admin, DON)]]/Nurse[[#This Row],[MDS Census]]</f>
        <v>0.45438357656284034</v>
      </c>
      <c r="J272" s="4">
        <f>SUM(Nurse[[#This Row],[RN Hours (excl. Admin, DON)]],Nurse[[#This Row],[RN Admin Hours]],Nurse[[#This Row],[RN DON Hours]],Nurse[[#This Row],[LPN Hours (excl. Admin)]],Nurse[[#This Row],[LPN Admin Hours]],Nurse[[#This Row],[CNA Hours]],Nurse[[#This Row],[NA TR Hours]],Nurse[[#This Row],[Med Aide/Tech Hours]])</f>
        <v>395.09282608695662</v>
      </c>
      <c r="K272" s="4">
        <f>SUM(Nurse[[#This Row],[RN Hours (excl. Admin, DON)]],Nurse[[#This Row],[LPN Hours (excl. Admin)]],Nurse[[#This Row],[CNA Hours]],Nurse[[#This Row],[NA TR Hours]],Nurse[[#This Row],[Med Aide/Tech Hours]])</f>
        <v>365.12576086956534</v>
      </c>
      <c r="L272" s="4">
        <f>SUM(Nurse[[#This Row],[RN Hours (excl. Admin, DON)]],Nurse[[#This Row],[RN Admin Hours]],Nurse[[#This Row],[RN DON Hours]])</f>
        <v>74.791195652173897</v>
      </c>
      <c r="M272" s="4">
        <v>45.349456521739128</v>
      </c>
      <c r="N272" s="4">
        <v>24.224347826086944</v>
      </c>
      <c r="O272" s="4">
        <v>5.2173913043478262</v>
      </c>
      <c r="P272" s="4">
        <f>SUM(Nurse[[#This Row],[LPN Hours (excl. Admin)]],Nurse[[#This Row],[LPN Admin Hours]])</f>
        <v>104.61456521739134</v>
      </c>
      <c r="Q272" s="4">
        <v>104.08923913043482</v>
      </c>
      <c r="R272" s="4">
        <v>0.52532608695652183</v>
      </c>
      <c r="S272" s="4">
        <f>SUM(Nurse[[#This Row],[CNA Hours]],Nurse[[#This Row],[NA TR Hours]],Nurse[[#This Row],[Med Aide/Tech Hours]])</f>
        <v>215.68706521739136</v>
      </c>
      <c r="T272" s="4">
        <v>193.8494565217392</v>
      </c>
      <c r="U272" s="4">
        <v>21.837608695652172</v>
      </c>
      <c r="V272" s="4">
        <v>0</v>
      </c>
      <c r="W2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34.41423913043478</v>
      </c>
      <c r="X272" s="4">
        <v>5.6201086956521724</v>
      </c>
      <c r="Y272" s="4">
        <v>0</v>
      </c>
      <c r="Z272" s="4">
        <v>0</v>
      </c>
      <c r="AA272" s="4">
        <v>24.50826086956522</v>
      </c>
      <c r="AB272" s="4">
        <v>0</v>
      </c>
      <c r="AC272" s="4">
        <v>4.285869565217391</v>
      </c>
      <c r="AD272" s="4">
        <v>0</v>
      </c>
      <c r="AE272" s="4">
        <v>0</v>
      </c>
      <c r="AF272" s="1">
        <v>315506</v>
      </c>
      <c r="AG272" s="1">
        <v>2</v>
      </c>
      <c r="AH272"/>
    </row>
    <row r="273" spans="1:34" x14ac:dyDescent="0.25">
      <c r="A273" t="s">
        <v>380</v>
      </c>
      <c r="B273" t="s">
        <v>137</v>
      </c>
      <c r="C273" t="s">
        <v>555</v>
      </c>
      <c r="D273" t="s">
        <v>419</v>
      </c>
      <c r="E273" s="4">
        <v>108.75</v>
      </c>
      <c r="F273" s="4">
        <f>Nurse[[#This Row],[Total Nurse Staff Hours]]/Nurse[[#This Row],[MDS Census]]</f>
        <v>3.6864597701149417</v>
      </c>
      <c r="G273" s="4">
        <f>Nurse[[#This Row],[Total Direct Care Staff Hours]]/Nurse[[#This Row],[MDS Census]]</f>
        <v>3.4107516241879052</v>
      </c>
      <c r="H273" s="4">
        <f>Nurse[[#This Row],[Total RN Hours (w/ Admin, DON)]]/Nurse[[#This Row],[MDS Census]]</f>
        <v>0.67245177411294355</v>
      </c>
      <c r="I273" s="4">
        <f>Nurse[[#This Row],[RN Hours (excl. Admin, DON)]]/Nurse[[#This Row],[MDS Census]]</f>
        <v>0.39674362818590714</v>
      </c>
      <c r="J273" s="4">
        <f>SUM(Nurse[[#This Row],[RN Hours (excl. Admin, DON)]],Nurse[[#This Row],[RN Admin Hours]],Nurse[[#This Row],[RN DON Hours]],Nurse[[#This Row],[LPN Hours (excl. Admin)]],Nurse[[#This Row],[LPN Admin Hours]],Nurse[[#This Row],[CNA Hours]],Nurse[[#This Row],[NA TR Hours]],Nurse[[#This Row],[Med Aide/Tech Hours]])</f>
        <v>400.90249999999992</v>
      </c>
      <c r="K273" s="4">
        <f>SUM(Nurse[[#This Row],[RN Hours (excl. Admin, DON)]],Nurse[[#This Row],[LPN Hours (excl. Admin)]],Nurse[[#This Row],[CNA Hours]],Nurse[[#This Row],[NA TR Hours]],Nurse[[#This Row],[Med Aide/Tech Hours]])</f>
        <v>370.91923913043468</v>
      </c>
      <c r="L273" s="4">
        <f>SUM(Nurse[[#This Row],[RN Hours (excl. Admin, DON)]],Nurse[[#This Row],[RN Admin Hours]],Nurse[[#This Row],[RN DON Hours]])</f>
        <v>73.12913043478261</v>
      </c>
      <c r="M273" s="4">
        <v>43.145869565217403</v>
      </c>
      <c r="N273" s="4">
        <v>24.939782608695651</v>
      </c>
      <c r="O273" s="4">
        <v>5.0434782608695654</v>
      </c>
      <c r="P273" s="4">
        <f>SUM(Nurse[[#This Row],[LPN Hours (excl. Admin)]],Nurse[[#This Row],[LPN Admin Hours]])</f>
        <v>145.42576086956518</v>
      </c>
      <c r="Q273" s="4">
        <v>145.42576086956518</v>
      </c>
      <c r="R273" s="4">
        <v>0</v>
      </c>
      <c r="S273" s="4">
        <f>SUM(Nurse[[#This Row],[CNA Hours]],Nurse[[#This Row],[NA TR Hours]],Nurse[[#This Row],[Med Aide/Tech Hours]])</f>
        <v>182.34760869565213</v>
      </c>
      <c r="T273" s="4">
        <v>159.52858695652168</v>
      </c>
      <c r="U273" s="4">
        <v>22.819021739130434</v>
      </c>
      <c r="V273" s="4">
        <v>0</v>
      </c>
      <c r="W2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7.4695652173913043</v>
      </c>
      <c r="X273" s="4">
        <v>1.306413043478261</v>
      </c>
      <c r="Y273" s="4">
        <v>0</v>
      </c>
      <c r="Z273" s="4">
        <v>0</v>
      </c>
      <c r="AA273" s="4">
        <v>4.8696739130434779</v>
      </c>
      <c r="AB273" s="4">
        <v>0</v>
      </c>
      <c r="AC273" s="4">
        <v>1.2934782608695652</v>
      </c>
      <c r="AD273" s="4">
        <v>0</v>
      </c>
      <c r="AE273" s="4">
        <v>0</v>
      </c>
      <c r="AF273" s="1">
        <v>315246</v>
      </c>
      <c r="AG273" s="1">
        <v>2</v>
      </c>
      <c r="AH273"/>
    </row>
    <row r="274" spans="1:34" x14ac:dyDescent="0.25">
      <c r="A274" t="s">
        <v>380</v>
      </c>
      <c r="B274" t="s">
        <v>333</v>
      </c>
      <c r="C274" t="s">
        <v>537</v>
      </c>
      <c r="D274" t="s">
        <v>405</v>
      </c>
      <c r="E274" s="4">
        <v>84.619565217391298</v>
      </c>
      <c r="F274" s="4">
        <f>Nurse[[#This Row],[Total Nurse Staff Hours]]/Nurse[[#This Row],[MDS Census]]</f>
        <v>5.0923994861913942</v>
      </c>
      <c r="G274" s="4">
        <f>Nurse[[#This Row],[Total Direct Care Staff Hours]]/Nurse[[#This Row],[MDS Census]]</f>
        <v>4.4673166345536295</v>
      </c>
      <c r="H274" s="4">
        <f>Nurse[[#This Row],[Total RN Hours (w/ Admin, DON)]]/Nurse[[#This Row],[MDS Census]]</f>
        <v>1.5210173410404624</v>
      </c>
      <c r="I274" s="4">
        <f>Nurse[[#This Row],[RN Hours (excl. Admin, DON)]]/Nurse[[#This Row],[MDS Census]]</f>
        <v>0.89593448940269782</v>
      </c>
      <c r="J274" s="4">
        <f>SUM(Nurse[[#This Row],[RN Hours (excl. Admin, DON)]],Nurse[[#This Row],[RN Admin Hours]],Nurse[[#This Row],[RN DON Hours]],Nurse[[#This Row],[LPN Hours (excl. Admin)]],Nurse[[#This Row],[LPN Admin Hours]],Nurse[[#This Row],[CNA Hours]],Nurse[[#This Row],[NA TR Hours]],Nurse[[#This Row],[Med Aide/Tech Hours]])</f>
        <v>430.91663043478258</v>
      </c>
      <c r="K274" s="4">
        <f>SUM(Nurse[[#This Row],[RN Hours (excl. Admin, DON)]],Nurse[[#This Row],[LPN Hours (excl. Admin)]],Nurse[[#This Row],[CNA Hours]],Nurse[[#This Row],[NA TR Hours]],Nurse[[#This Row],[Med Aide/Tech Hours]])</f>
        <v>378.02239130434782</v>
      </c>
      <c r="L274" s="4">
        <f>SUM(Nurse[[#This Row],[RN Hours (excl. Admin, DON)]],Nurse[[#This Row],[RN Admin Hours]],Nurse[[#This Row],[RN DON Hours]])</f>
        <v>128.70782608695652</v>
      </c>
      <c r="M274" s="4">
        <v>75.81358695652176</v>
      </c>
      <c r="N274" s="4">
        <v>49.155108695652146</v>
      </c>
      <c r="O274" s="4">
        <v>3.7391304347826089</v>
      </c>
      <c r="P274" s="4">
        <f>SUM(Nurse[[#This Row],[LPN Hours (excl. Admin)]],Nurse[[#This Row],[LPN Admin Hours]])</f>
        <v>134.11989130434785</v>
      </c>
      <c r="Q274" s="4">
        <v>134.11989130434785</v>
      </c>
      <c r="R274" s="4">
        <v>0</v>
      </c>
      <c r="S274" s="4">
        <f>SUM(Nurse[[#This Row],[CNA Hours]],Nurse[[#This Row],[NA TR Hours]],Nurse[[#This Row],[Med Aide/Tech Hours]])</f>
        <v>168.08891304347821</v>
      </c>
      <c r="T274" s="4">
        <v>168.08891304347821</v>
      </c>
      <c r="U274" s="4">
        <v>0</v>
      </c>
      <c r="V274" s="4">
        <v>0</v>
      </c>
      <c r="W2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174.07130434782613</v>
      </c>
      <c r="X274" s="4">
        <v>8.1622826086956533</v>
      </c>
      <c r="Y274" s="4">
        <v>0</v>
      </c>
      <c r="Z274" s="4">
        <v>0</v>
      </c>
      <c r="AA274" s="4">
        <v>65.347608695652156</v>
      </c>
      <c r="AB274" s="4">
        <v>0</v>
      </c>
      <c r="AC274" s="4">
        <v>100.56141304347831</v>
      </c>
      <c r="AD274" s="4">
        <v>0</v>
      </c>
      <c r="AE274" s="4">
        <v>0</v>
      </c>
      <c r="AF274" s="1">
        <v>315513</v>
      </c>
      <c r="AG274" s="1">
        <v>2</v>
      </c>
      <c r="AH274"/>
    </row>
    <row r="275" spans="1:34" x14ac:dyDescent="0.25">
      <c r="A275" t="s">
        <v>380</v>
      </c>
      <c r="B275" t="s">
        <v>337</v>
      </c>
      <c r="C275" t="s">
        <v>502</v>
      </c>
      <c r="D275" t="s">
        <v>415</v>
      </c>
      <c r="E275" s="4">
        <v>83.652173913043484</v>
      </c>
      <c r="F275" s="4">
        <f>Nurse[[#This Row],[Total Nurse Staff Hours]]/Nurse[[#This Row],[MDS Census]]</f>
        <v>4.8475779625779616</v>
      </c>
      <c r="G275" s="4">
        <f>Nurse[[#This Row],[Total Direct Care Staff Hours]]/Nurse[[#This Row],[MDS Census]]</f>
        <v>4.0834095634095622</v>
      </c>
      <c r="H275" s="4">
        <f>Nurse[[#This Row],[Total RN Hours (w/ Admin, DON)]]/Nurse[[#This Row],[MDS Census]]</f>
        <v>1.2151676195426195</v>
      </c>
      <c r="I275" s="4">
        <f>Nurse[[#This Row],[RN Hours (excl. Admin, DON)]]/Nurse[[#This Row],[MDS Census]]</f>
        <v>0.45099922037422036</v>
      </c>
      <c r="J275" s="4">
        <f>SUM(Nurse[[#This Row],[RN Hours (excl. Admin, DON)]],Nurse[[#This Row],[RN Admin Hours]],Nurse[[#This Row],[RN DON Hours]],Nurse[[#This Row],[LPN Hours (excl. Admin)]],Nurse[[#This Row],[LPN Admin Hours]],Nurse[[#This Row],[CNA Hours]],Nurse[[#This Row],[NA TR Hours]],Nurse[[#This Row],[Med Aide/Tech Hours]])</f>
        <v>405.51043478260863</v>
      </c>
      <c r="K275" s="4">
        <f>SUM(Nurse[[#This Row],[RN Hours (excl. Admin, DON)]],Nurse[[#This Row],[LPN Hours (excl. Admin)]],Nurse[[#This Row],[CNA Hours]],Nurse[[#This Row],[NA TR Hours]],Nurse[[#This Row],[Med Aide/Tech Hours]])</f>
        <v>341.58608695652168</v>
      </c>
      <c r="L275" s="4">
        <f>SUM(Nurse[[#This Row],[RN Hours (excl. Admin, DON)]],Nurse[[#This Row],[RN Admin Hours]],Nurse[[#This Row],[RN DON Hours]])</f>
        <v>101.65141304347827</v>
      </c>
      <c r="M275" s="4">
        <v>37.727065217391306</v>
      </c>
      <c r="N275" s="4">
        <v>59.054782608695653</v>
      </c>
      <c r="O275" s="4">
        <v>4.8695652173913047</v>
      </c>
      <c r="P275" s="4">
        <f>SUM(Nurse[[#This Row],[LPN Hours (excl. Admin)]],Nurse[[#This Row],[LPN Admin Hours]])</f>
        <v>144.1670652173913</v>
      </c>
      <c r="Q275" s="4">
        <v>144.1670652173913</v>
      </c>
      <c r="R275" s="4">
        <v>0</v>
      </c>
      <c r="S275" s="4">
        <f>SUM(Nurse[[#This Row],[CNA Hours]],Nurse[[#This Row],[NA TR Hours]],Nurse[[#This Row],[Med Aide/Tech Hours]])</f>
        <v>159.69195652173909</v>
      </c>
      <c r="T275" s="4">
        <v>159.69195652173909</v>
      </c>
      <c r="U275" s="4">
        <v>0</v>
      </c>
      <c r="V275" s="4">
        <v>0</v>
      </c>
      <c r="W2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62.896847826086969</v>
      </c>
      <c r="X275" s="4">
        <v>2.7817391304347825</v>
      </c>
      <c r="Y275" s="4">
        <v>0.44565217391304346</v>
      </c>
      <c r="Z275" s="4">
        <v>0</v>
      </c>
      <c r="AA275" s="4">
        <v>27.072500000000005</v>
      </c>
      <c r="AB275" s="4">
        <v>0</v>
      </c>
      <c r="AC275" s="4">
        <v>32.596956521739138</v>
      </c>
      <c r="AD275" s="4">
        <v>0</v>
      </c>
      <c r="AE275" s="4">
        <v>0</v>
      </c>
      <c r="AF275" s="1">
        <v>315517</v>
      </c>
      <c r="AG275" s="1">
        <v>2</v>
      </c>
      <c r="AH275"/>
    </row>
    <row r="276" spans="1:34" x14ac:dyDescent="0.25">
      <c r="A276" t="s">
        <v>380</v>
      </c>
      <c r="B276" t="s">
        <v>58</v>
      </c>
      <c r="C276" t="s">
        <v>448</v>
      </c>
      <c r="D276" t="s">
        <v>406</v>
      </c>
      <c r="E276" s="4">
        <v>86.956521739130437</v>
      </c>
      <c r="F276" s="4">
        <f>Nurse[[#This Row],[Total Nurse Staff Hours]]/Nurse[[#This Row],[MDS Census]]</f>
        <v>2.5060562499999999</v>
      </c>
      <c r="G276" s="4">
        <f>Nurse[[#This Row],[Total Direct Care Staff Hours]]/Nurse[[#This Row],[MDS Census]]</f>
        <v>2.1952412499999996</v>
      </c>
      <c r="H276" s="4">
        <f>Nurse[[#This Row],[Total RN Hours (w/ Admin, DON)]]/Nurse[[#This Row],[MDS Census]]</f>
        <v>0.53499249999999998</v>
      </c>
      <c r="I276" s="4">
        <f>Nurse[[#This Row],[RN Hours (excl. Admin, DON)]]/Nurse[[#This Row],[MDS Census]]</f>
        <v>0.30367249999999996</v>
      </c>
      <c r="J276" s="4">
        <f>SUM(Nurse[[#This Row],[RN Hours (excl. Admin, DON)]],Nurse[[#This Row],[RN Admin Hours]],Nurse[[#This Row],[RN DON Hours]],Nurse[[#This Row],[LPN Hours (excl. Admin)]],Nurse[[#This Row],[LPN Admin Hours]],Nurse[[#This Row],[CNA Hours]],Nurse[[#This Row],[NA TR Hours]],Nurse[[#This Row],[Med Aide/Tech Hours]])</f>
        <v>217.91793478260868</v>
      </c>
      <c r="K276" s="4">
        <f>SUM(Nurse[[#This Row],[RN Hours (excl. Admin, DON)]],Nurse[[#This Row],[LPN Hours (excl. Admin)]],Nurse[[#This Row],[CNA Hours]],Nurse[[#This Row],[NA TR Hours]],Nurse[[#This Row],[Med Aide/Tech Hours]])</f>
        <v>190.89054347826084</v>
      </c>
      <c r="L276" s="4">
        <f>SUM(Nurse[[#This Row],[RN Hours (excl. Admin, DON)]],Nurse[[#This Row],[RN Admin Hours]],Nurse[[#This Row],[RN DON Hours]])</f>
        <v>46.521086956521735</v>
      </c>
      <c r="M276" s="4">
        <v>26.406304347826083</v>
      </c>
      <c r="N276" s="4">
        <v>14.375652173913043</v>
      </c>
      <c r="O276" s="4">
        <v>5.7391304347826084</v>
      </c>
      <c r="P276" s="4">
        <f>SUM(Nurse[[#This Row],[LPN Hours (excl. Admin)]],Nurse[[#This Row],[LPN Admin Hours]])</f>
        <v>36.4929347826087</v>
      </c>
      <c r="Q276" s="4">
        <v>29.580326086956521</v>
      </c>
      <c r="R276" s="4">
        <v>6.9126086956521755</v>
      </c>
      <c r="S276" s="4">
        <f>SUM(Nurse[[#This Row],[CNA Hours]],Nurse[[#This Row],[NA TR Hours]],Nurse[[#This Row],[Med Aide/Tech Hours]])</f>
        <v>134.90391304347824</v>
      </c>
      <c r="T276" s="4">
        <v>134.90391304347824</v>
      </c>
      <c r="U276" s="4">
        <v>0</v>
      </c>
      <c r="V276" s="4">
        <v>0</v>
      </c>
      <c r="W2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16.895869565217389</v>
      </c>
      <c r="X276" s="4">
        <v>0</v>
      </c>
      <c r="Y276" s="4">
        <v>0</v>
      </c>
      <c r="Z276" s="4">
        <v>0</v>
      </c>
      <c r="AA276" s="4">
        <v>4.1911956521739127</v>
      </c>
      <c r="AB276" s="4">
        <v>0</v>
      </c>
      <c r="AC276" s="4">
        <v>12.704673913043477</v>
      </c>
      <c r="AD276" s="4">
        <v>0</v>
      </c>
      <c r="AE276" s="4">
        <v>0</v>
      </c>
      <c r="AF276" s="1">
        <v>315124</v>
      </c>
      <c r="AG276" s="1">
        <v>2</v>
      </c>
      <c r="AH276"/>
    </row>
    <row r="277" spans="1:34" x14ac:dyDescent="0.25">
      <c r="A277" t="s">
        <v>380</v>
      </c>
      <c r="B277" t="s">
        <v>261</v>
      </c>
      <c r="C277" t="s">
        <v>568</v>
      </c>
      <c r="D277" t="s">
        <v>402</v>
      </c>
      <c r="E277" s="4">
        <v>79.630434782608702</v>
      </c>
      <c r="F277" s="4">
        <f>Nurse[[#This Row],[Total Nurse Staff Hours]]/Nurse[[#This Row],[MDS Census]]</f>
        <v>4.2029251979251985</v>
      </c>
      <c r="G277" s="4">
        <f>Nurse[[#This Row],[Total Direct Care Staff Hours]]/Nurse[[#This Row],[MDS Census]]</f>
        <v>4.0111848211848224</v>
      </c>
      <c r="H277" s="4">
        <f>Nurse[[#This Row],[Total RN Hours (w/ Admin, DON)]]/Nurse[[#This Row],[MDS Census]]</f>
        <v>1.3859609609609613</v>
      </c>
      <c r="I277" s="4">
        <f>Nurse[[#This Row],[RN Hours (excl. Admin, DON)]]/Nurse[[#This Row],[MDS Census]]</f>
        <v>1.1942205842205846</v>
      </c>
      <c r="J277" s="4">
        <f>SUM(Nurse[[#This Row],[RN Hours (excl. Admin, DON)]],Nurse[[#This Row],[RN Admin Hours]],Nurse[[#This Row],[RN DON Hours]],Nurse[[#This Row],[LPN Hours (excl. Admin)]],Nurse[[#This Row],[LPN Admin Hours]],Nurse[[#This Row],[CNA Hours]],Nurse[[#This Row],[NA TR Hours]],Nurse[[#This Row],[Med Aide/Tech Hours]])</f>
        <v>334.68076086956529</v>
      </c>
      <c r="K277" s="4">
        <f>SUM(Nurse[[#This Row],[RN Hours (excl. Admin, DON)]],Nurse[[#This Row],[LPN Hours (excl. Admin)]],Nurse[[#This Row],[CNA Hours]],Nurse[[#This Row],[NA TR Hours]],Nurse[[#This Row],[Med Aide/Tech Hours]])</f>
        <v>319.41239130434792</v>
      </c>
      <c r="L277" s="4">
        <f>SUM(Nurse[[#This Row],[RN Hours (excl. Admin, DON)]],Nurse[[#This Row],[RN Admin Hours]],Nurse[[#This Row],[RN DON Hours]])</f>
        <v>110.36467391304352</v>
      </c>
      <c r="M277" s="4">
        <v>95.09630434782612</v>
      </c>
      <c r="N277" s="4">
        <v>9.9565217391304355</v>
      </c>
      <c r="O277" s="4">
        <v>5.3118478260869564</v>
      </c>
      <c r="P277" s="4">
        <f>SUM(Nurse[[#This Row],[LPN Hours (excl. Admin)]],Nurse[[#This Row],[LPN Admin Hours]])</f>
        <v>50.550434782608683</v>
      </c>
      <c r="Q277" s="4">
        <v>50.550434782608683</v>
      </c>
      <c r="R277" s="4">
        <v>0</v>
      </c>
      <c r="S277" s="4">
        <f>SUM(Nurse[[#This Row],[CNA Hours]],Nurse[[#This Row],[NA TR Hours]],Nurse[[#This Row],[Med Aide/Tech Hours]])</f>
        <v>173.76565217391308</v>
      </c>
      <c r="T277" s="4">
        <v>173.76565217391308</v>
      </c>
      <c r="U277" s="4">
        <v>0</v>
      </c>
      <c r="V277" s="4">
        <v>0</v>
      </c>
      <c r="W2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0.32608695652173914</v>
      </c>
      <c r="X277" s="4">
        <v>0</v>
      </c>
      <c r="Y277" s="4">
        <v>0</v>
      </c>
      <c r="Z277" s="4">
        <v>0</v>
      </c>
      <c r="AA277" s="4">
        <v>0</v>
      </c>
      <c r="AB277" s="4">
        <v>0</v>
      </c>
      <c r="AC277" s="4">
        <v>0.32608695652173914</v>
      </c>
      <c r="AD277" s="4">
        <v>0</v>
      </c>
      <c r="AE277" s="4">
        <v>0</v>
      </c>
      <c r="AF277" s="1">
        <v>315417</v>
      </c>
      <c r="AG277" s="1">
        <v>2</v>
      </c>
      <c r="AH277"/>
    </row>
    <row r="278" spans="1:34" x14ac:dyDescent="0.25">
      <c r="A278" t="s">
        <v>380</v>
      </c>
      <c r="B278" t="s">
        <v>45</v>
      </c>
      <c r="C278" t="s">
        <v>474</v>
      </c>
      <c r="D278" t="s">
        <v>414</v>
      </c>
      <c r="E278" s="4">
        <v>89.967391304347828</v>
      </c>
      <c r="F278" s="4">
        <f>Nurse[[#This Row],[Total Nurse Staff Hours]]/Nurse[[#This Row],[MDS Census]]</f>
        <v>3.040322580645161</v>
      </c>
      <c r="G278" s="4">
        <f>Nurse[[#This Row],[Total Direct Care Staff Hours]]/Nurse[[#This Row],[MDS Census]]</f>
        <v>2.8607889331883536</v>
      </c>
      <c r="H278" s="4">
        <f>Nurse[[#This Row],[Total RN Hours (w/ Admin, DON)]]/Nurse[[#This Row],[MDS Census]]</f>
        <v>0.9218315814908784</v>
      </c>
      <c r="I278" s="4">
        <f>Nurse[[#This Row],[RN Hours (excl. Admin, DON)]]/Nurse[[#This Row],[MDS Census]]</f>
        <v>0.74229793403407029</v>
      </c>
      <c r="J278" s="4">
        <f>SUM(Nurse[[#This Row],[RN Hours (excl. Admin, DON)]],Nurse[[#This Row],[RN Admin Hours]],Nurse[[#This Row],[RN DON Hours]],Nurse[[#This Row],[LPN Hours (excl. Admin)]],Nurse[[#This Row],[LPN Admin Hours]],Nurse[[#This Row],[CNA Hours]],Nurse[[#This Row],[NA TR Hours]],Nurse[[#This Row],[Med Aide/Tech Hours]])</f>
        <v>273.52989130434781</v>
      </c>
      <c r="K278" s="4">
        <f>SUM(Nurse[[#This Row],[RN Hours (excl. Admin, DON)]],Nurse[[#This Row],[LPN Hours (excl. Admin)]],Nurse[[#This Row],[CNA Hours]],Nurse[[#This Row],[NA TR Hours]],Nurse[[#This Row],[Med Aide/Tech Hours]])</f>
        <v>257.37771739130437</v>
      </c>
      <c r="L278" s="4">
        <f>SUM(Nurse[[#This Row],[RN Hours (excl. Admin, DON)]],Nurse[[#This Row],[RN Admin Hours]],Nurse[[#This Row],[RN DON Hours]])</f>
        <v>82.934782608695656</v>
      </c>
      <c r="M278" s="4">
        <v>66.782608695652172</v>
      </c>
      <c r="N278" s="4">
        <v>6.9347826086956523</v>
      </c>
      <c r="O278" s="4">
        <v>9.2173913043478262</v>
      </c>
      <c r="P278" s="4">
        <f>SUM(Nurse[[#This Row],[LPN Hours (excl. Admin)]],Nurse[[#This Row],[LPN Admin Hours]])</f>
        <v>30.673913043478262</v>
      </c>
      <c r="Q278" s="4">
        <v>30.673913043478262</v>
      </c>
      <c r="R278" s="4">
        <v>0</v>
      </c>
      <c r="S278" s="4">
        <f>SUM(Nurse[[#This Row],[CNA Hours]],Nurse[[#This Row],[NA TR Hours]],Nurse[[#This Row],[Med Aide/Tech Hours]])</f>
        <v>159.92119565217391</v>
      </c>
      <c r="T278" s="4">
        <v>159.92119565217391</v>
      </c>
      <c r="U278" s="4">
        <v>0</v>
      </c>
      <c r="V278" s="4">
        <v>0</v>
      </c>
      <c r="W2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2.8179347826086958</v>
      </c>
      <c r="X278" s="4">
        <v>0</v>
      </c>
      <c r="Y278" s="4">
        <v>0</v>
      </c>
      <c r="Z278" s="4">
        <v>0</v>
      </c>
      <c r="AA278" s="4">
        <v>0</v>
      </c>
      <c r="AB278" s="4">
        <v>0</v>
      </c>
      <c r="AC278" s="4">
        <v>2.8179347826086958</v>
      </c>
      <c r="AD278" s="4">
        <v>0</v>
      </c>
      <c r="AE278" s="4">
        <v>0</v>
      </c>
      <c r="AF278" s="1">
        <v>315103</v>
      </c>
      <c r="AG278" s="1">
        <v>2</v>
      </c>
      <c r="AH278"/>
    </row>
    <row r="279" spans="1:34" x14ac:dyDescent="0.25">
      <c r="A279" t="s">
        <v>380</v>
      </c>
      <c r="B279" t="s">
        <v>222</v>
      </c>
      <c r="C279" t="s">
        <v>446</v>
      </c>
      <c r="D279" t="s">
        <v>408</v>
      </c>
      <c r="E279" s="4">
        <v>126.89130434782609</v>
      </c>
      <c r="F279" s="4">
        <f>Nurse[[#This Row],[Total Nurse Staff Hours]]/Nurse[[#This Row],[MDS Census]]</f>
        <v>3.3185925989378102</v>
      </c>
      <c r="G279" s="4">
        <f>Nurse[[#This Row],[Total Direct Care Staff Hours]]/Nurse[[#This Row],[MDS Census]]</f>
        <v>3.1384058591742332</v>
      </c>
      <c r="H279" s="4">
        <f>Nurse[[#This Row],[Total RN Hours (w/ Admin, DON)]]/Nurse[[#This Row],[MDS Census]]</f>
        <v>0.71350865170464284</v>
      </c>
      <c r="I279" s="4">
        <f>Nurse[[#This Row],[RN Hours (excl. Admin, DON)]]/Nurse[[#This Row],[MDS Census]]</f>
        <v>0.5333219119410656</v>
      </c>
      <c r="J279" s="4">
        <f>SUM(Nurse[[#This Row],[RN Hours (excl. Admin, DON)]],Nurse[[#This Row],[RN Admin Hours]],Nurse[[#This Row],[RN DON Hours]],Nurse[[#This Row],[LPN Hours (excl. Admin)]],Nurse[[#This Row],[LPN Admin Hours]],Nurse[[#This Row],[CNA Hours]],Nurse[[#This Row],[NA TR Hours]],Nurse[[#This Row],[Med Aide/Tech Hours]])</f>
        <v>421.10054347826087</v>
      </c>
      <c r="K279" s="4">
        <f>SUM(Nurse[[#This Row],[RN Hours (excl. Admin, DON)]],Nurse[[#This Row],[LPN Hours (excl. Admin)]],Nurse[[#This Row],[CNA Hours]],Nurse[[#This Row],[NA TR Hours]],Nurse[[#This Row],[Med Aide/Tech Hours]])</f>
        <v>398.23641304347825</v>
      </c>
      <c r="L279" s="4">
        <f>SUM(Nurse[[#This Row],[RN Hours (excl. Admin, DON)]],Nurse[[#This Row],[RN Admin Hours]],Nurse[[#This Row],[RN DON Hours]])</f>
        <v>90.538043478260875</v>
      </c>
      <c r="M279" s="4">
        <v>67.673913043478265</v>
      </c>
      <c r="N279" s="4">
        <v>15.527173913043478</v>
      </c>
      <c r="O279" s="4">
        <v>7.3369565217391308</v>
      </c>
      <c r="P279" s="4">
        <f>SUM(Nurse[[#This Row],[LPN Hours (excl. Admin)]],Nurse[[#This Row],[LPN Admin Hours]])</f>
        <v>48.744565217391305</v>
      </c>
      <c r="Q279" s="4">
        <v>48.744565217391305</v>
      </c>
      <c r="R279" s="4">
        <v>0</v>
      </c>
      <c r="S279" s="4">
        <f>SUM(Nurse[[#This Row],[CNA Hours]],Nurse[[#This Row],[NA TR Hours]],Nurse[[#This Row],[Med Aide/Tech Hours]])</f>
        <v>281.81793478260869</v>
      </c>
      <c r="T279" s="4">
        <v>281.81793478260869</v>
      </c>
      <c r="U279" s="4">
        <v>0</v>
      </c>
      <c r="V279" s="4">
        <v>0</v>
      </c>
      <c r="W2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4.9755434782608692</v>
      </c>
      <c r="X279" s="4">
        <v>0.20380434782608695</v>
      </c>
      <c r="Y279" s="4">
        <v>0</v>
      </c>
      <c r="Z279" s="4">
        <v>0</v>
      </c>
      <c r="AA279" s="4">
        <v>2.1983695652173911</v>
      </c>
      <c r="AB279" s="4">
        <v>0</v>
      </c>
      <c r="AC279" s="4">
        <v>2.5733695652173911</v>
      </c>
      <c r="AD279" s="4">
        <v>0</v>
      </c>
      <c r="AE279" s="4">
        <v>0</v>
      </c>
      <c r="AF279" s="1">
        <v>315355</v>
      </c>
      <c r="AG279" s="1">
        <v>2</v>
      </c>
      <c r="AH279"/>
    </row>
    <row r="280" spans="1:34" x14ac:dyDescent="0.25">
      <c r="A280" t="s">
        <v>380</v>
      </c>
      <c r="B280" t="s">
        <v>234</v>
      </c>
      <c r="C280" t="s">
        <v>465</v>
      </c>
      <c r="D280" t="s">
        <v>409</v>
      </c>
      <c r="E280" s="4">
        <v>176.93478260869566</v>
      </c>
      <c r="F280" s="4">
        <f>Nurse[[#This Row],[Total Nurse Staff Hours]]/Nurse[[#This Row],[MDS Census]]</f>
        <v>2.765097063521317</v>
      </c>
      <c r="G280" s="4">
        <f>Nurse[[#This Row],[Total Direct Care Staff Hours]]/Nurse[[#This Row],[MDS Census]]</f>
        <v>2.6159694065610024</v>
      </c>
      <c r="H280" s="4">
        <f>Nurse[[#This Row],[Total RN Hours (w/ Admin, DON)]]/Nurse[[#This Row],[MDS Census]]</f>
        <v>0.71731785231600931</v>
      </c>
      <c r="I280" s="4">
        <f>Nurse[[#This Row],[RN Hours (excl. Admin, DON)]]/Nurse[[#This Row],[MDS Census]]</f>
        <v>0.5711850350165868</v>
      </c>
      <c r="J280" s="4">
        <f>SUM(Nurse[[#This Row],[RN Hours (excl. Admin, DON)]],Nurse[[#This Row],[RN Admin Hours]],Nurse[[#This Row],[RN DON Hours]],Nurse[[#This Row],[LPN Hours (excl. Admin)]],Nurse[[#This Row],[LPN Admin Hours]],Nurse[[#This Row],[CNA Hours]],Nurse[[#This Row],[NA TR Hours]],Nurse[[#This Row],[Med Aide/Tech Hours]])</f>
        <v>489.24184782608694</v>
      </c>
      <c r="K280" s="4">
        <f>SUM(Nurse[[#This Row],[RN Hours (excl. Admin, DON)]],Nurse[[#This Row],[LPN Hours (excl. Admin)]],Nurse[[#This Row],[CNA Hours]],Nurse[[#This Row],[NA TR Hours]],Nurse[[#This Row],[Med Aide/Tech Hours]])</f>
        <v>462.85597826086956</v>
      </c>
      <c r="L280" s="4">
        <f>SUM(Nurse[[#This Row],[RN Hours (excl. Admin, DON)]],Nurse[[#This Row],[RN Admin Hours]],Nurse[[#This Row],[RN DON Hours]])</f>
        <v>126.91847826086956</v>
      </c>
      <c r="M280" s="4">
        <v>101.0625</v>
      </c>
      <c r="N280" s="4">
        <v>17.073369565217391</v>
      </c>
      <c r="O280" s="4">
        <v>8.7826086956521738</v>
      </c>
      <c r="P280" s="4">
        <f>SUM(Nurse[[#This Row],[LPN Hours (excl. Admin)]],Nurse[[#This Row],[LPN Admin Hours]])</f>
        <v>47.774456521739133</v>
      </c>
      <c r="Q280" s="4">
        <v>47.244565217391305</v>
      </c>
      <c r="R280" s="4">
        <v>0.52989130434782605</v>
      </c>
      <c r="S280" s="4">
        <f>SUM(Nurse[[#This Row],[CNA Hours]],Nurse[[#This Row],[NA TR Hours]],Nurse[[#This Row],[Med Aide/Tech Hours]])</f>
        <v>314.54891304347825</v>
      </c>
      <c r="T280" s="4">
        <v>314.54891304347825</v>
      </c>
      <c r="U280" s="4">
        <v>0</v>
      </c>
      <c r="V280" s="4">
        <v>0</v>
      </c>
      <c r="W2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0" s="4">
        <v>0</v>
      </c>
      <c r="Y280" s="4">
        <v>0</v>
      </c>
      <c r="Z280" s="4">
        <v>0</v>
      </c>
      <c r="AA280" s="4">
        <v>0</v>
      </c>
      <c r="AB280" s="4">
        <v>0</v>
      </c>
      <c r="AC280" s="4">
        <v>0</v>
      </c>
      <c r="AD280" s="4">
        <v>0</v>
      </c>
      <c r="AE280" s="4">
        <v>0</v>
      </c>
      <c r="AF280" s="1">
        <v>315367</v>
      </c>
      <c r="AG280" s="1">
        <v>2</v>
      </c>
      <c r="AH280"/>
    </row>
    <row r="281" spans="1:34" x14ac:dyDescent="0.25">
      <c r="A281" t="s">
        <v>380</v>
      </c>
      <c r="B281" t="s">
        <v>71</v>
      </c>
      <c r="C281" t="s">
        <v>520</v>
      </c>
      <c r="D281" t="s">
        <v>409</v>
      </c>
      <c r="E281" s="4">
        <v>126.07608695652173</v>
      </c>
      <c r="F281" s="4">
        <f>Nurse[[#This Row],[Total Nurse Staff Hours]]/Nurse[[#This Row],[MDS Census]]</f>
        <v>2.6652616604879737</v>
      </c>
      <c r="G281" s="4">
        <f>Nurse[[#This Row],[Total Direct Care Staff Hours]]/Nurse[[#This Row],[MDS Census]]</f>
        <v>2.5526028105871199</v>
      </c>
      <c r="H281" s="4">
        <f>Nurse[[#This Row],[Total RN Hours (w/ Admin, DON)]]/Nurse[[#This Row],[MDS Census]]</f>
        <v>0.36590999224071047</v>
      </c>
      <c r="I281" s="4">
        <f>Nurse[[#This Row],[RN Hours (excl. Admin, DON)]]/Nurse[[#This Row],[MDS Census]]</f>
        <v>0.25325114233985696</v>
      </c>
      <c r="J281" s="4">
        <f>SUM(Nurse[[#This Row],[RN Hours (excl. Admin, DON)]],Nurse[[#This Row],[RN Admin Hours]],Nurse[[#This Row],[RN DON Hours]],Nurse[[#This Row],[LPN Hours (excl. Admin)]],Nurse[[#This Row],[LPN Admin Hours]],Nurse[[#This Row],[CNA Hours]],Nurse[[#This Row],[NA TR Hours]],Nurse[[#This Row],[Med Aide/Tech Hours]])</f>
        <v>336.02576086956526</v>
      </c>
      <c r="K281" s="4">
        <f>SUM(Nurse[[#This Row],[RN Hours (excl. Admin, DON)]],Nurse[[#This Row],[LPN Hours (excl. Admin)]],Nurse[[#This Row],[CNA Hours]],Nurse[[#This Row],[NA TR Hours]],Nurse[[#This Row],[Med Aide/Tech Hours]])</f>
        <v>321.82217391304351</v>
      </c>
      <c r="L281" s="4">
        <f>SUM(Nurse[[#This Row],[RN Hours (excl. Admin, DON)]],Nurse[[#This Row],[RN Admin Hours]],Nurse[[#This Row],[RN DON Hours]])</f>
        <v>46.132500000000007</v>
      </c>
      <c r="M281" s="4">
        <v>31.928913043478268</v>
      </c>
      <c r="N281" s="4">
        <v>10.377499999999998</v>
      </c>
      <c r="O281" s="4">
        <v>3.8260869565217392</v>
      </c>
      <c r="P281" s="4">
        <f>SUM(Nurse[[#This Row],[LPN Hours (excl. Admin)]],Nurse[[#This Row],[LPN Admin Hours]])</f>
        <v>74.717065217391308</v>
      </c>
      <c r="Q281" s="4">
        <v>74.717065217391308</v>
      </c>
      <c r="R281" s="4">
        <v>0</v>
      </c>
      <c r="S281" s="4">
        <f>SUM(Nurse[[#This Row],[CNA Hours]],Nurse[[#This Row],[NA TR Hours]],Nurse[[#This Row],[Med Aide/Tech Hours]])</f>
        <v>215.1761956521739</v>
      </c>
      <c r="T281" s="4">
        <v>213.9425</v>
      </c>
      <c r="U281" s="4">
        <v>1.2336956521739131</v>
      </c>
      <c r="V281" s="4">
        <v>0</v>
      </c>
      <c r="W2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102.53663043478261</v>
      </c>
      <c r="X281" s="4">
        <v>5.4886956521739139</v>
      </c>
      <c r="Y281" s="4">
        <v>2.0079347826086962</v>
      </c>
      <c r="Z281" s="4">
        <v>0</v>
      </c>
      <c r="AA281" s="4">
        <v>8.9480434782608693</v>
      </c>
      <c r="AB281" s="4">
        <v>0</v>
      </c>
      <c r="AC281" s="4">
        <v>86.091956521739135</v>
      </c>
      <c r="AD281" s="4">
        <v>0</v>
      </c>
      <c r="AE281" s="4">
        <v>0</v>
      </c>
      <c r="AF281" s="1">
        <v>315140</v>
      </c>
      <c r="AG281" s="1">
        <v>2</v>
      </c>
      <c r="AH281"/>
    </row>
    <row r="282" spans="1:34" x14ac:dyDescent="0.25">
      <c r="A282" t="s">
        <v>380</v>
      </c>
      <c r="B282" t="s">
        <v>81</v>
      </c>
      <c r="C282" t="s">
        <v>528</v>
      </c>
      <c r="D282" t="s">
        <v>413</v>
      </c>
      <c r="E282" s="4">
        <v>67.163043478260875</v>
      </c>
      <c r="F282" s="4">
        <f>Nurse[[#This Row],[Total Nurse Staff Hours]]/Nurse[[#This Row],[MDS Census]]</f>
        <v>3.2773652694610771</v>
      </c>
      <c r="G282" s="4">
        <f>Nurse[[#This Row],[Total Direct Care Staff Hours]]/Nurse[[#This Row],[MDS Census]]</f>
        <v>3.1232950315585035</v>
      </c>
      <c r="H282" s="4">
        <f>Nurse[[#This Row],[Total RN Hours (w/ Admin, DON)]]/Nurse[[#This Row],[MDS Census]]</f>
        <v>0.43544910179640711</v>
      </c>
      <c r="I282" s="4">
        <f>Nurse[[#This Row],[RN Hours (excl. Admin, DON)]]/Nurse[[#This Row],[MDS Census]]</f>
        <v>0.28137886389383387</v>
      </c>
      <c r="J282" s="4">
        <f>SUM(Nurse[[#This Row],[RN Hours (excl. Admin, DON)]],Nurse[[#This Row],[RN Admin Hours]],Nurse[[#This Row],[RN DON Hours]],Nurse[[#This Row],[LPN Hours (excl. Admin)]],Nurse[[#This Row],[LPN Admin Hours]],Nurse[[#This Row],[CNA Hours]],Nurse[[#This Row],[NA TR Hours]],Nurse[[#This Row],[Med Aide/Tech Hours]])</f>
        <v>220.11782608695648</v>
      </c>
      <c r="K282" s="4">
        <f>SUM(Nurse[[#This Row],[RN Hours (excl. Admin, DON)]],Nurse[[#This Row],[LPN Hours (excl. Admin)]],Nurse[[#This Row],[CNA Hours]],Nurse[[#This Row],[NA TR Hours]],Nurse[[#This Row],[Med Aide/Tech Hours]])</f>
        <v>209.76999999999995</v>
      </c>
      <c r="L282" s="4">
        <f>SUM(Nurse[[#This Row],[RN Hours (excl. Admin, DON)]],Nurse[[#This Row],[RN Admin Hours]],Nurse[[#This Row],[RN DON Hours]])</f>
        <v>29.246086956521737</v>
      </c>
      <c r="M282" s="4">
        <v>18.898260869565213</v>
      </c>
      <c r="N282" s="4">
        <v>4.8695652173913047</v>
      </c>
      <c r="O282" s="4">
        <v>5.4782608695652177</v>
      </c>
      <c r="P282" s="4">
        <f>SUM(Nurse[[#This Row],[LPN Hours (excl. Admin)]],Nurse[[#This Row],[LPN Admin Hours]])</f>
        <v>66.753152173913037</v>
      </c>
      <c r="Q282" s="4">
        <v>66.753152173913037</v>
      </c>
      <c r="R282" s="4">
        <v>0</v>
      </c>
      <c r="S282" s="4">
        <f>SUM(Nurse[[#This Row],[CNA Hours]],Nurse[[#This Row],[NA TR Hours]],Nurse[[#This Row],[Med Aide/Tech Hours]])</f>
        <v>124.11858695652172</v>
      </c>
      <c r="T282" s="4">
        <v>118.03739130434781</v>
      </c>
      <c r="U282" s="4">
        <v>6.0811956521739132</v>
      </c>
      <c r="V282" s="4">
        <v>0</v>
      </c>
      <c r="W2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18.926413043478259</v>
      </c>
      <c r="X282" s="4">
        <v>5.1114130434782599</v>
      </c>
      <c r="Y282" s="4">
        <v>0</v>
      </c>
      <c r="Z282" s="4">
        <v>0</v>
      </c>
      <c r="AA282" s="4">
        <v>6.705000000000001</v>
      </c>
      <c r="AB282" s="4">
        <v>0</v>
      </c>
      <c r="AC282" s="4">
        <v>7.11</v>
      </c>
      <c r="AD282" s="4">
        <v>0</v>
      </c>
      <c r="AE282" s="4">
        <v>0</v>
      </c>
      <c r="AF282" s="1">
        <v>315158</v>
      </c>
      <c r="AG282" s="1">
        <v>2</v>
      </c>
      <c r="AH282"/>
    </row>
    <row r="283" spans="1:34" x14ac:dyDescent="0.25">
      <c r="A283" t="s">
        <v>380</v>
      </c>
      <c r="B283" t="s">
        <v>123</v>
      </c>
      <c r="C283" t="s">
        <v>547</v>
      </c>
      <c r="D283" t="s">
        <v>405</v>
      </c>
      <c r="E283" s="4">
        <v>158.77173913043478</v>
      </c>
      <c r="F283" s="4">
        <f>Nurse[[#This Row],[Total Nurse Staff Hours]]/Nurse[[#This Row],[MDS Census]]</f>
        <v>3.3743232696652288</v>
      </c>
      <c r="G283" s="4">
        <f>Nurse[[#This Row],[Total Direct Care Staff Hours]]/Nurse[[#This Row],[MDS Census]]</f>
        <v>3.2320236872732249</v>
      </c>
      <c r="H283" s="4">
        <f>Nurse[[#This Row],[Total RN Hours (w/ Admin, DON)]]/Nurse[[#This Row],[MDS Census]]</f>
        <v>0.35050455261176144</v>
      </c>
      <c r="I283" s="4">
        <f>Nurse[[#This Row],[RN Hours (excl. Admin, DON)]]/Nurse[[#This Row],[MDS Census]]</f>
        <v>0.20820497021975765</v>
      </c>
      <c r="J283" s="4">
        <f>SUM(Nurse[[#This Row],[RN Hours (excl. Admin, DON)]],Nurse[[#This Row],[RN Admin Hours]],Nurse[[#This Row],[RN DON Hours]],Nurse[[#This Row],[LPN Hours (excl. Admin)]],Nurse[[#This Row],[LPN Admin Hours]],Nurse[[#This Row],[CNA Hours]],Nurse[[#This Row],[NA TR Hours]],Nurse[[#This Row],[Med Aide/Tech Hours]])</f>
        <v>535.74717391304341</v>
      </c>
      <c r="K283" s="4">
        <f>SUM(Nurse[[#This Row],[RN Hours (excl. Admin, DON)]],Nurse[[#This Row],[LPN Hours (excl. Admin)]],Nurse[[#This Row],[CNA Hours]],Nurse[[#This Row],[NA TR Hours]],Nurse[[#This Row],[Med Aide/Tech Hours]])</f>
        <v>513.15402173913037</v>
      </c>
      <c r="L283" s="4">
        <f>SUM(Nurse[[#This Row],[RN Hours (excl. Admin, DON)]],Nurse[[#This Row],[RN Admin Hours]],Nurse[[#This Row],[RN DON Hours]])</f>
        <v>55.650217391304345</v>
      </c>
      <c r="M283" s="4">
        <v>33.057065217391305</v>
      </c>
      <c r="N283" s="4">
        <v>17.071413043478259</v>
      </c>
      <c r="O283" s="4">
        <v>5.5217391304347823</v>
      </c>
      <c r="P283" s="4">
        <f>SUM(Nurse[[#This Row],[LPN Hours (excl. Admin)]],Nurse[[#This Row],[LPN Admin Hours]])</f>
        <v>138.87239130434779</v>
      </c>
      <c r="Q283" s="4">
        <v>138.87239130434779</v>
      </c>
      <c r="R283" s="4">
        <v>0</v>
      </c>
      <c r="S283" s="4">
        <f>SUM(Nurse[[#This Row],[CNA Hours]],Nurse[[#This Row],[NA TR Hours]],Nurse[[#This Row],[Med Aide/Tech Hours]])</f>
        <v>341.22456521739127</v>
      </c>
      <c r="T283" s="4">
        <v>245.47728260869565</v>
      </c>
      <c r="U283" s="4">
        <v>90.997282608695656</v>
      </c>
      <c r="V283" s="4">
        <v>4.75</v>
      </c>
      <c r="W2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52.37489130434782</v>
      </c>
      <c r="X283" s="4">
        <v>0.2608695652173913</v>
      </c>
      <c r="Y283" s="4">
        <v>1.2915217391304348</v>
      </c>
      <c r="Z283" s="4">
        <v>0</v>
      </c>
      <c r="AA283" s="4">
        <v>47.222934782608689</v>
      </c>
      <c r="AB283" s="4">
        <v>0</v>
      </c>
      <c r="AC283" s="4">
        <v>3.5995652173913042</v>
      </c>
      <c r="AD283" s="4">
        <v>0</v>
      </c>
      <c r="AE283" s="4">
        <v>0</v>
      </c>
      <c r="AF283" s="1">
        <v>315225</v>
      </c>
      <c r="AG283" s="1">
        <v>2</v>
      </c>
      <c r="AH283"/>
    </row>
    <row r="284" spans="1:34" x14ac:dyDescent="0.25">
      <c r="A284" t="s">
        <v>380</v>
      </c>
      <c r="B284" t="s">
        <v>130</v>
      </c>
      <c r="C284" t="s">
        <v>448</v>
      </c>
      <c r="D284" t="s">
        <v>406</v>
      </c>
      <c r="E284" s="4">
        <v>122.71739130434783</v>
      </c>
      <c r="F284" s="4">
        <f>Nurse[[#This Row],[Total Nurse Staff Hours]]/Nurse[[#This Row],[MDS Census]]</f>
        <v>2.9123976970770595</v>
      </c>
      <c r="G284" s="4">
        <f>Nurse[[#This Row],[Total Direct Care Staff Hours]]/Nurse[[#This Row],[MDS Census]]</f>
        <v>2.561821966341896</v>
      </c>
      <c r="H284" s="4">
        <f>Nurse[[#This Row],[Total RN Hours (w/ Admin, DON)]]/Nurse[[#This Row],[MDS Census]]</f>
        <v>0.43753321523472094</v>
      </c>
      <c r="I284" s="4">
        <f>Nurse[[#This Row],[RN Hours (excl. Admin, DON)]]/Nurse[[#This Row],[MDS Census]]</f>
        <v>0.18799822852081488</v>
      </c>
      <c r="J284" s="4">
        <f>SUM(Nurse[[#This Row],[RN Hours (excl. Admin, DON)]],Nurse[[#This Row],[RN Admin Hours]],Nurse[[#This Row],[RN DON Hours]],Nurse[[#This Row],[LPN Hours (excl. Admin)]],Nurse[[#This Row],[LPN Admin Hours]],Nurse[[#This Row],[CNA Hours]],Nurse[[#This Row],[NA TR Hours]],Nurse[[#This Row],[Med Aide/Tech Hours]])</f>
        <v>357.40184782608696</v>
      </c>
      <c r="K284" s="4">
        <f>SUM(Nurse[[#This Row],[RN Hours (excl. Admin, DON)]],Nurse[[#This Row],[LPN Hours (excl. Admin)]],Nurse[[#This Row],[CNA Hours]],Nurse[[#This Row],[NA TR Hours]],Nurse[[#This Row],[Med Aide/Tech Hours]])</f>
        <v>314.38010869565221</v>
      </c>
      <c r="L284" s="4">
        <f>SUM(Nurse[[#This Row],[RN Hours (excl. Admin, DON)]],Nurse[[#This Row],[RN Admin Hours]],Nurse[[#This Row],[RN DON Hours]])</f>
        <v>53.692934782608688</v>
      </c>
      <c r="M284" s="4">
        <v>23.070652173913043</v>
      </c>
      <c r="N284" s="4">
        <v>26.057065217391305</v>
      </c>
      <c r="O284" s="4">
        <v>4.5652173913043477</v>
      </c>
      <c r="P284" s="4">
        <f>SUM(Nurse[[#This Row],[LPN Hours (excl. Admin)]],Nurse[[#This Row],[LPN Admin Hours]])</f>
        <v>96.6875</v>
      </c>
      <c r="Q284" s="4">
        <v>84.288043478260875</v>
      </c>
      <c r="R284" s="4">
        <v>12.399456521739131</v>
      </c>
      <c r="S284" s="4">
        <f>SUM(Nurse[[#This Row],[CNA Hours]],Nurse[[#This Row],[NA TR Hours]],Nurse[[#This Row],[Med Aide/Tech Hours]])</f>
        <v>207.02141304347828</v>
      </c>
      <c r="T284" s="4">
        <v>207.02141304347828</v>
      </c>
      <c r="U284" s="4">
        <v>0</v>
      </c>
      <c r="V284" s="4">
        <v>0</v>
      </c>
      <c r="W2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56.961739130434779</v>
      </c>
      <c r="X284" s="4">
        <v>0.68206521739130432</v>
      </c>
      <c r="Y284" s="4">
        <v>0</v>
      </c>
      <c r="Z284" s="4">
        <v>0</v>
      </c>
      <c r="AA284" s="4">
        <v>2.0298913043478262</v>
      </c>
      <c r="AB284" s="4">
        <v>0</v>
      </c>
      <c r="AC284" s="4">
        <v>54.249782608695647</v>
      </c>
      <c r="AD284" s="4">
        <v>0</v>
      </c>
      <c r="AE284" s="4">
        <v>0</v>
      </c>
      <c r="AF284" s="1">
        <v>315235</v>
      </c>
      <c r="AG284" s="1">
        <v>2</v>
      </c>
      <c r="AH284"/>
    </row>
    <row r="285" spans="1:34" x14ac:dyDescent="0.25">
      <c r="A285" t="s">
        <v>380</v>
      </c>
      <c r="B285" t="s">
        <v>178</v>
      </c>
      <c r="C285" t="s">
        <v>458</v>
      </c>
      <c r="D285" t="s">
        <v>421</v>
      </c>
      <c r="E285" s="4">
        <v>56.304347826086953</v>
      </c>
      <c r="F285" s="4">
        <f>Nurse[[#This Row],[Total Nurse Staff Hours]]/Nurse[[#This Row],[MDS Census]]</f>
        <v>3.9135096525096529</v>
      </c>
      <c r="G285" s="4">
        <f>Nurse[[#This Row],[Total Direct Care Staff Hours]]/Nurse[[#This Row],[MDS Census]]</f>
        <v>3.7190115830115835</v>
      </c>
      <c r="H285" s="4">
        <f>Nurse[[#This Row],[Total RN Hours (w/ Admin, DON)]]/Nurse[[#This Row],[MDS Census]]</f>
        <v>0.66243050193050201</v>
      </c>
      <c r="I285" s="4">
        <f>Nurse[[#This Row],[RN Hours (excl. Admin, DON)]]/Nurse[[#This Row],[MDS Census]]</f>
        <v>0.47227606177606185</v>
      </c>
      <c r="J285" s="4">
        <f>SUM(Nurse[[#This Row],[RN Hours (excl. Admin, DON)]],Nurse[[#This Row],[RN Admin Hours]],Nurse[[#This Row],[RN DON Hours]],Nurse[[#This Row],[LPN Hours (excl. Admin)]],Nurse[[#This Row],[LPN Admin Hours]],Nurse[[#This Row],[CNA Hours]],Nurse[[#This Row],[NA TR Hours]],Nurse[[#This Row],[Med Aide/Tech Hours]])</f>
        <v>220.34760869565218</v>
      </c>
      <c r="K285" s="4">
        <f>SUM(Nurse[[#This Row],[RN Hours (excl. Admin, DON)]],Nurse[[#This Row],[LPN Hours (excl. Admin)]],Nurse[[#This Row],[CNA Hours]],Nurse[[#This Row],[NA TR Hours]],Nurse[[#This Row],[Med Aide/Tech Hours]])</f>
        <v>209.39652173913046</v>
      </c>
      <c r="L285" s="4">
        <f>SUM(Nurse[[#This Row],[RN Hours (excl. Admin, DON)]],Nurse[[#This Row],[RN Admin Hours]],Nurse[[#This Row],[RN DON Hours]])</f>
        <v>37.297717391304353</v>
      </c>
      <c r="M285" s="4">
        <v>26.591195652173916</v>
      </c>
      <c r="N285" s="4">
        <v>6.7581521739130439</v>
      </c>
      <c r="O285" s="4">
        <v>3.9483695652173911</v>
      </c>
      <c r="P285" s="4">
        <f>SUM(Nurse[[#This Row],[LPN Hours (excl. Admin)]],Nurse[[#This Row],[LPN Admin Hours]])</f>
        <v>51.373478260869575</v>
      </c>
      <c r="Q285" s="4">
        <v>51.128913043478271</v>
      </c>
      <c r="R285" s="4">
        <v>0.24456521739130435</v>
      </c>
      <c r="S285" s="4">
        <f>SUM(Nurse[[#This Row],[CNA Hours]],Nurse[[#This Row],[NA TR Hours]],Nurse[[#This Row],[Med Aide/Tech Hours]])</f>
        <v>131.67641304347828</v>
      </c>
      <c r="T285" s="4">
        <v>131.35032608695653</v>
      </c>
      <c r="U285" s="4">
        <v>0.32608695652173914</v>
      </c>
      <c r="V285" s="4">
        <v>0</v>
      </c>
      <c r="W2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27.31608695652174</v>
      </c>
      <c r="X285" s="4">
        <v>0.89826086956521722</v>
      </c>
      <c r="Y285" s="4">
        <v>0</v>
      </c>
      <c r="Z285" s="4">
        <v>0</v>
      </c>
      <c r="AA285" s="4">
        <v>9.7439130434782619</v>
      </c>
      <c r="AB285" s="4">
        <v>0.24456521739130435</v>
      </c>
      <c r="AC285" s="4">
        <v>16.429347826086957</v>
      </c>
      <c r="AD285" s="4">
        <v>0</v>
      </c>
      <c r="AE285" s="4">
        <v>0</v>
      </c>
      <c r="AF285" s="1">
        <v>315302</v>
      </c>
      <c r="AG285" s="1">
        <v>2</v>
      </c>
      <c r="AH285"/>
    </row>
    <row r="286" spans="1:34" x14ac:dyDescent="0.25">
      <c r="A286" t="s">
        <v>380</v>
      </c>
      <c r="B286" t="s">
        <v>19</v>
      </c>
      <c r="C286" t="s">
        <v>449</v>
      </c>
      <c r="D286" t="s">
        <v>402</v>
      </c>
      <c r="E286" s="4">
        <v>167.14130434782609</v>
      </c>
      <c r="F286" s="4">
        <f>Nurse[[#This Row],[Total Nurse Staff Hours]]/Nurse[[#This Row],[MDS Census]]</f>
        <v>4.1832347011770823</v>
      </c>
      <c r="G286" s="4">
        <f>Nurse[[#This Row],[Total Direct Care Staff Hours]]/Nurse[[#This Row],[MDS Census]]</f>
        <v>3.8645281914547693</v>
      </c>
      <c r="H286" s="4">
        <f>Nurse[[#This Row],[Total RN Hours (w/ Admin, DON)]]/Nurse[[#This Row],[MDS Census]]</f>
        <v>0.89995577811016447</v>
      </c>
      <c r="I286" s="4">
        <f>Nurse[[#This Row],[RN Hours (excl. Admin, DON)]]/Nurse[[#This Row],[MDS Census]]</f>
        <v>0.58124926838785185</v>
      </c>
      <c r="J286" s="4">
        <f>SUM(Nurse[[#This Row],[RN Hours (excl. Admin, DON)]],Nurse[[#This Row],[RN Admin Hours]],Nurse[[#This Row],[RN DON Hours]],Nurse[[#This Row],[LPN Hours (excl. Admin)]],Nurse[[#This Row],[LPN Admin Hours]],Nurse[[#This Row],[CNA Hours]],Nurse[[#This Row],[NA TR Hours]],Nurse[[#This Row],[Med Aide/Tech Hours]])</f>
        <v>699.19130434782608</v>
      </c>
      <c r="K286" s="4">
        <f>SUM(Nurse[[#This Row],[RN Hours (excl. Admin, DON)]],Nurse[[#This Row],[LPN Hours (excl. Admin)]],Nurse[[#This Row],[CNA Hours]],Nurse[[#This Row],[NA TR Hours]],Nurse[[#This Row],[Med Aide/Tech Hours]])</f>
        <v>645.92228260869558</v>
      </c>
      <c r="L286" s="4">
        <f>SUM(Nurse[[#This Row],[RN Hours (excl. Admin, DON)]],Nurse[[#This Row],[RN Admin Hours]],Nurse[[#This Row],[RN DON Hours]])</f>
        <v>150.41978260869564</v>
      </c>
      <c r="M286" s="4">
        <v>97.150760869565204</v>
      </c>
      <c r="N286" s="4">
        <v>48.163043478260867</v>
      </c>
      <c r="O286" s="4">
        <v>5.1059782608695654</v>
      </c>
      <c r="P286" s="4">
        <f>SUM(Nurse[[#This Row],[LPN Hours (excl. Admin)]],Nurse[[#This Row],[LPN Admin Hours]])</f>
        <v>184.85826086956521</v>
      </c>
      <c r="Q286" s="4">
        <v>184.85826086956521</v>
      </c>
      <c r="R286" s="4">
        <v>0</v>
      </c>
      <c r="S286" s="4">
        <f>SUM(Nurse[[#This Row],[CNA Hours]],Nurse[[#This Row],[NA TR Hours]],Nurse[[#This Row],[Med Aide/Tech Hours]])</f>
        <v>363.91326086956519</v>
      </c>
      <c r="T286" s="4">
        <v>363.91326086956519</v>
      </c>
      <c r="U286" s="4">
        <v>0</v>
      </c>
      <c r="V286" s="4">
        <v>0</v>
      </c>
      <c r="W2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220.97391304347821</v>
      </c>
      <c r="X286" s="4">
        <v>47.770326086956523</v>
      </c>
      <c r="Y286" s="4">
        <v>0</v>
      </c>
      <c r="Z286" s="4">
        <v>0</v>
      </c>
      <c r="AA286" s="4">
        <v>118.32836956521734</v>
      </c>
      <c r="AB286" s="4">
        <v>0</v>
      </c>
      <c r="AC286" s="4">
        <v>54.875217391304339</v>
      </c>
      <c r="AD286" s="4">
        <v>0</v>
      </c>
      <c r="AE286" s="4">
        <v>0</v>
      </c>
      <c r="AF286" s="1">
        <v>315039</v>
      </c>
      <c r="AG286" s="1">
        <v>2</v>
      </c>
      <c r="AH286"/>
    </row>
    <row r="287" spans="1:34" x14ac:dyDescent="0.25">
      <c r="A287" t="s">
        <v>380</v>
      </c>
      <c r="B287" t="s">
        <v>329</v>
      </c>
      <c r="C287" t="s">
        <v>568</v>
      </c>
      <c r="D287" t="s">
        <v>402</v>
      </c>
      <c r="E287" s="4">
        <v>158.66304347826087</v>
      </c>
      <c r="F287" s="4">
        <f>Nurse[[#This Row],[Total Nurse Staff Hours]]/Nurse[[#This Row],[MDS Census]]</f>
        <v>3.8062423785709383</v>
      </c>
      <c r="G287" s="4">
        <f>Nurse[[#This Row],[Total Direct Care Staff Hours]]/Nurse[[#This Row],[MDS Census]]</f>
        <v>3.477202164828388</v>
      </c>
      <c r="H287" s="4">
        <f>Nurse[[#This Row],[Total RN Hours (w/ Admin, DON)]]/Nurse[[#This Row],[MDS Census]]</f>
        <v>0.58074261834623542</v>
      </c>
      <c r="I287" s="4">
        <f>Nurse[[#This Row],[RN Hours (excl. Admin, DON)]]/Nurse[[#This Row],[MDS Census]]</f>
        <v>0.30837500856340339</v>
      </c>
      <c r="J287" s="4">
        <f>SUM(Nurse[[#This Row],[RN Hours (excl. Admin, DON)]],Nurse[[#This Row],[RN Admin Hours]],Nurse[[#This Row],[RN DON Hours]],Nurse[[#This Row],[LPN Hours (excl. Admin)]],Nurse[[#This Row],[LPN Admin Hours]],Nurse[[#This Row],[CNA Hours]],Nurse[[#This Row],[NA TR Hours]],Nurse[[#This Row],[Med Aide/Tech Hours]])</f>
        <v>603.90999999999985</v>
      </c>
      <c r="K287" s="4">
        <f>SUM(Nurse[[#This Row],[RN Hours (excl. Admin, DON)]],Nurse[[#This Row],[LPN Hours (excl. Admin)]],Nurse[[#This Row],[CNA Hours]],Nurse[[#This Row],[NA TR Hours]],Nurse[[#This Row],[Med Aide/Tech Hours]])</f>
        <v>551.70347826086936</v>
      </c>
      <c r="L287" s="4">
        <f>SUM(Nurse[[#This Row],[RN Hours (excl. Admin, DON)]],Nurse[[#This Row],[RN Admin Hours]],Nurse[[#This Row],[RN DON Hours]])</f>
        <v>92.142391304347811</v>
      </c>
      <c r="M287" s="4">
        <v>48.927717391304341</v>
      </c>
      <c r="N287" s="4">
        <v>37.997282608695649</v>
      </c>
      <c r="O287" s="4">
        <v>5.2173913043478262</v>
      </c>
      <c r="P287" s="4">
        <f>SUM(Nurse[[#This Row],[LPN Hours (excl. Admin)]],Nurse[[#This Row],[LPN Admin Hours]])</f>
        <v>179.07521739130428</v>
      </c>
      <c r="Q287" s="4">
        <v>170.08336956521731</v>
      </c>
      <c r="R287" s="4">
        <v>8.991847826086957</v>
      </c>
      <c r="S287" s="4">
        <f>SUM(Nurse[[#This Row],[CNA Hours]],Nurse[[#This Row],[NA TR Hours]],Nurse[[#This Row],[Med Aide/Tech Hours]])</f>
        <v>332.69239130434778</v>
      </c>
      <c r="T287" s="4">
        <v>332.69239130434778</v>
      </c>
      <c r="U287" s="4">
        <v>0</v>
      </c>
      <c r="V287" s="4">
        <v>0</v>
      </c>
      <c r="W2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190.1355434782609</v>
      </c>
      <c r="X287" s="4">
        <v>24.827173913043477</v>
      </c>
      <c r="Y287" s="4">
        <v>0</v>
      </c>
      <c r="Z287" s="4">
        <v>0</v>
      </c>
      <c r="AA287" s="4">
        <v>59.912173913043496</v>
      </c>
      <c r="AB287" s="4">
        <v>0</v>
      </c>
      <c r="AC287" s="4">
        <v>105.39619565217392</v>
      </c>
      <c r="AD287" s="4">
        <v>0</v>
      </c>
      <c r="AE287" s="4">
        <v>0</v>
      </c>
      <c r="AF287" s="1">
        <v>315509</v>
      </c>
      <c r="AG287" s="1">
        <v>2</v>
      </c>
      <c r="AH287"/>
    </row>
    <row r="288" spans="1:34" x14ac:dyDescent="0.25">
      <c r="A288" t="s">
        <v>380</v>
      </c>
      <c r="B288" t="s">
        <v>264</v>
      </c>
      <c r="C288" t="s">
        <v>558</v>
      </c>
      <c r="D288" t="s">
        <v>418</v>
      </c>
      <c r="E288" s="4">
        <v>104.1304347826087</v>
      </c>
      <c r="F288" s="4">
        <f>Nurse[[#This Row],[Total Nurse Staff Hours]]/Nurse[[#This Row],[MDS Census]]</f>
        <v>3.9823329853862206</v>
      </c>
      <c r="G288" s="4">
        <f>Nurse[[#This Row],[Total Direct Care Staff Hours]]/Nurse[[#This Row],[MDS Census]]</f>
        <v>3.6108956158663883</v>
      </c>
      <c r="H288" s="4">
        <f>Nurse[[#This Row],[Total RN Hours (w/ Admin, DON)]]/Nurse[[#This Row],[MDS Census]]</f>
        <v>0.5273496868475992</v>
      </c>
      <c r="I288" s="4">
        <f>Nurse[[#This Row],[RN Hours (excl. Admin, DON)]]/Nurse[[#This Row],[MDS Census]]</f>
        <v>0.29494154488517754</v>
      </c>
      <c r="J288" s="4">
        <f>SUM(Nurse[[#This Row],[RN Hours (excl. Admin, DON)]],Nurse[[#This Row],[RN Admin Hours]],Nurse[[#This Row],[RN DON Hours]],Nurse[[#This Row],[LPN Hours (excl. Admin)]],Nurse[[#This Row],[LPN Admin Hours]],Nurse[[#This Row],[CNA Hours]],Nurse[[#This Row],[NA TR Hours]],Nurse[[#This Row],[Med Aide/Tech Hours]])</f>
        <v>414.68206521739125</v>
      </c>
      <c r="K288" s="4">
        <f>SUM(Nurse[[#This Row],[RN Hours (excl. Admin, DON)]],Nurse[[#This Row],[LPN Hours (excl. Admin)]],Nurse[[#This Row],[CNA Hours]],Nurse[[#This Row],[NA TR Hours]],Nurse[[#This Row],[Med Aide/Tech Hours]])</f>
        <v>376.00413043478261</v>
      </c>
      <c r="L288" s="4">
        <f>SUM(Nurse[[#This Row],[RN Hours (excl. Admin, DON)]],Nurse[[#This Row],[RN Admin Hours]],Nurse[[#This Row],[RN DON Hours]])</f>
        <v>54.913152173913055</v>
      </c>
      <c r="M288" s="4">
        <v>30.71239130434784</v>
      </c>
      <c r="N288" s="4">
        <v>18.901847826086954</v>
      </c>
      <c r="O288" s="4">
        <v>5.2989130434782608</v>
      </c>
      <c r="P288" s="4">
        <f>SUM(Nurse[[#This Row],[LPN Hours (excl. Admin)]],Nurse[[#This Row],[LPN Admin Hours]])</f>
        <v>105.7396739130435</v>
      </c>
      <c r="Q288" s="4">
        <v>91.262500000000017</v>
      </c>
      <c r="R288" s="4">
        <v>14.47717391304348</v>
      </c>
      <c r="S288" s="4">
        <f>SUM(Nurse[[#This Row],[CNA Hours]],Nurse[[#This Row],[NA TR Hours]],Nurse[[#This Row],[Med Aide/Tech Hours]])</f>
        <v>254.02923913043472</v>
      </c>
      <c r="T288" s="4">
        <v>146.66423913043474</v>
      </c>
      <c r="U288" s="4">
        <v>107.36499999999998</v>
      </c>
      <c r="V288" s="4">
        <v>0</v>
      </c>
      <c r="W2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8" s="4">
        <v>0</v>
      </c>
      <c r="Y288" s="4">
        <v>0</v>
      </c>
      <c r="Z288" s="4">
        <v>0</v>
      </c>
      <c r="AA288" s="4">
        <v>0</v>
      </c>
      <c r="AB288" s="4">
        <v>0</v>
      </c>
      <c r="AC288" s="4">
        <v>0</v>
      </c>
      <c r="AD288" s="4">
        <v>0</v>
      </c>
      <c r="AE288" s="4">
        <v>0</v>
      </c>
      <c r="AF288" s="1">
        <v>315421</v>
      </c>
      <c r="AG288" s="1">
        <v>2</v>
      </c>
      <c r="AH288"/>
    </row>
    <row r="289" spans="1:34" x14ac:dyDescent="0.25">
      <c r="A289" t="s">
        <v>380</v>
      </c>
      <c r="B289" t="s">
        <v>245</v>
      </c>
      <c r="C289" t="s">
        <v>583</v>
      </c>
      <c r="D289" t="s">
        <v>402</v>
      </c>
      <c r="E289" s="4">
        <v>79.239130434782609</v>
      </c>
      <c r="F289" s="4">
        <f>Nurse[[#This Row],[Total Nurse Staff Hours]]/Nurse[[#This Row],[MDS Census]]</f>
        <v>3.0150205761316875</v>
      </c>
      <c r="G289" s="4">
        <f>Nurse[[#This Row],[Total Direct Care Staff Hours]]/Nurse[[#This Row],[MDS Census]]</f>
        <v>2.8758916323731136</v>
      </c>
      <c r="H289" s="4">
        <f>Nurse[[#This Row],[Total RN Hours (w/ Admin, DON)]]/Nurse[[#This Row],[MDS Census]]</f>
        <v>0.44660493827160497</v>
      </c>
      <c r="I289" s="4">
        <f>Nurse[[#This Row],[RN Hours (excl. Admin, DON)]]/Nurse[[#This Row],[MDS Census]]</f>
        <v>0.30747599451303154</v>
      </c>
      <c r="J289" s="4">
        <f>SUM(Nurse[[#This Row],[RN Hours (excl. Admin, DON)]],Nurse[[#This Row],[RN Admin Hours]],Nurse[[#This Row],[RN DON Hours]],Nurse[[#This Row],[LPN Hours (excl. Admin)]],Nurse[[#This Row],[LPN Admin Hours]],Nurse[[#This Row],[CNA Hours]],Nurse[[#This Row],[NA TR Hours]],Nurse[[#This Row],[Med Aide/Tech Hours]])</f>
        <v>238.90760869565219</v>
      </c>
      <c r="K289" s="4">
        <f>SUM(Nurse[[#This Row],[RN Hours (excl. Admin, DON)]],Nurse[[#This Row],[LPN Hours (excl. Admin)]],Nurse[[#This Row],[CNA Hours]],Nurse[[#This Row],[NA TR Hours]],Nurse[[#This Row],[Med Aide/Tech Hours]])</f>
        <v>227.88315217391303</v>
      </c>
      <c r="L289" s="4">
        <f>SUM(Nurse[[#This Row],[RN Hours (excl. Admin, DON)]],Nurse[[#This Row],[RN Admin Hours]],Nurse[[#This Row],[RN DON Hours]])</f>
        <v>35.388586956521742</v>
      </c>
      <c r="M289" s="4">
        <v>24.364130434782609</v>
      </c>
      <c r="N289" s="4">
        <v>5.3043478260869561</v>
      </c>
      <c r="O289" s="4">
        <v>5.7201086956521738</v>
      </c>
      <c r="P289" s="4">
        <f>SUM(Nurse[[#This Row],[LPN Hours (excl. Admin)]],Nurse[[#This Row],[LPN Admin Hours]])</f>
        <v>82.426630434782595</v>
      </c>
      <c r="Q289" s="4">
        <v>82.426630434782595</v>
      </c>
      <c r="R289" s="4">
        <v>0</v>
      </c>
      <c r="S289" s="4">
        <f>SUM(Nurse[[#This Row],[CNA Hours]],Nurse[[#This Row],[NA TR Hours]],Nurse[[#This Row],[Med Aide/Tech Hours]])</f>
        <v>121.09239130434783</v>
      </c>
      <c r="T289" s="4">
        <v>121.09239130434783</v>
      </c>
      <c r="U289" s="4">
        <v>0</v>
      </c>
      <c r="V289" s="4">
        <v>0</v>
      </c>
      <c r="W2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15.709239130434783</v>
      </c>
      <c r="X289" s="4">
        <v>0</v>
      </c>
      <c r="Y289" s="4">
        <v>0</v>
      </c>
      <c r="Z289" s="4">
        <v>0</v>
      </c>
      <c r="AA289" s="4">
        <v>0</v>
      </c>
      <c r="AB289" s="4">
        <v>0</v>
      </c>
      <c r="AC289" s="4">
        <v>15.709239130434783</v>
      </c>
      <c r="AD289" s="4">
        <v>0</v>
      </c>
      <c r="AE289" s="4">
        <v>0</v>
      </c>
      <c r="AF289" s="1">
        <v>315384</v>
      </c>
      <c r="AG289" s="1">
        <v>2</v>
      </c>
      <c r="AH289"/>
    </row>
    <row r="290" spans="1:34" x14ac:dyDescent="0.25">
      <c r="A290" t="s">
        <v>380</v>
      </c>
      <c r="B290" t="s">
        <v>286</v>
      </c>
      <c r="C290" t="s">
        <v>448</v>
      </c>
      <c r="D290" t="s">
        <v>406</v>
      </c>
      <c r="E290" s="4">
        <v>101.78260869565217</v>
      </c>
      <c r="F290" s="4">
        <f>Nurse[[#This Row],[Total Nurse Staff Hours]]/Nurse[[#This Row],[MDS Census]]</f>
        <v>2.5934718069201197</v>
      </c>
      <c r="G290" s="4">
        <f>Nurse[[#This Row],[Total Direct Care Staff Hours]]/Nurse[[#This Row],[MDS Census]]</f>
        <v>2.2791766339171295</v>
      </c>
      <c r="H290" s="4">
        <f>Nurse[[#This Row],[Total RN Hours (w/ Admin, DON)]]/Nurse[[#This Row],[MDS Census]]</f>
        <v>0.17596219564288768</v>
      </c>
      <c r="I290" s="4">
        <f>Nurse[[#This Row],[RN Hours (excl. Admin, DON)]]/Nurse[[#This Row],[MDS Census]]</f>
        <v>0.1048526270824434</v>
      </c>
      <c r="J290" s="4">
        <f>SUM(Nurse[[#This Row],[RN Hours (excl. Admin, DON)]],Nurse[[#This Row],[RN Admin Hours]],Nurse[[#This Row],[RN DON Hours]],Nurse[[#This Row],[LPN Hours (excl. Admin)]],Nurse[[#This Row],[LPN Admin Hours]],Nurse[[#This Row],[CNA Hours]],Nurse[[#This Row],[NA TR Hours]],Nurse[[#This Row],[Med Aide/Tech Hours]])</f>
        <v>263.9703260869565</v>
      </c>
      <c r="K290" s="4">
        <f>SUM(Nurse[[#This Row],[RN Hours (excl. Admin, DON)]],Nurse[[#This Row],[LPN Hours (excl. Admin)]],Nurse[[#This Row],[CNA Hours]],Nurse[[#This Row],[NA TR Hours]],Nurse[[#This Row],[Med Aide/Tech Hours]])</f>
        <v>231.98054347826087</v>
      </c>
      <c r="L290" s="4">
        <f>SUM(Nurse[[#This Row],[RN Hours (excl. Admin, DON)]],Nurse[[#This Row],[RN Admin Hours]],Nurse[[#This Row],[RN DON Hours]])</f>
        <v>17.909891304347827</v>
      </c>
      <c r="M290" s="4">
        <v>10.672173913043478</v>
      </c>
      <c r="N290" s="4">
        <v>1.4985869565217391</v>
      </c>
      <c r="O290" s="4">
        <v>5.7391304347826084</v>
      </c>
      <c r="P290" s="4">
        <f>SUM(Nurse[[#This Row],[LPN Hours (excl. Admin)]],Nurse[[#This Row],[LPN Admin Hours]])</f>
        <v>92.118152173913046</v>
      </c>
      <c r="Q290" s="4">
        <v>67.366086956521741</v>
      </c>
      <c r="R290" s="4">
        <v>24.752065217391301</v>
      </c>
      <c r="S290" s="4">
        <f>SUM(Nurse[[#This Row],[CNA Hours]],Nurse[[#This Row],[NA TR Hours]],Nurse[[#This Row],[Med Aide/Tech Hours]])</f>
        <v>153.94228260869565</v>
      </c>
      <c r="T290" s="4">
        <v>153.94228260869565</v>
      </c>
      <c r="U290" s="4">
        <v>0</v>
      </c>
      <c r="V290" s="4">
        <v>0</v>
      </c>
      <c r="W2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33.791086956521738</v>
      </c>
      <c r="X290" s="4">
        <v>0.36141304347826086</v>
      </c>
      <c r="Y290" s="4">
        <v>0</v>
      </c>
      <c r="Z290" s="4">
        <v>0</v>
      </c>
      <c r="AA290" s="4">
        <v>27.596086956521734</v>
      </c>
      <c r="AB290" s="4">
        <v>0</v>
      </c>
      <c r="AC290" s="4">
        <v>5.8335869565217395</v>
      </c>
      <c r="AD290" s="4">
        <v>0</v>
      </c>
      <c r="AE290" s="4">
        <v>0</v>
      </c>
      <c r="AF290" s="1">
        <v>315455</v>
      </c>
      <c r="AG290" s="1">
        <v>2</v>
      </c>
      <c r="AH290"/>
    </row>
    <row r="291" spans="1:34" x14ac:dyDescent="0.25">
      <c r="A291" t="s">
        <v>380</v>
      </c>
      <c r="B291" t="s">
        <v>323</v>
      </c>
      <c r="C291" t="s">
        <v>542</v>
      </c>
      <c r="D291" t="s">
        <v>416</v>
      </c>
      <c r="E291" s="4">
        <v>137.81521739130434</v>
      </c>
      <c r="F291" s="4">
        <f>Nurse[[#This Row],[Total Nurse Staff Hours]]/Nurse[[#This Row],[MDS Census]]</f>
        <v>3.5833385913715583</v>
      </c>
      <c r="G291" s="4">
        <f>Nurse[[#This Row],[Total Direct Care Staff Hours]]/Nurse[[#This Row],[MDS Census]]</f>
        <v>3.2162205221231952</v>
      </c>
      <c r="H291" s="4">
        <f>Nurse[[#This Row],[Total RN Hours (w/ Admin, DON)]]/Nurse[[#This Row],[MDS Census]]</f>
        <v>0.46777269500749269</v>
      </c>
      <c r="I291" s="4">
        <f>Nurse[[#This Row],[RN Hours (excl. Admin, DON)]]/Nurse[[#This Row],[MDS Census]]</f>
        <v>0.19837526618818518</v>
      </c>
      <c r="J291" s="4">
        <f>SUM(Nurse[[#This Row],[RN Hours (excl. Admin, DON)]],Nurse[[#This Row],[RN Admin Hours]],Nurse[[#This Row],[RN DON Hours]],Nurse[[#This Row],[LPN Hours (excl. Admin)]],Nurse[[#This Row],[LPN Admin Hours]],Nurse[[#This Row],[CNA Hours]],Nurse[[#This Row],[NA TR Hours]],Nurse[[#This Row],[Med Aide/Tech Hours]])</f>
        <v>493.83858695652157</v>
      </c>
      <c r="K291" s="4">
        <f>SUM(Nurse[[#This Row],[RN Hours (excl. Admin, DON)]],Nurse[[#This Row],[LPN Hours (excl. Admin)]],Nurse[[#This Row],[CNA Hours]],Nurse[[#This Row],[NA TR Hours]],Nurse[[#This Row],[Med Aide/Tech Hours]])</f>
        <v>443.24413043478251</v>
      </c>
      <c r="L291" s="4">
        <f>SUM(Nurse[[#This Row],[RN Hours (excl. Admin, DON)]],Nurse[[#This Row],[RN Admin Hours]],Nurse[[#This Row],[RN DON Hours]])</f>
        <v>64.466195652173909</v>
      </c>
      <c r="M291" s="4">
        <v>27.339130434782607</v>
      </c>
      <c r="N291" s="4">
        <v>32.675978260869563</v>
      </c>
      <c r="O291" s="4">
        <v>4.4510869565217392</v>
      </c>
      <c r="P291" s="4">
        <f>SUM(Nurse[[#This Row],[LPN Hours (excl. Admin)]],Nurse[[#This Row],[LPN Admin Hours]])</f>
        <v>154.52402173913043</v>
      </c>
      <c r="Q291" s="4">
        <v>141.05663043478262</v>
      </c>
      <c r="R291" s="4">
        <v>13.467391304347826</v>
      </c>
      <c r="S291" s="4">
        <f>SUM(Nurse[[#This Row],[CNA Hours]],Nurse[[#This Row],[NA TR Hours]],Nurse[[#This Row],[Med Aide/Tech Hours]])</f>
        <v>274.84836956521724</v>
      </c>
      <c r="T291" s="4">
        <v>274.84836956521724</v>
      </c>
      <c r="U291" s="4">
        <v>0</v>
      </c>
      <c r="V291" s="4">
        <v>0</v>
      </c>
      <c r="W2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30.358695652173914</v>
      </c>
      <c r="X291" s="4">
        <v>2.6086956521739131</v>
      </c>
      <c r="Y291" s="4">
        <v>0</v>
      </c>
      <c r="Z291" s="4">
        <v>0</v>
      </c>
      <c r="AA291" s="4">
        <v>16.173913043478262</v>
      </c>
      <c r="AB291" s="4">
        <v>0</v>
      </c>
      <c r="AC291" s="4">
        <v>11.576086956521738</v>
      </c>
      <c r="AD291" s="4">
        <v>0</v>
      </c>
      <c r="AE291" s="4">
        <v>0</v>
      </c>
      <c r="AF291" s="1">
        <v>315503</v>
      </c>
      <c r="AG291" s="1">
        <v>2</v>
      </c>
      <c r="AH291"/>
    </row>
    <row r="292" spans="1:34" x14ac:dyDescent="0.25">
      <c r="A292" t="s">
        <v>380</v>
      </c>
      <c r="B292" t="s">
        <v>7</v>
      </c>
      <c r="C292" t="s">
        <v>485</v>
      </c>
      <c r="D292" t="s">
        <v>401</v>
      </c>
      <c r="E292" s="4">
        <v>211.77173913043478</v>
      </c>
      <c r="F292" s="4">
        <f>Nurse[[#This Row],[Total Nurse Staff Hours]]/Nurse[[#This Row],[MDS Census]]</f>
        <v>3.1420797618436582</v>
      </c>
      <c r="G292" s="4">
        <f>Nurse[[#This Row],[Total Direct Care Staff Hours]]/Nurse[[#This Row],[MDS Census]]</f>
        <v>3.0755602319971258</v>
      </c>
      <c r="H292" s="4">
        <f>Nurse[[#This Row],[Total RN Hours (w/ Admin, DON)]]/Nurse[[#This Row],[MDS Census]]</f>
        <v>0.42801416619617105</v>
      </c>
      <c r="I292" s="4">
        <f>Nurse[[#This Row],[RN Hours (excl. Admin, DON)]]/Nurse[[#This Row],[MDS Census]]</f>
        <v>0.36149463634963813</v>
      </c>
      <c r="J292" s="4">
        <f>SUM(Nurse[[#This Row],[RN Hours (excl. Admin, DON)]],Nurse[[#This Row],[RN Admin Hours]],Nurse[[#This Row],[RN DON Hours]],Nurse[[#This Row],[LPN Hours (excl. Admin)]],Nurse[[#This Row],[LPN Admin Hours]],Nurse[[#This Row],[CNA Hours]],Nurse[[#This Row],[NA TR Hours]],Nurse[[#This Row],[Med Aide/Tech Hours]])</f>
        <v>665.40369565217384</v>
      </c>
      <c r="K292" s="4">
        <f>SUM(Nurse[[#This Row],[RN Hours (excl. Admin, DON)]],Nurse[[#This Row],[LPN Hours (excl. Admin)]],Nurse[[#This Row],[CNA Hours]],Nurse[[#This Row],[NA TR Hours]],Nurse[[#This Row],[Med Aide/Tech Hours]])</f>
        <v>651.31673913043483</v>
      </c>
      <c r="L292" s="4">
        <f>SUM(Nurse[[#This Row],[RN Hours (excl. Admin, DON)]],Nurse[[#This Row],[RN Admin Hours]],Nurse[[#This Row],[RN DON Hours]])</f>
        <v>90.641304347826093</v>
      </c>
      <c r="M292" s="4">
        <v>76.554347826086953</v>
      </c>
      <c r="N292" s="4">
        <v>8.4347826086956523</v>
      </c>
      <c r="O292" s="4">
        <v>5.6521739130434785</v>
      </c>
      <c r="P292" s="4">
        <f>SUM(Nurse[[#This Row],[LPN Hours (excl. Admin)]],Nurse[[#This Row],[LPN Admin Hours]])</f>
        <v>190.85326086956522</v>
      </c>
      <c r="Q292" s="4">
        <v>190.85326086956522</v>
      </c>
      <c r="R292" s="4">
        <v>0</v>
      </c>
      <c r="S292" s="4">
        <f>SUM(Nurse[[#This Row],[CNA Hours]],Nurse[[#This Row],[NA TR Hours]],Nurse[[#This Row],[Med Aide/Tech Hours]])</f>
        <v>383.90913043478258</v>
      </c>
      <c r="T292" s="4">
        <v>383.90913043478258</v>
      </c>
      <c r="U292" s="4">
        <v>0</v>
      </c>
      <c r="V292" s="4">
        <v>0</v>
      </c>
      <c r="W2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174.83391304347828</v>
      </c>
      <c r="X292" s="4">
        <v>0</v>
      </c>
      <c r="Y292" s="4">
        <v>0</v>
      </c>
      <c r="Z292" s="4">
        <v>0</v>
      </c>
      <c r="AA292" s="4">
        <v>40.391304347826086</v>
      </c>
      <c r="AB292" s="4">
        <v>0</v>
      </c>
      <c r="AC292" s="4">
        <v>134.44260869565218</v>
      </c>
      <c r="AD292" s="4">
        <v>0</v>
      </c>
      <c r="AE292" s="4">
        <v>0</v>
      </c>
      <c r="AF292" s="1">
        <v>315009</v>
      </c>
      <c r="AG292" s="1">
        <v>2</v>
      </c>
      <c r="AH292"/>
    </row>
    <row r="293" spans="1:34" x14ac:dyDescent="0.25">
      <c r="A293" t="s">
        <v>380</v>
      </c>
      <c r="B293" t="s">
        <v>117</v>
      </c>
      <c r="C293" t="s">
        <v>545</v>
      </c>
      <c r="D293" t="s">
        <v>418</v>
      </c>
      <c r="E293" s="4">
        <v>98.347826086956516</v>
      </c>
      <c r="F293" s="4">
        <f>Nurse[[#This Row],[Total Nurse Staff Hours]]/Nurse[[#This Row],[MDS Census]]</f>
        <v>3.1044429708222805</v>
      </c>
      <c r="G293" s="4">
        <f>Nurse[[#This Row],[Total Direct Care Staff Hours]]/Nurse[[#This Row],[MDS Census]]</f>
        <v>2.865439876215738</v>
      </c>
      <c r="H293" s="4">
        <f>Nurse[[#This Row],[Total RN Hours (w/ Admin, DON)]]/Nurse[[#This Row],[MDS Census]]</f>
        <v>0.54691644562334207</v>
      </c>
      <c r="I293" s="4">
        <f>Nurse[[#This Row],[RN Hours (excl. Admin, DON)]]/Nurse[[#This Row],[MDS Census]]</f>
        <v>0.41368258178603007</v>
      </c>
      <c r="J293" s="4">
        <f>SUM(Nurse[[#This Row],[RN Hours (excl. Admin, DON)]],Nurse[[#This Row],[RN Admin Hours]],Nurse[[#This Row],[RN DON Hours]],Nurse[[#This Row],[LPN Hours (excl. Admin)]],Nurse[[#This Row],[LPN Admin Hours]],Nurse[[#This Row],[CNA Hours]],Nurse[[#This Row],[NA TR Hours]],Nurse[[#This Row],[Med Aide/Tech Hours]])</f>
        <v>305.31521739130426</v>
      </c>
      <c r="K293" s="4">
        <f>SUM(Nurse[[#This Row],[RN Hours (excl. Admin, DON)]],Nurse[[#This Row],[LPN Hours (excl. Admin)]],Nurse[[#This Row],[CNA Hours]],Nurse[[#This Row],[NA TR Hours]],Nurse[[#This Row],[Med Aide/Tech Hours]])</f>
        <v>281.80978260869563</v>
      </c>
      <c r="L293" s="4">
        <f>SUM(Nurse[[#This Row],[RN Hours (excl. Admin, DON)]],Nurse[[#This Row],[RN Admin Hours]],Nurse[[#This Row],[RN DON Hours]])</f>
        <v>53.78804347826086</v>
      </c>
      <c r="M293" s="4">
        <v>40.684782608695649</v>
      </c>
      <c r="N293" s="4">
        <v>8.695652173913043</v>
      </c>
      <c r="O293" s="4">
        <v>4.4076086956521738</v>
      </c>
      <c r="P293" s="4">
        <f>SUM(Nurse[[#This Row],[LPN Hours (excl. Admin)]],Nurse[[#This Row],[LPN Admin Hours]])</f>
        <v>89.548913043478265</v>
      </c>
      <c r="Q293" s="4">
        <v>79.146739130434781</v>
      </c>
      <c r="R293" s="4">
        <v>10.402173913043478</v>
      </c>
      <c r="S293" s="4">
        <f>SUM(Nurse[[#This Row],[CNA Hours]],Nurse[[#This Row],[NA TR Hours]],Nurse[[#This Row],[Med Aide/Tech Hours]])</f>
        <v>161.97826086956522</v>
      </c>
      <c r="T293" s="4">
        <v>155.04347826086956</v>
      </c>
      <c r="U293" s="4">
        <v>6.9347826086956523</v>
      </c>
      <c r="V293" s="4">
        <v>0</v>
      </c>
      <c r="W2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32.896739130434781</v>
      </c>
      <c r="X293" s="4">
        <v>0.42934782608695654</v>
      </c>
      <c r="Y293" s="4">
        <v>3.9130434782608696</v>
      </c>
      <c r="Z293" s="4">
        <v>0</v>
      </c>
      <c r="AA293" s="4">
        <v>3.6358695652173911</v>
      </c>
      <c r="AB293" s="4">
        <v>0</v>
      </c>
      <c r="AC293" s="4">
        <v>24.918478260869566</v>
      </c>
      <c r="AD293" s="4">
        <v>0</v>
      </c>
      <c r="AE293" s="4">
        <v>0</v>
      </c>
      <c r="AF293" s="1">
        <v>315218</v>
      </c>
      <c r="AG293" s="1">
        <v>2</v>
      </c>
      <c r="AH293"/>
    </row>
    <row r="294" spans="1:34" x14ac:dyDescent="0.25">
      <c r="A294" t="s">
        <v>380</v>
      </c>
      <c r="B294" t="s">
        <v>208</v>
      </c>
      <c r="C294" t="s">
        <v>542</v>
      </c>
      <c r="D294" t="s">
        <v>416</v>
      </c>
      <c r="E294" s="4">
        <v>104.75</v>
      </c>
      <c r="F294" s="4">
        <f>Nurse[[#This Row],[Total Nurse Staff Hours]]/Nurse[[#This Row],[MDS Census]]</f>
        <v>3.9322839057798067</v>
      </c>
      <c r="G294" s="4">
        <f>Nurse[[#This Row],[Total Direct Care Staff Hours]]/Nurse[[#This Row],[MDS Census]]</f>
        <v>3.7395724810625715</v>
      </c>
      <c r="H294" s="4">
        <f>Nurse[[#This Row],[Total RN Hours (w/ Admin, DON)]]/Nurse[[#This Row],[MDS Census]]</f>
        <v>0.85996160630901752</v>
      </c>
      <c r="I294" s="4">
        <f>Nurse[[#This Row],[RN Hours (excl. Admin, DON)]]/Nurse[[#This Row],[MDS Census]]</f>
        <v>0.66725018159178195</v>
      </c>
      <c r="J294" s="4">
        <f>SUM(Nurse[[#This Row],[RN Hours (excl. Admin, DON)]],Nurse[[#This Row],[RN Admin Hours]],Nurse[[#This Row],[RN DON Hours]],Nurse[[#This Row],[LPN Hours (excl. Admin)]],Nurse[[#This Row],[LPN Admin Hours]],Nurse[[#This Row],[CNA Hours]],Nurse[[#This Row],[NA TR Hours]],Nurse[[#This Row],[Med Aide/Tech Hours]])</f>
        <v>411.90673913043474</v>
      </c>
      <c r="K294" s="4">
        <f>SUM(Nurse[[#This Row],[RN Hours (excl. Admin, DON)]],Nurse[[#This Row],[LPN Hours (excl. Admin)]],Nurse[[#This Row],[CNA Hours]],Nurse[[#This Row],[NA TR Hours]],Nurse[[#This Row],[Med Aide/Tech Hours]])</f>
        <v>391.72021739130435</v>
      </c>
      <c r="L294" s="4">
        <f>SUM(Nurse[[#This Row],[RN Hours (excl. Admin, DON)]],Nurse[[#This Row],[RN Admin Hours]],Nurse[[#This Row],[RN DON Hours]])</f>
        <v>90.080978260869585</v>
      </c>
      <c r="M294" s="4">
        <v>69.894456521739158</v>
      </c>
      <c r="N294" s="4">
        <v>8.5949999999999971</v>
      </c>
      <c r="O294" s="4">
        <v>11.591521739130435</v>
      </c>
      <c r="P294" s="4">
        <f>SUM(Nurse[[#This Row],[LPN Hours (excl. Admin)]],Nurse[[#This Row],[LPN Admin Hours]])</f>
        <v>103.14119565217391</v>
      </c>
      <c r="Q294" s="4">
        <v>103.14119565217391</v>
      </c>
      <c r="R294" s="4">
        <v>0</v>
      </c>
      <c r="S294" s="4">
        <f>SUM(Nurse[[#This Row],[CNA Hours]],Nurse[[#This Row],[NA TR Hours]],Nurse[[#This Row],[Med Aide/Tech Hours]])</f>
        <v>218.68456521739125</v>
      </c>
      <c r="T294" s="4">
        <v>218.68456521739125</v>
      </c>
      <c r="U294" s="4">
        <v>0</v>
      </c>
      <c r="V294" s="4">
        <v>0</v>
      </c>
      <c r="W2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4" s="4">
        <v>0</v>
      </c>
      <c r="Y294" s="4">
        <v>0</v>
      </c>
      <c r="Z294" s="4">
        <v>0</v>
      </c>
      <c r="AA294" s="4">
        <v>0</v>
      </c>
      <c r="AB294" s="4">
        <v>0</v>
      </c>
      <c r="AC294" s="4">
        <v>0</v>
      </c>
      <c r="AD294" s="4">
        <v>0</v>
      </c>
      <c r="AE294" s="4">
        <v>0</v>
      </c>
      <c r="AF294" s="1">
        <v>315340</v>
      </c>
      <c r="AG294" s="1">
        <v>2</v>
      </c>
      <c r="AH294"/>
    </row>
    <row r="295" spans="1:34" x14ac:dyDescent="0.25">
      <c r="A295" t="s">
        <v>380</v>
      </c>
      <c r="B295" t="s">
        <v>256</v>
      </c>
      <c r="C295" t="s">
        <v>588</v>
      </c>
      <c r="D295" t="s">
        <v>419</v>
      </c>
      <c r="E295" s="4">
        <v>44.739130434782609</v>
      </c>
      <c r="F295" s="4">
        <f>Nurse[[#This Row],[Total Nurse Staff Hours]]/Nurse[[#This Row],[MDS Census]]</f>
        <v>3.6481413994169101</v>
      </c>
      <c r="G295" s="4">
        <f>Nurse[[#This Row],[Total Direct Care Staff Hours]]/Nurse[[#This Row],[MDS Census]]</f>
        <v>3.1386661807580172</v>
      </c>
      <c r="H295" s="4">
        <f>Nurse[[#This Row],[Total RN Hours (w/ Admin, DON)]]/Nurse[[#This Row],[MDS Census]]</f>
        <v>0.62633624878522842</v>
      </c>
      <c r="I295" s="4">
        <f>Nurse[[#This Row],[RN Hours (excl. Admin, DON)]]/Nurse[[#This Row],[MDS Census]]</f>
        <v>0.11686103012633625</v>
      </c>
      <c r="J295" s="4">
        <f>SUM(Nurse[[#This Row],[RN Hours (excl. Admin, DON)]],Nurse[[#This Row],[RN Admin Hours]],Nurse[[#This Row],[RN DON Hours]],Nurse[[#This Row],[LPN Hours (excl. Admin)]],Nurse[[#This Row],[LPN Admin Hours]],Nurse[[#This Row],[CNA Hours]],Nurse[[#This Row],[NA TR Hours]],Nurse[[#This Row],[Med Aide/Tech Hours]])</f>
        <v>163.2146739130435</v>
      </c>
      <c r="K295" s="4">
        <f>SUM(Nurse[[#This Row],[RN Hours (excl. Admin, DON)]],Nurse[[#This Row],[LPN Hours (excl. Admin)]],Nurse[[#This Row],[CNA Hours]],Nurse[[#This Row],[NA TR Hours]],Nurse[[#This Row],[Med Aide/Tech Hours]])</f>
        <v>140.42119565217391</v>
      </c>
      <c r="L295" s="4">
        <f>SUM(Nurse[[#This Row],[RN Hours (excl. Admin, DON)]],Nurse[[#This Row],[RN Admin Hours]],Nurse[[#This Row],[RN DON Hours]])</f>
        <v>28.021739130434785</v>
      </c>
      <c r="M295" s="4">
        <v>5.2282608695652177</v>
      </c>
      <c r="N295" s="4">
        <v>18.785326086956523</v>
      </c>
      <c r="O295" s="4">
        <v>4.0081521739130439</v>
      </c>
      <c r="P295" s="4">
        <f>SUM(Nurse[[#This Row],[LPN Hours (excl. Admin)]],Nurse[[#This Row],[LPN Admin Hours]])</f>
        <v>60.850543478260867</v>
      </c>
      <c r="Q295" s="4">
        <v>60.850543478260867</v>
      </c>
      <c r="R295" s="4">
        <v>0</v>
      </c>
      <c r="S295" s="4">
        <f>SUM(Nurse[[#This Row],[CNA Hours]],Nurse[[#This Row],[NA TR Hours]],Nurse[[#This Row],[Med Aide/Tech Hours]])</f>
        <v>74.342391304347828</v>
      </c>
      <c r="T295" s="4">
        <v>74.342391304347828</v>
      </c>
      <c r="U295" s="4">
        <v>0</v>
      </c>
      <c r="V295" s="4">
        <v>0</v>
      </c>
      <c r="W2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5" s="4">
        <v>0</v>
      </c>
      <c r="Y295" s="4">
        <v>0</v>
      </c>
      <c r="Z295" s="4">
        <v>0</v>
      </c>
      <c r="AA295" s="4">
        <v>0</v>
      </c>
      <c r="AB295" s="4">
        <v>0</v>
      </c>
      <c r="AC295" s="4">
        <v>0</v>
      </c>
      <c r="AD295" s="4">
        <v>0</v>
      </c>
      <c r="AE295" s="4">
        <v>0</v>
      </c>
      <c r="AF295" s="1">
        <v>315405</v>
      </c>
      <c r="AG295" s="1">
        <v>2</v>
      </c>
      <c r="AH295"/>
    </row>
    <row r="296" spans="1:34" x14ac:dyDescent="0.25">
      <c r="A296" t="s">
        <v>380</v>
      </c>
      <c r="B296" t="s">
        <v>285</v>
      </c>
      <c r="C296" t="s">
        <v>558</v>
      </c>
      <c r="D296" t="s">
        <v>418</v>
      </c>
      <c r="E296" s="4">
        <v>134.44565217391303</v>
      </c>
      <c r="F296" s="4">
        <f>Nurse[[#This Row],[Total Nurse Staff Hours]]/Nurse[[#This Row],[MDS Census]]</f>
        <v>2.929849624060151</v>
      </c>
      <c r="G296" s="4">
        <f>Nurse[[#This Row],[Total Direct Care Staff Hours]]/Nurse[[#This Row],[MDS Census]]</f>
        <v>2.6346786320640314</v>
      </c>
      <c r="H296" s="4">
        <f>Nurse[[#This Row],[Total RN Hours (w/ Admin, DON)]]/Nurse[[#This Row],[MDS Census]]</f>
        <v>0.31548872180451137</v>
      </c>
      <c r="I296" s="4">
        <f>Nurse[[#This Row],[RN Hours (excl. Admin, DON)]]/Nurse[[#This Row],[MDS Census]]</f>
        <v>0.23222249171315393</v>
      </c>
      <c r="J296" s="4">
        <f>SUM(Nurse[[#This Row],[RN Hours (excl. Admin, DON)]],Nurse[[#This Row],[RN Admin Hours]],Nurse[[#This Row],[RN DON Hours]],Nurse[[#This Row],[LPN Hours (excl. Admin)]],Nurse[[#This Row],[LPN Admin Hours]],Nurse[[#This Row],[CNA Hours]],Nurse[[#This Row],[NA TR Hours]],Nurse[[#This Row],[Med Aide/Tech Hours]])</f>
        <v>393.90554347826094</v>
      </c>
      <c r="K296" s="4">
        <f>SUM(Nurse[[#This Row],[RN Hours (excl. Admin, DON)]],Nurse[[#This Row],[LPN Hours (excl. Admin)]],Nurse[[#This Row],[CNA Hours]],Nurse[[#This Row],[NA TR Hours]],Nurse[[#This Row],[Med Aide/Tech Hours]])</f>
        <v>354.22108695652179</v>
      </c>
      <c r="L296" s="4">
        <f>SUM(Nurse[[#This Row],[RN Hours (excl. Admin, DON)]],Nurse[[#This Row],[RN Admin Hours]],Nurse[[#This Row],[RN DON Hours]])</f>
        <v>42.416086956521745</v>
      </c>
      <c r="M296" s="4">
        <v>31.221304347826095</v>
      </c>
      <c r="N296" s="4">
        <v>5.5426086956521745</v>
      </c>
      <c r="O296" s="4">
        <v>5.6521739130434785</v>
      </c>
      <c r="P296" s="4">
        <f>SUM(Nurse[[#This Row],[LPN Hours (excl. Admin)]],Nurse[[#This Row],[LPN Admin Hours]])</f>
        <v>109.73010869565219</v>
      </c>
      <c r="Q296" s="4">
        <v>81.240434782608716</v>
      </c>
      <c r="R296" s="4">
        <v>28.489673913043475</v>
      </c>
      <c r="S296" s="4">
        <f>SUM(Nurse[[#This Row],[CNA Hours]],Nurse[[#This Row],[NA TR Hours]],Nurse[[#This Row],[Med Aide/Tech Hours]])</f>
        <v>241.75934782608698</v>
      </c>
      <c r="T296" s="4">
        <v>195.7726086956522</v>
      </c>
      <c r="U296" s="4">
        <v>45.986739130434778</v>
      </c>
      <c r="V296" s="4">
        <v>0</v>
      </c>
      <c r="W2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87.783260869565225</v>
      </c>
      <c r="X296" s="4">
        <v>13.527934782608702</v>
      </c>
      <c r="Y296" s="4">
        <v>0</v>
      </c>
      <c r="Z296" s="4">
        <v>0</v>
      </c>
      <c r="AA296" s="4">
        <v>20.505217391304349</v>
      </c>
      <c r="AB296" s="4">
        <v>0</v>
      </c>
      <c r="AC296" s="4">
        <v>53.750108695652173</v>
      </c>
      <c r="AD296" s="4">
        <v>0</v>
      </c>
      <c r="AE296" s="4">
        <v>0</v>
      </c>
      <c r="AF296" s="1">
        <v>315454</v>
      </c>
      <c r="AG296" s="1">
        <v>2</v>
      </c>
      <c r="AH296"/>
    </row>
    <row r="297" spans="1:34" x14ac:dyDescent="0.25">
      <c r="A297" t="s">
        <v>380</v>
      </c>
      <c r="B297" t="s">
        <v>162</v>
      </c>
      <c r="C297" t="s">
        <v>487</v>
      </c>
      <c r="D297" t="s">
        <v>405</v>
      </c>
      <c r="E297" s="4">
        <v>120.76086956521739</v>
      </c>
      <c r="F297" s="4">
        <f>Nurse[[#This Row],[Total Nurse Staff Hours]]/Nurse[[#This Row],[MDS Census]]</f>
        <v>3.7709972997299732</v>
      </c>
      <c r="G297" s="4">
        <f>Nurse[[#This Row],[Total Direct Care Staff Hours]]/Nurse[[#This Row],[MDS Census]]</f>
        <v>3.6953447344734478</v>
      </c>
      <c r="H297" s="4">
        <f>Nurse[[#This Row],[Total RN Hours (w/ Admin, DON)]]/Nurse[[#This Row],[MDS Census]]</f>
        <v>0.60346534653465345</v>
      </c>
      <c r="I297" s="4">
        <f>Nurse[[#This Row],[RN Hours (excl. Admin, DON)]]/Nurse[[#This Row],[MDS Census]]</f>
        <v>0.52781278127812781</v>
      </c>
      <c r="J297" s="4">
        <f>SUM(Nurse[[#This Row],[RN Hours (excl. Admin, DON)]],Nurse[[#This Row],[RN Admin Hours]],Nurse[[#This Row],[RN DON Hours]],Nurse[[#This Row],[LPN Hours (excl. Admin)]],Nurse[[#This Row],[LPN Admin Hours]],Nurse[[#This Row],[CNA Hours]],Nurse[[#This Row],[NA TR Hours]],Nurse[[#This Row],[Med Aide/Tech Hours]])</f>
        <v>455.38891304347828</v>
      </c>
      <c r="K297" s="4">
        <f>SUM(Nurse[[#This Row],[RN Hours (excl. Admin, DON)]],Nurse[[#This Row],[LPN Hours (excl. Admin)]],Nurse[[#This Row],[CNA Hours]],Nurse[[#This Row],[NA TR Hours]],Nurse[[#This Row],[Med Aide/Tech Hours]])</f>
        <v>446.25304347826091</v>
      </c>
      <c r="L297" s="4">
        <f>SUM(Nurse[[#This Row],[RN Hours (excl. Admin, DON)]],Nurse[[#This Row],[RN Admin Hours]],Nurse[[#This Row],[RN DON Hours]])</f>
        <v>72.875</v>
      </c>
      <c r="M297" s="4">
        <v>63.739130434782609</v>
      </c>
      <c r="N297" s="4">
        <v>9.1358695652173907</v>
      </c>
      <c r="O297" s="4">
        <v>0</v>
      </c>
      <c r="P297" s="4">
        <f>SUM(Nurse[[#This Row],[LPN Hours (excl. Admin)]],Nurse[[#This Row],[LPN Admin Hours]])</f>
        <v>117.77717391304348</v>
      </c>
      <c r="Q297" s="4">
        <v>117.77717391304348</v>
      </c>
      <c r="R297" s="4">
        <v>0</v>
      </c>
      <c r="S297" s="4">
        <f>SUM(Nurse[[#This Row],[CNA Hours]],Nurse[[#This Row],[NA TR Hours]],Nurse[[#This Row],[Med Aide/Tech Hours]])</f>
        <v>264.73673913043478</v>
      </c>
      <c r="T297" s="4">
        <v>264.73673913043478</v>
      </c>
      <c r="U297" s="4">
        <v>0</v>
      </c>
      <c r="V297" s="4">
        <v>0</v>
      </c>
      <c r="W2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192.66608695652172</v>
      </c>
      <c r="X297" s="4">
        <v>1.5380434782608696</v>
      </c>
      <c r="Y297" s="4">
        <v>0</v>
      </c>
      <c r="Z297" s="4">
        <v>0</v>
      </c>
      <c r="AA297" s="4">
        <v>56.209239130434781</v>
      </c>
      <c r="AB297" s="4">
        <v>0</v>
      </c>
      <c r="AC297" s="4">
        <v>134.91880434782607</v>
      </c>
      <c r="AD297" s="4">
        <v>0</v>
      </c>
      <c r="AE297" s="4">
        <v>0</v>
      </c>
      <c r="AF297" s="1">
        <v>315280</v>
      </c>
      <c r="AG297" s="1">
        <v>2</v>
      </c>
      <c r="AH297"/>
    </row>
    <row r="298" spans="1:34" x14ac:dyDescent="0.25">
      <c r="A298" t="s">
        <v>380</v>
      </c>
      <c r="B298" t="s">
        <v>131</v>
      </c>
      <c r="C298" t="s">
        <v>447</v>
      </c>
      <c r="D298" t="s">
        <v>410</v>
      </c>
      <c r="E298" s="4">
        <v>342.5978260869565</v>
      </c>
      <c r="F298" s="4">
        <f>Nurse[[#This Row],[Total Nurse Staff Hours]]/Nurse[[#This Row],[MDS Census]]</f>
        <v>2.8556083632094929</v>
      </c>
      <c r="G298" s="4">
        <f>Nurse[[#This Row],[Total Direct Care Staff Hours]]/Nurse[[#This Row],[MDS Census]]</f>
        <v>2.6232881753862749</v>
      </c>
      <c r="H298" s="4">
        <f>Nurse[[#This Row],[Total RN Hours (w/ Admin, DON)]]/Nurse[[#This Row],[MDS Census]]</f>
        <v>0.31760144674640695</v>
      </c>
      <c r="I298" s="4">
        <f>Nurse[[#This Row],[RN Hours (excl. Admin, DON)]]/Nurse[[#This Row],[MDS Census]]</f>
        <v>0.10147783876392018</v>
      </c>
      <c r="J298" s="4">
        <f>SUM(Nurse[[#This Row],[RN Hours (excl. Admin, DON)]],Nurse[[#This Row],[RN Admin Hours]],Nurse[[#This Row],[RN DON Hours]],Nurse[[#This Row],[LPN Hours (excl. Admin)]],Nurse[[#This Row],[LPN Admin Hours]],Nurse[[#This Row],[CNA Hours]],Nurse[[#This Row],[NA TR Hours]],Nurse[[#This Row],[Med Aide/Tech Hours]])</f>
        <v>978.32521739130436</v>
      </c>
      <c r="K298" s="4">
        <f>SUM(Nurse[[#This Row],[RN Hours (excl. Admin, DON)]],Nurse[[#This Row],[LPN Hours (excl. Admin)]],Nurse[[#This Row],[CNA Hours]],Nurse[[#This Row],[NA TR Hours]],Nurse[[#This Row],[Med Aide/Tech Hours]])</f>
        <v>898.73282608695649</v>
      </c>
      <c r="L298" s="4">
        <f>SUM(Nurse[[#This Row],[RN Hours (excl. Admin, DON)]],Nurse[[#This Row],[RN Admin Hours]],Nurse[[#This Row],[RN DON Hours]])</f>
        <v>108.80956521739131</v>
      </c>
      <c r="M298" s="4">
        <v>34.76608695652174</v>
      </c>
      <c r="N298" s="4">
        <v>69.233695652173907</v>
      </c>
      <c r="O298" s="4">
        <v>4.8097826086956523</v>
      </c>
      <c r="P298" s="4">
        <f>SUM(Nurse[[#This Row],[LPN Hours (excl. Admin)]],Nurse[[#This Row],[LPN Admin Hours]])</f>
        <v>224.10391304347831</v>
      </c>
      <c r="Q298" s="4">
        <v>218.55500000000006</v>
      </c>
      <c r="R298" s="4">
        <v>5.5489130434782608</v>
      </c>
      <c r="S298" s="4">
        <f>SUM(Nurse[[#This Row],[CNA Hours]],Nurse[[#This Row],[NA TR Hours]],Nurse[[#This Row],[Med Aide/Tech Hours]])</f>
        <v>645.41173913043474</v>
      </c>
      <c r="T298" s="4">
        <v>645.41173913043474</v>
      </c>
      <c r="U298" s="4">
        <v>0</v>
      </c>
      <c r="V298" s="4">
        <v>0</v>
      </c>
      <c r="W2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30.518804347826091</v>
      </c>
      <c r="X298" s="4">
        <v>0</v>
      </c>
      <c r="Y298" s="4">
        <v>0</v>
      </c>
      <c r="Z298" s="4">
        <v>0</v>
      </c>
      <c r="AA298" s="4">
        <v>17.223913043478259</v>
      </c>
      <c r="AB298" s="4">
        <v>0</v>
      </c>
      <c r="AC298" s="4">
        <v>13.29489130434783</v>
      </c>
      <c r="AD298" s="4">
        <v>0</v>
      </c>
      <c r="AE298" s="4">
        <v>0</v>
      </c>
      <c r="AF298" s="1">
        <v>315236</v>
      </c>
      <c r="AG298" s="1">
        <v>2</v>
      </c>
      <c r="AH298"/>
    </row>
    <row r="299" spans="1:34" x14ac:dyDescent="0.25">
      <c r="A299" t="s">
        <v>380</v>
      </c>
      <c r="B299" t="s">
        <v>223</v>
      </c>
      <c r="C299" t="s">
        <v>575</v>
      </c>
      <c r="D299" t="s">
        <v>409</v>
      </c>
      <c r="E299" s="4">
        <v>46.336956521739133</v>
      </c>
      <c r="F299" s="4">
        <f>Nurse[[#This Row],[Total Nurse Staff Hours]]/Nurse[[#This Row],[MDS Census]]</f>
        <v>4.4020642739854559</v>
      </c>
      <c r="G299" s="4">
        <f>Nurse[[#This Row],[Total Direct Care Staff Hours]]/Nurse[[#This Row],[MDS Census]]</f>
        <v>3.6140089139103919</v>
      </c>
      <c r="H299" s="4">
        <f>Nurse[[#This Row],[Total RN Hours (w/ Admin, DON)]]/Nurse[[#This Row],[MDS Census]]</f>
        <v>1.7290335444522635</v>
      </c>
      <c r="I299" s="4">
        <f>Nurse[[#This Row],[RN Hours (excl. Admin, DON)]]/Nurse[[#This Row],[MDS Census]]</f>
        <v>0.94097818437719916</v>
      </c>
      <c r="J299" s="4">
        <f>SUM(Nurse[[#This Row],[RN Hours (excl. Admin, DON)]],Nurse[[#This Row],[RN Admin Hours]],Nurse[[#This Row],[RN DON Hours]],Nurse[[#This Row],[LPN Hours (excl. Admin)]],Nurse[[#This Row],[LPN Admin Hours]],Nurse[[#This Row],[CNA Hours]],Nurse[[#This Row],[NA TR Hours]],Nurse[[#This Row],[Med Aide/Tech Hours]])</f>
        <v>203.97826086956522</v>
      </c>
      <c r="K299" s="4">
        <f>SUM(Nurse[[#This Row],[RN Hours (excl. Admin, DON)]],Nurse[[#This Row],[LPN Hours (excl. Admin)]],Nurse[[#This Row],[CNA Hours]],Nurse[[#This Row],[NA TR Hours]],Nurse[[#This Row],[Med Aide/Tech Hours]])</f>
        <v>167.4621739130435</v>
      </c>
      <c r="L299" s="4">
        <f>SUM(Nurse[[#This Row],[RN Hours (excl. Admin, DON)]],Nurse[[#This Row],[RN Admin Hours]],Nurse[[#This Row],[RN DON Hours]])</f>
        <v>80.118152173913046</v>
      </c>
      <c r="M299" s="4">
        <v>43.602065217391306</v>
      </c>
      <c r="N299" s="4">
        <v>31.646521739130421</v>
      </c>
      <c r="O299" s="4">
        <v>4.8695652173913047</v>
      </c>
      <c r="P299" s="4">
        <f>SUM(Nurse[[#This Row],[LPN Hours (excl. Admin)]],Nurse[[#This Row],[LPN Admin Hours]])</f>
        <v>23.688804347826082</v>
      </c>
      <c r="Q299" s="4">
        <v>23.688804347826082</v>
      </c>
      <c r="R299" s="4">
        <v>0</v>
      </c>
      <c r="S299" s="4">
        <f>SUM(Nurse[[#This Row],[CNA Hours]],Nurse[[#This Row],[NA TR Hours]],Nurse[[#This Row],[Med Aide/Tech Hours]])</f>
        <v>100.17130434782609</v>
      </c>
      <c r="T299" s="4">
        <v>100.17130434782609</v>
      </c>
      <c r="U299" s="4">
        <v>0</v>
      </c>
      <c r="V299" s="4">
        <v>0</v>
      </c>
      <c r="W2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1.9184782608695652</v>
      </c>
      <c r="X299" s="4">
        <v>0.69565217391304346</v>
      </c>
      <c r="Y299" s="4">
        <v>0</v>
      </c>
      <c r="Z299" s="4">
        <v>0</v>
      </c>
      <c r="AA299" s="4">
        <v>0</v>
      </c>
      <c r="AB299" s="4">
        <v>0</v>
      </c>
      <c r="AC299" s="4">
        <v>1.2228260869565217</v>
      </c>
      <c r="AD299" s="4">
        <v>0</v>
      </c>
      <c r="AE299" s="4">
        <v>0</v>
      </c>
      <c r="AF299" s="1">
        <v>315356</v>
      </c>
      <c r="AG299" s="1">
        <v>2</v>
      </c>
      <c r="AH299"/>
    </row>
    <row r="300" spans="1:34" x14ac:dyDescent="0.25">
      <c r="A300" t="s">
        <v>380</v>
      </c>
      <c r="B300" t="s">
        <v>340</v>
      </c>
      <c r="C300" t="s">
        <v>465</v>
      </c>
      <c r="D300" t="s">
        <v>409</v>
      </c>
      <c r="E300" s="4">
        <v>104.43478260869566</v>
      </c>
      <c r="F300" s="4">
        <f>Nurse[[#This Row],[Total Nurse Staff Hours]]/Nurse[[#This Row],[MDS Census]]</f>
        <v>3.1144421315570354</v>
      </c>
      <c r="G300" s="4">
        <f>Nurse[[#This Row],[Total Direct Care Staff Hours]]/Nurse[[#This Row],[MDS Census]]</f>
        <v>3.0151498751040799</v>
      </c>
      <c r="H300" s="4">
        <f>Nurse[[#This Row],[Total RN Hours (w/ Admin, DON)]]/Nurse[[#This Row],[MDS Census]]</f>
        <v>0.50753642797668619</v>
      </c>
      <c r="I300" s="4">
        <f>Nurse[[#This Row],[RN Hours (excl. Admin, DON)]]/Nurse[[#This Row],[MDS Census]]</f>
        <v>0.40824417152373027</v>
      </c>
      <c r="J300" s="4">
        <f>SUM(Nurse[[#This Row],[RN Hours (excl. Admin, DON)]],Nurse[[#This Row],[RN Admin Hours]],Nurse[[#This Row],[RN DON Hours]],Nurse[[#This Row],[LPN Hours (excl. Admin)]],Nurse[[#This Row],[LPN Admin Hours]],Nurse[[#This Row],[CNA Hours]],Nurse[[#This Row],[NA TR Hours]],Nurse[[#This Row],[Med Aide/Tech Hours]])</f>
        <v>325.2560869565217</v>
      </c>
      <c r="K300" s="4">
        <f>SUM(Nurse[[#This Row],[RN Hours (excl. Admin, DON)]],Nurse[[#This Row],[LPN Hours (excl. Admin)]],Nurse[[#This Row],[CNA Hours]],Nurse[[#This Row],[NA TR Hours]],Nurse[[#This Row],[Med Aide/Tech Hours]])</f>
        <v>314.88652173913044</v>
      </c>
      <c r="L300" s="4">
        <f>SUM(Nurse[[#This Row],[RN Hours (excl. Admin, DON)]],Nurse[[#This Row],[RN Admin Hours]],Nurse[[#This Row],[RN DON Hours]])</f>
        <v>53.004456521739137</v>
      </c>
      <c r="M300" s="4">
        <v>42.634891304347832</v>
      </c>
      <c r="N300" s="4">
        <v>4.8913043478260869</v>
      </c>
      <c r="O300" s="4">
        <v>5.4782608695652177</v>
      </c>
      <c r="P300" s="4">
        <f>SUM(Nurse[[#This Row],[LPN Hours (excl. Admin)]],Nurse[[#This Row],[LPN Admin Hours]])</f>
        <v>84.636304347826083</v>
      </c>
      <c r="Q300" s="4">
        <v>84.636304347826083</v>
      </c>
      <c r="R300" s="4">
        <v>0</v>
      </c>
      <c r="S300" s="4">
        <f>SUM(Nurse[[#This Row],[CNA Hours]],Nurse[[#This Row],[NA TR Hours]],Nurse[[#This Row],[Med Aide/Tech Hours]])</f>
        <v>187.61532608695651</v>
      </c>
      <c r="T300" s="4">
        <v>187.61532608695651</v>
      </c>
      <c r="U300" s="4">
        <v>0</v>
      </c>
      <c r="V300" s="4">
        <v>0</v>
      </c>
      <c r="W3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43.599673913043482</v>
      </c>
      <c r="X300" s="4">
        <v>0</v>
      </c>
      <c r="Y300" s="4">
        <v>0</v>
      </c>
      <c r="Z300" s="4">
        <v>0</v>
      </c>
      <c r="AA300" s="4">
        <v>3.0235869565217399</v>
      </c>
      <c r="AB300" s="4">
        <v>0</v>
      </c>
      <c r="AC300" s="4">
        <v>40.576086956521742</v>
      </c>
      <c r="AD300" s="4">
        <v>0</v>
      </c>
      <c r="AE300" s="4">
        <v>0</v>
      </c>
      <c r="AF300" s="1">
        <v>315520</v>
      </c>
      <c r="AG300" s="1">
        <v>2</v>
      </c>
      <c r="AH300"/>
    </row>
    <row r="301" spans="1:34" x14ac:dyDescent="0.25">
      <c r="A301" t="s">
        <v>380</v>
      </c>
      <c r="B301" t="s">
        <v>30</v>
      </c>
      <c r="C301" t="s">
        <v>478</v>
      </c>
      <c r="D301" t="s">
        <v>407</v>
      </c>
      <c r="E301" s="4">
        <v>104.45652173913044</v>
      </c>
      <c r="F301" s="4">
        <f>Nurse[[#This Row],[Total Nurse Staff Hours]]/Nurse[[#This Row],[MDS Census]]</f>
        <v>2.8035483870967735</v>
      </c>
      <c r="G301" s="4">
        <f>Nurse[[#This Row],[Total Direct Care Staff Hours]]/Nurse[[#This Row],[MDS Census]]</f>
        <v>2.5398605619146717</v>
      </c>
      <c r="H301" s="4">
        <f>Nurse[[#This Row],[Total RN Hours (w/ Admin, DON)]]/Nurse[[#This Row],[MDS Census]]</f>
        <v>0.2869438085327784</v>
      </c>
      <c r="I301" s="4">
        <f>Nurse[[#This Row],[RN Hours (excl. Admin, DON)]]/Nurse[[#This Row],[MDS Census]]</f>
        <v>0.13853590010405833</v>
      </c>
      <c r="J301" s="4">
        <f>SUM(Nurse[[#This Row],[RN Hours (excl. Admin, DON)]],Nurse[[#This Row],[RN Admin Hours]],Nurse[[#This Row],[RN DON Hours]],Nurse[[#This Row],[LPN Hours (excl. Admin)]],Nurse[[#This Row],[LPN Admin Hours]],Nurse[[#This Row],[CNA Hours]],Nurse[[#This Row],[NA TR Hours]],Nurse[[#This Row],[Med Aide/Tech Hours]])</f>
        <v>292.84891304347821</v>
      </c>
      <c r="K301" s="4">
        <f>SUM(Nurse[[#This Row],[RN Hours (excl. Admin, DON)]],Nurse[[#This Row],[LPN Hours (excl. Admin)]],Nurse[[#This Row],[CNA Hours]],Nurse[[#This Row],[NA TR Hours]],Nurse[[#This Row],[Med Aide/Tech Hours]])</f>
        <v>265.30499999999995</v>
      </c>
      <c r="L301" s="4">
        <f>SUM(Nurse[[#This Row],[RN Hours (excl. Admin, DON)]],Nurse[[#This Row],[RN Admin Hours]],Nurse[[#This Row],[RN DON Hours]])</f>
        <v>29.97315217391305</v>
      </c>
      <c r="M301" s="4">
        <v>14.470978260869572</v>
      </c>
      <c r="N301" s="4">
        <v>9.7630434782608688</v>
      </c>
      <c r="O301" s="4">
        <v>5.7391304347826084</v>
      </c>
      <c r="P301" s="4">
        <f>SUM(Nurse[[#This Row],[LPN Hours (excl. Admin)]],Nurse[[#This Row],[LPN Admin Hours]])</f>
        <v>76.138478260869576</v>
      </c>
      <c r="Q301" s="4">
        <v>64.096739130434798</v>
      </c>
      <c r="R301" s="4">
        <v>12.041739130434781</v>
      </c>
      <c r="S301" s="4">
        <f>SUM(Nurse[[#This Row],[CNA Hours]],Nurse[[#This Row],[NA TR Hours]],Nurse[[#This Row],[Med Aide/Tech Hours]])</f>
        <v>186.73728260869558</v>
      </c>
      <c r="T301" s="4">
        <v>186.73728260869558</v>
      </c>
      <c r="U301" s="4">
        <v>0</v>
      </c>
      <c r="V301" s="4">
        <v>0</v>
      </c>
      <c r="W3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16.473804347826086</v>
      </c>
      <c r="X301" s="4">
        <v>0</v>
      </c>
      <c r="Y301" s="4">
        <v>0</v>
      </c>
      <c r="Z301" s="4">
        <v>0</v>
      </c>
      <c r="AA301" s="4">
        <v>16.473804347826086</v>
      </c>
      <c r="AB301" s="4">
        <v>0</v>
      </c>
      <c r="AC301" s="4">
        <v>0</v>
      </c>
      <c r="AD301" s="4">
        <v>0</v>
      </c>
      <c r="AE301" s="4">
        <v>0</v>
      </c>
      <c r="AF301" s="1">
        <v>315061</v>
      </c>
      <c r="AG301" s="1">
        <v>2</v>
      </c>
      <c r="AH301"/>
    </row>
    <row r="302" spans="1:34" x14ac:dyDescent="0.25">
      <c r="A302" t="s">
        <v>380</v>
      </c>
      <c r="B302" t="s">
        <v>164</v>
      </c>
      <c r="C302" t="s">
        <v>562</v>
      </c>
      <c r="D302" t="s">
        <v>401</v>
      </c>
      <c r="E302" s="4">
        <v>157.28260869565219</v>
      </c>
      <c r="F302" s="4">
        <f>Nurse[[#This Row],[Total Nurse Staff Hours]]/Nurse[[#This Row],[MDS Census]]</f>
        <v>3.6344194885970973</v>
      </c>
      <c r="G302" s="4">
        <f>Nurse[[#This Row],[Total Direct Care Staff Hours]]/Nurse[[#This Row],[MDS Census]]</f>
        <v>3.381290255701451</v>
      </c>
      <c r="H302" s="4">
        <f>Nurse[[#This Row],[Total RN Hours (w/ Admin, DON)]]/Nurse[[#This Row],[MDS Census]]</f>
        <v>0.65482722874913601</v>
      </c>
      <c r="I302" s="4">
        <f>Nurse[[#This Row],[RN Hours (excl. Admin, DON)]]/Nurse[[#This Row],[MDS Census]]</f>
        <v>0.44124533517622661</v>
      </c>
      <c r="J302" s="4">
        <f>SUM(Nurse[[#This Row],[RN Hours (excl. Admin, DON)]],Nurse[[#This Row],[RN Admin Hours]],Nurse[[#This Row],[RN DON Hours]],Nurse[[#This Row],[LPN Hours (excl. Admin)]],Nurse[[#This Row],[LPN Admin Hours]],Nurse[[#This Row],[CNA Hours]],Nurse[[#This Row],[NA TR Hours]],Nurse[[#This Row],[Med Aide/Tech Hours]])</f>
        <v>571.6309782608696</v>
      </c>
      <c r="K302" s="4">
        <f>SUM(Nurse[[#This Row],[RN Hours (excl. Admin, DON)]],Nurse[[#This Row],[LPN Hours (excl. Admin)]],Nurse[[#This Row],[CNA Hours]],Nurse[[#This Row],[NA TR Hours]],Nurse[[#This Row],[Med Aide/Tech Hours]])</f>
        <v>531.81815217391306</v>
      </c>
      <c r="L302" s="4">
        <f>SUM(Nurse[[#This Row],[RN Hours (excl. Admin, DON)]],Nurse[[#This Row],[RN Admin Hours]],Nurse[[#This Row],[RN DON Hours]])</f>
        <v>102.99293478260869</v>
      </c>
      <c r="M302" s="4">
        <v>69.400217391304338</v>
      </c>
      <c r="N302" s="4">
        <v>28.93782608695652</v>
      </c>
      <c r="O302" s="4">
        <v>4.6548913043478262</v>
      </c>
      <c r="P302" s="4">
        <f>SUM(Nurse[[#This Row],[LPN Hours (excl. Admin)]],Nurse[[#This Row],[LPN Admin Hours]])</f>
        <v>127.67445652173912</v>
      </c>
      <c r="Q302" s="4">
        <v>121.45434782608694</v>
      </c>
      <c r="R302" s="4">
        <v>6.2201086956521738</v>
      </c>
      <c r="S302" s="4">
        <f>SUM(Nurse[[#This Row],[CNA Hours]],Nurse[[#This Row],[NA TR Hours]],Nurse[[#This Row],[Med Aide/Tech Hours]])</f>
        <v>340.96358695652179</v>
      </c>
      <c r="T302" s="4">
        <v>340.96358695652179</v>
      </c>
      <c r="U302" s="4">
        <v>0</v>
      </c>
      <c r="V302" s="4">
        <v>0</v>
      </c>
      <c r="W3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1.1929347826086958</v>
      </c>
      <c r="X302" s="4">
        <v>0.58423913043478259</v>
      </c>
      <c r="Y302" s="4">
        <v>0</v>
      </c>
      <c r="Z302" s="4">
        <v>0</v>
      </c>
      <c r="AA302" s="4">
        <v>0.60869565217391308</v>
      </c>
      <c r="AB302" s="4">
        <v>0</v>
      </c>
      <c r="AC302" s="4">
        <v>0</v>
      </c>
      <c r="AD302" s="4">
        <v>0</v>
      </c>
      <c r="AE302" s="4">
        <v>0</v>
      </c>
      <c r="AF302" s="1">
        <v>315283</v>
      </c>
      <c r="AG302" s="1">
        <v>2</v>
      </c>
      <c r="AH302"/>
    </row>
    <row r="303" spans="1:34" x14ac:dyDescent="0.25">
      <c r="A303" t="s">
        <v>380</v>
      </c>
      <c r="B303" t="s">
        <v>201</v>
      </c>
      <c r="C303" t="s">
        <v>540</v>
      </c>
      <c r="D303" t="s">
        <v>418</v>
      </c>
      <c r="E303" s="4">
        <v>106.22826086956522</v>
      </c>
      <c r="F303" s="4">
        <f>Nurse[[#This Row],[Total Nurse Staff Hours]]/Nurse[[#This Row],[MDS Census]]</f>
        <v>3.1904532896756366</v>
      </c>
      <c r="G303" s="4">
        <f>Nurse[[#This Row],[Total Direct Care Staff Hours]]/Nurse[[#This Row],[MDS Census]]</f>
        <v>2.9930901463214976</v>
      </c>
      <c r="H303" s="4">
        <f>Nurse[[#This Row],[Total RN Hours (w/ Admin, DON)]]/Nurse[[#This Row],[MDS Census]]</f>
        <v>0.46431801903202696</v>
      </c>
      <c r="I303" s="4">
        <f>Nurse[[#This Row],[RN Hours (excl. Admin, DON)]]/Nurse[[#This Row],[MDS Census]]</f>
        <v>0.266954875677888</v>
      </c>
      <c r="J303" s="4">
        <f>SUM(Nurse[[#This Row],[RN Hours (excl. Admin, DON)]],Nurse[[#This Row],[RN Admin Hours]],Nurse[[#This Row],[RN DON Hours]],Nurse[[#This Row],[LPN Hours (excl. Admin)]],Nurse[[#This Row],[LPN Admin Hours]],Nurse[[#This Row],[CNA Hours]],Nurse[[#This Row],[NA TR Hours]],Nurse[[#This Row],[Med Aide/Tech Hours]])</f>
        <v>338.91630434782604</v>
      </c>
      <c r="K303" s="4">
        <f>SUM(Nurse[[#This Row],[RN Hours (excl. Admin, DON)]],Nurse[[#This Row],[LPN Hours (excl. Admin)]],Nurse[[#This Row],[CNA Hours]],Nurse[[#This Row],[NA TR Hours]],Nurse[[#This Row],[Med Aide/Tech Hours]])</f>
        <v>317.95076086956516</v>
      </c>
      <c r="L303" s="4">
        <f>SUM(Nurse[[#This Row],[RN Hours (excl. Admin, DON)]],Nurse[[#This Row],[RN Admin Hours]],Nurse[[#This Row],[RN DON Hours]])</f>
        <v>49.32369565217391</v>
      </c>
      <c r="M303" s="4">
        <v>28.358152173913037</v>
      </c>
      <c r="N303" s="4">
        <v>15.400326086956522</v>
      </c>
      <c r="O303" s="4">
        <v>5.5652173913043477</v>
      </c>
      <c r="P303" s="4">
        <f>SUM(Nurse[[#This Row],[LPN Hours (excl. Admin)]],Nurse[[#This Row],[LPN Admin Hours]])</f>
        <v>113.23749999999998</v>
      </c>
      <c r="Q303" s="4">
        <v>113.23749999999998</v>
      </c>
      <c r="R303" s="4">
        <v>0</v>
      </c>
      <c r="S303" s="4">
        <f>SUM(Nurse[[#This Row],[CNA Hours]],Nurse[[#This Row],[NA TR Hours]],Nurse[[#This Row],[Med Aide/Tech Hours]])</f>
        <v>176.35510869565218</v>
      </c>
      <c r="T303" s="4">
        <v>166.05076086956521</v>
      </c>
      <c r="U303" s="4">
        <v>10.304347826086953</v>
      </c>
      <c r="V303" s="4">
        <v>0</v>
      </c>
      <c r="W3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5.588152173913044</v>
      </c>
      <c r="X303" s="4">
        <v>0</v>
      </c>
      <c r="Y303" s="4">
        <v>0</v>
      </c>
      <c r="Z303" s="4">
        <v>0</v>
      </c>
      <c r="AA303" s="4">
        <v>4.7588043478260875</v>
      </c>
      <c r="AB303" s="4">
        <v>0</v>
      </c>
      <c r="AC303" s="4">
        <v>0.82934782608695645</v>
      </c>
      <c r="AD303" s="4">
        <v>0</v>
      </c>
      <c r="AE303" s="4">
        <v>0</v>
      </c>
      <c r="AF303" s="1">
        <v>315332</v>
      </c>
      <c r="AG303" s="1">
        <v>2</v>
      </c>
      <c r="AH303"/>
    </row>
    <row r="304" spans="1:34" x14ac:dyDescent="0.25">
      <c r="A304" t="s">
        <v>380</v>
      </c>
      <c r="B304" t="s">
        <v>305</v>
      </c>
      <c r="C304" t="s">
        <v>540</v>
      </c>
      <c r="D304" t="s">
        <v>418</v>
      </c>
      <c r="E304" s="4">
        <v>12.771739130434783</v>
      </c>
      <c r="F304" s="4">
        <f>Nurse[[#This Row],[Total Nurse Staff Hours]]/Nurse[[#This Row],[MDS Census]]</f>
        <v>7.2859148936170213</v>
      </c>
      <c r="G304" s="4">
        <f>Nurse[[#This Row],[Total Direct Care Staff Hours]]/Nurse[[#This Row],[MDS Census]]</f>
        <v>6.5893191489361698</v>
      </c>
      <c r="H304" s="4">
        <f>Nurse[[#This Row],[Total RN Hours (w/ Admin, DON)]]/Nurse[[#This Row],[MDS Census]]</f>
        <v>2.9578978723404252</v>
      </c>
      <c r="I304" s="4">
        <f>Nurse[[#This Row],[RN Hours (excl. Admin, DON)]]/Nurse[[#This Row],[MDS Census]]</f>
        <v>2.2613021276595737</v>
      </c>
      <c r="J304" s="4">
        <f>SUM(Nurse[[#This Row],[RN Hours (excl. Admin, DON)]],Nurse[[#This Row],[RN Admin Hours]],Nurse[[#This Row],[RN DON Hours]],Nurse[[#This Row],[LPN Hours (excl. Admin)]],Nurse[[#This Row],[LPN Admin Hours]],Nurse[[#This Row],[CNA Hours]],Nurse[[#This Row],[NA TR Hours]],Nurse[[#This Row],[Med Aide/Tech Hours]])</f>
        <v>93.053804347826087</v>
      </c>
      <c r="K304" s="4">
        <f>SUM(Nurse[[#This Row],[RN Hours (excl. Admin, DON)]],Nurse[[#This Row],[LPN Hours (excl. Admin)]],Nurse[[#This Row],[CNA Hours]],Nurse[[#This Row],[NA TR Hours]],Nurse[[#This Row],[Med Aide/Tech Hours]])</f>
        <v>84.157065217391306</v>
      </c>
      <c r="L304" s="4">
        <f>SUM(Nurse[[#This Row],[RN Hours (excl. Admin, DON)]],Nurse[[#This Row],[RN Admin Hours]],Nurse[[#This Row],[RN DON Hours]])</f>
        <v>37.777499999999996</v>
      </c>
      <c r="M304" s="4">
        <v>28.880760869565211</v>
      </c>
      <c r="N304" s="4">
        <v>4.4402173913043477</v>
      </c>
      <c r="O304" s="4">
        <v>4.4565217391304346</v>
      </c>
      <c r="P304" s="4">
        <f>SUM(Nurse[[#This Row],[LPN Hours (excl. Admin)]],Nurse[[#This Row],[LPN Admin Hours]])</f>
        <v>24.655760869565221</v>
      </c>
      <c r="Q304" s="4">
        <v>24.655760869565221</v>
      </c>
      <c r="R304" s="4">
        <v>0</v>
      </c>
      <c r="S304" s="4">
        <f>SUM(Nurse[[#This Row],[CNA Hours]],Nurse[[#This Row],[NA TR Hours]],Nurse[[#This Row],[Med Aide/Tech Hours]])</f>
        <v>30.620543478260871</v>
      </c>
      <c r="T304" s="4">
        <v>30.620543478260871</v>
      </c>
      <c r="U304" s="4">
        <v>0</v>
      </c>
      <c r="V304" s="4">
        <v>0</v>
      </c>
      <c r="W3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4" s="4">
        <v>0</v>
      </c>
      <c r="Y304" s="4">
        <v>0</v>
      </c>
      <c r="Z304" s="4">
        <v>0</v>
      </c>
      <c r="AA304" s="4">
        <v>0</v>
      </c>
      <c r="AB304" s="4">
        <v>0</v>
      </c>
      <c r="AC304" s="4">
        <v>0</v>
      </c>
      <c r="AD304" s="4">
        <v>0</v>
      </c>
      <c r="AE304" s="4">
        <v>0</v>
      </c>
      <c r="AF304" s="1">
        <v>315478</v>
      </c>
      <c r="AG304" s="1">
        <v>2</v>
      </c>
      <c r="AH304"/>
    </row>
    <row r="305" spans="1:34" x14ac:dyDescent="0.25">
      <c r="A305" t="s">
        <v>380</v>
      </c>
      <c r="B305" t="s">
        <v>132</v>
      </c>
      <c r="C305" t="s">
        <v>551</v>
      </c>
      <c r="D305" t="s">
        <v>411</v>
      </c>
      <c r="E305" s="4">
        <v>94.586956521739125</v>
      </c>
      <c r="F305" s="4">
        <f>Nurse[[#This Row],[Total Nurse Staff Hours]]/Nurse[[#This Row],[MDS Census]]</f>
        <v>4.0586669731096299</v>
      </c>
      <c r="G305" s="4">
        <f>Nurse[[#This Row],[Total Direct Care Staff Hours]]/Nurse[[#This Row],[MDS Census]]</f>
        <v>3.9347552286830605</v>
      </c>
      <c r="H305" s="4">
        <f>Nurse[[#This Row],[Total RN Hours (w/ Admin, DON)]]/Nurse[[#This Row],[MDS Census]]</f>
        <v>0.43949551827166167</v>
      </c>
      <c r="I305" s="4">
        <f>Nurse[[#This Row],[RN Hours (excl. Admin, DON)]]/Nurse[[#This Row],[MDS Census]]</f>
        <v>0.38530108021144566</v>
      </c>
      <c r="J305" s="4">
        <f>SUM(Nurse[[#This Row],[RN Hours (excl. Admin, DON)]],Nurse[[#This Row],[RN Admin Hours]],Nurse[[#This Row],[RN DON Hours]],Nurse[[#This Row],[LPN Hours (excl. Admin)]],Nurse[[#This Row],[LPN Admin Hours]],Nurse[[#This Row],[CNA Hours]],Nurse[[#This Row],[NA TR Hours]],Nurse[[#This Row],[Med Aide/Tech Hours]])</f>
        <v>383.89695652173907</v>
      </c>
      <c r="K305" s="4">
        <f>SUM(Nurse[[#This Row],[RN Hours (excl. Admin, DON)]],Nurse[[#This Row],[LPN Hours (excl. Admin)]],Nurse[[#This Row],[CNA Hours]],Nurse[[#This Row],[NA TR Hours]],Nurse[[#This Row],[Med Aide/Tech Hours]])</f>
        <v>372.17652173913035</v>
      </c>
      <c r="L305" s="4">
        <f>SUM(Nurse[[#This Row],[RN Hours (excl. Admin, DON)]],Nurse[[#This Row],[RN Admin Hours]],Nurse[[#This Row],[RN DON Hours]])</f>
        <v>41.570543478260866</v>
      </c>
      <c r="M305" s="4">
        <v>36.444456521739127</v>
      </c>
      <c r="N305" s="4">
        <v>3.4766304347826096</v>
      </c>
      <c r="O305" s="4">
        <v>1.6494565217391304</v>
      </c>
      <c r="P305" s="4">
        <f>SUM(Nurse[[#This Row],[LPN Hours (excl. Admin)]],Nurse[[#This Row],[LPN Admin Hours]])</f>
        <v>96.804782608695646</v>
      </c>
      <c r="Q305" s="4">
        <v>90.210434782608687</v>
      </c>
      <c r="R305" s="4">
        <v>6.5943478260869561</v>
      </c>
      <c r="S305" s="4">
        <f>SUM(Nurse[[#This Row],[CNA Hours]],Nurse[[#This Row],[NA TR Hours]],Nurse[[#This Row],[Med Aide/Tech Hours]])</f>
        <v>245.52163043478254</v>
      </c>
      <c r="T305" s="4">
        <v>211.63271739130425</v>
      </c>
      <c r="U305" s="4">
        <v>33.888913043478269</v>
      </c>
      <c r="V305" s="4">
        <v>0</v>
      </c>
      <c r="W3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58.573369565217391</v>
      </c>
      <c r="X305" s="4">
        <v>0</v>
      </c>
      <c r="Y305" s="4">
        <v>0</v>
      </c>
      <c r="Z305" s="4">
        <v>0</v>
      </c>
      <c r="AA305" s="4">
        <v>2.8342391304347827</v>
      </c>
      <c r="AB305" s="4">
        <v>0</v>
      </c>
      <c r="AC305" s="4">
        <v>55.739130434782609</v>
      </c>
      <c r="AD305" s="4">
        <v>0</v>
      </c>
      <c r="AE305" s="4">
        <v>0</v>
      </c>
      <c r="AF305" s="1">
        <v>315237</v>
      </c>
      <c r="AG305" s="1">
        <v>2</v>
      </c>
      <c r="AH305"/>
    </row>
    <row r="306" spans="1:34" x14ac:dyDescent="0.25">
      <c r="A306" t="s">
        <v>380</v>
      </c>
      <c r="B306" t="s">
        <v>5</v>
      </c>
      <c r="C306" t="s">
        <v>484</v>
      </c>
      <c r="D306" t="s">
        <v>401</v>
      </c>
      <c r="E306" s="4">
        <v>94.782608695652172</v>
      </c>
      <c r="F306" s="4">
        <f>Nurse[[#This Row],[Total Nurse Staff Hours]]/Nurse[[#This Row],[MDS Census]]</f>
        <v>3.111439220183486</v>
      </c>
      <c r="G306" s="4">
        <f>Nurse[[#This Row],[Total Direct Care Staff Hours]]/Nurse[[#This Row],[MDS Census]]</f>
        <v>2.7976777522935778</v>
      </c>
      <c r="H306" s="4">
        <f>Nurse[[#This Row],[Total RN Hours (w/ Admin, DON)]]/Nurse[[#This Row],[MDS Census]]</f>
        <v>0.83016055045871562</v>
      </c>
      <c r="I306" s="4">
        <f>Nurse[[#This Row],[RN Hours (excl. Admin, DON)]]/Nurse[[#This Row],[MDS Census]]</f>
        <v>0.5163990825688074</v>
      </c>
      <c r="J306" s="4">
        <f>SUM(Nurse[[#This Row],[RN Hours (excl. Admin, DON)]],Nurse[[#This Row],[RN Admin Hours]],Nurse[[#This Row],[RN DON Hours]],Nurse[[#This Row],[LPN Hours (excl. Admin)]],Nurse[[#This Row],[LPN Admin Hours]],Nurse[[#This Row],[CNA Hours]],Nurse[[#This Row],[NA TR Hours]],Nurse[[#This Row],[Med Aide/Tech Hours]])</f>
        <v>294.9103260869565</v>
      </c>
      <c r="K306" s="4">
        <f>SUM(Nurse[[#This Row],[RN Hours (excl. Admin, DON)]],Nurse[[#This Row],[LPN Hours (excl. Admin)]],Nurse[[#This Row],[CNA Hours]],Nurse[[#This Row],[NA TR Hours]],Nurse[[#This Row],[Med Aide/Tech Hours]])</f>
        <v>265.17119565217388</v>
      </c>
      <c r="L306" s="4">
        <f>SUM(Nurse[[#This Row],[RN Hours (excl. Admin, DON)]],Nurse[[#This Row],[RN Admin Hours]],Nurse[[#This Row],[RN DON Hours]])</f>
        <v>78.684782608695656</v>
      </c>
      <c r="M306" s="4">
        <v>48.945652173913047</v>
      </c>
      <c r="N306" s="4">
        <v>24.260869565217391</v>
      </c>
      <c r="O306" s="4">
        <v>5.4782608695652177</v>
      </c>
      <c r="P306" s="4">
        <f>SUM(Nurse[[#This Row],[LPN Hours (excl. Admin)]],Nurse[[#This Row],[LPN Admin Hours]])</f>
        <v>54.910326086956523</v>
      </c>
      <c r="Q306" s="4">
        <v>54.910326086956523</v>
      </c>
      <c r="R306" s="4">
        <v>0</v>
      </c>
      <c r="S306" s="4">
        <f>SUM(Nurse[[#This Row],[CNA Hours]],Nurse[[#This Row],[NA TR Hours]],Nurse[[#This Row],[Med Aide/Tech Hours]])</f>
        <v>161.31521739130434</v>
      </c>
      <c r="T306" s="4">
        <v>137.96467391304347</v>
      </c>
      <c r="U306" s="4">
        <v>23.350543478260871</v>
      </c>
      <c r="V306" s="4">
        <v>0</v>
      </c>
      <c r="W3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0.81521739130434778</v>
      </c>
      <c r="X306" s="4">
        <v>0</v>
      </c>
      <c r="Y306" s="4">
        <v>0</v>
      </c>
      <c r="Z306" s="4">
        <v>0</v>
      </c>
      <c r="AA306" s="4">
        <v>0</v>
      </c>
      <c r="AB306" s="4">
        <v>0</v>
      </c>
      <c r="AC306" s="4">
        <v>0.81521739130434778</v>
      </c>
      <c r="AD306" s="4">
        <v>0</v>
      </c>
      <c r="AE306" s="4">
        <v>0</v>
      </c>
      <c r="AF306" s="1">
        <v>315005</v>
      </c>
      <c r="AG306" s="1">
        <v>2</v>
      </c>
      <c r="AH306"/>
    </row>
    <row r="307" spans="1:34" x14ac:dyDescent="0.25">
      <c r="A307" t="s">
        <v>380</v>
      </c>
      <c r="B307" t="s">
        <v>339</v>
      </c>
      <c r="C307" t="s">
        <v>423</v>
      </c>
      <c r="D307" t="s">
        <v>406</v>
      </c>
      <c r="E307" s="4">
        <v>33.641304347826086</v>
      </c>
      <c r="F307" s="4">
        <f>Nurse[[#This Row],[Total Nurse Staff Hours]]/Nurse[[#This Row],[MDS Census]]</f>
        <v>4.4873214862681747</v>
      </c>
      <c r="G307" s="4">
        <f>Nurse[[#This Row],[Total Direct Care Staff Hours]]/Nurse[[#This Row],[MDS Census]]</f>
        <v>3.8746332794830369</v>
      </c>
      <c r="H307" s="4">
        <f>Nurse[[#This Row],[Total RN Hours (w/ Admin, DON)]]/Nurse[[#This Row],[MDS Census]]</f>
        <v>0.99394830371567044</v>
      </c>
      <c r="I307" s="4">
        <f>Nurse[[#This Row],[RN Hours (excl. Admin, DON)]]/Nurse[[#This Row],[MDS Census]]</f>
        <v>0.38126009693053309</v>
      </c>
      <c r="J307" s="4">
        <f>SUM(Nurse[[#This Row],[RN Hours (excl. Admin, DON)]],Nurse[[#This Row],[RN Admin Hours]],Nurse[[#This Row],[RN DON Hours]],Nurse[[#This Row],[LPN Hours (excl. Admin)]],Nurse[[#This Row],[LPN Admin Hours]],Nurse[[#This Row],[CNA Hours]],Nurse[[#This Row],[NA TR Hours]],Nurse[[#This Row],[Med Aide/Tech Hours]])</f>
        <v>150.95934782608697</v>
      </c>
      <c r="K307" s="4">
        <f>SUM(Nurse[[#This Row],[RN Hours (excl. Admin, DON)]],Nurse[[#This Row],[LPN Hours (excl. Admin)]],Nurse[[#This Row],[CNA Hours]],Nurse[[#This Row],[NA TR Hours]],Nurse[[#This Row],[Med Aide/Tech Hours]])</f>
        <v>130.34771739130434</v>
      </c>
      <c r="L307" s="4">
        <f>SUM(Nurse[[#This Row],[RN Hours (excl. Admin, DON)]],Nurse[[#This Row],[RN Admin Hours]],Nurse[[#This Row],[RN DON Hours]])</f>
        <v>33.437717391304346</v>
      </c>
      <c r="M307" s="4">
        <v>12.826086956521738</v>
      </c>
      <c r="N307" s="4">
        <v>16.910543478260866</v>
      </c>
      <c r="O307" s="4">
        <v>3.7010869565217392</v>
      </c>
      <c r="P307" s="4">
        <f>SUM(Nurse[[#This Row],[LPN Hours (excl. Admin)]],Nurse[[#This Row],[LPN Admin Hours]])</f>
        <v>39.043478260869563</v>
      </c>
      <c r="Q307" s="4">
        <v>39.043478260869563</v>
      </c>
      <c r="R307" s="4">
        <v>0</v>
      </c>
      <c r="S307" s="4">
        <f>SUM(Nurse[[#This Row],[CNA Hours]],Nurse[[#This Row],[NA TR Hours]],Nurse[[#This Row],[Med Aide/Tech Hours]])</f>
        <v>78.478152173913045</v>
      </c>
      <c r="T307" s="4">
        <v>78.478152173913045</v>
      </c>
      <c r="U307" s="4">
        <v>0</v>
      </c>
      <c r="V307" s="4">
        <v>0</v>
      </c>
      <c r="W3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7" s="4">
        <v>0</v>
      </c>
      <c r="Y307" s="4">
        <v>0</v>
      </c>
      <c r="Z307" s="4">
        <v>0</v>
      </c>
      <c r="AA307" s="4">
        <v>0</v>
      </c>
      <c r="AB307" s="4">
        <v>0</v>
      </c>
      <c r="AC307" s="4">
        <v>0</v>
      </c>
      <c r="AD307" s="4">
        <v>0</v>
      </c>
      <c r="AE307" s="4">
        <v>0</v>
      </c>
      <c r="AF307" s="1">
        <v>315519</v>
      </c>
      <c r="AG307" s="1">
        <v>2</v>
      </c>
      <c r="AH307"/>
    </row>
    <row r="308" spans="1:34" x14ac:dyDescent="0.25">
      <c r="A308" t="s">
        <v>380</v>
      </c>
      <c r="B308" t="s">
        <v>346</v>
      </c>
      <c r="C308" t="s">
        <v>433</v>
      </c>
      <c r="D308" t="s">
        <v>410</v>
      </c>
      <c r="E308" s="4">
        <v>67.652173913043484</v>
      </c>
      <c r="F308" s="4">
        <f>Nurse[[#This Row],[Total Nurse Staff Hours]]/Nurse[[#This Row],[MDS Census]]</f>
        <v>4.759720437017994</v>
      </c>
      <c r="G308" s="4">
        <f>Nurse[[#This Row],[Total Direct Care Staff Hours]]/Nurse[[#This Row],[MDS Census]]</f>
        <v>4.2648216580976861</v>
      </c>
      <c r="H308" s="4">
        <f>Nurse[[#This Row],[Total RN Hours (w/ Admin, DON)]]/Nurse[[#This Row],[MDS Census]]</f>
        <v>1.102064588688946</v>
      </c>
      <c r="I308" s="4">
        <f>Nurse[[#This Row],[RN Hours (excl. Admin, DON)]]/Nurse[[#This Row],[MDS Census]]</f>
        <v>0.60716580976863754</v>
      </c>
      <c r="J308" s="4">
        <f>SUM(Nurse[[#This Row],[RN Hours (excl. Admin, DON)]],Nurse[[#This Row],[RN Admin Hours]],Nurse[[#This Row],[RN DON Hours]],Nurse[[#This Row],[LPN Hours (excl. Admin)]],Nurse[[#This Row],[LPN Admin Hours]],Nurse[[#This Row],[CNA Hours]],Nurse[[#This Row],[NA TR Hours]],Nurse[[#This Row],[Med Aide/Tech Hours]])</f>
        <v>322.00543478260869</v>
      </c>
      <c r="K308" s="4">
        <f>SUM(Nurse[[#This Row],[RN Hours (excl. Admin, DON)]],Nurse[[#This Row],[LPN Hours (excl. Admin)]],Nurse[[#This Row],[CNA Hours]],Nurse[[#This Row],[NA TR Hours]],Nurse[[#This Row],[Med Aide/Tech Hours]])</f>
        <v>288.52445652173913</v>
      </c>
      <c r="L308" s="4">
        <f>SUM(Nurse[[#This Row],[RN Hours (excl. Admin, DON)]],Nurse[[#This Row],[RN Admin Hours]],Nurse[[#This Row],[RN DON Hours]])</f>
        <v>74.557065217391312</v>
      </c>
      <c r="M308" s="4">
        <v>41.076086956521742</v>
      </c>
      <c r="N308" s="4">
        <v>24.095108695652176</v>
      </c>
      <c r="O308" s="4">
        <v>9.3858695652173907</v>
      </c>
      <c r="P308" s="4">
        <f>SUM(Nurse[[#This Row],[LPN Hours (excl. Admin)]],Nurse[[#This Row],[LPN Admin Hours]])</f>
        <v>92.961956521739125</v>
      </c>
      <c r="Q308" s="4">
        <v>92.961956521739125</v>
      </c>
      <c r="R308" s="4">
        <v>0</v>
      </c>
      <c r="S308" s="4">
        <f>SUM(Nurse[[#This Row],[CNA Hours]],Nurse[[#This Row],[NA TR Hours]],Nurse[[#This Row],[Med Aide/Tech Hours]])</f>
        <v>154.48641304347825</v>
      </c>
      <c r="T308" s="4">
        <v>154.48641304347825</v>
      </c>
      <c r="U308" s="4">
        <v>0</v>
      </c>
      <c r="V308" s="4">
        <v>0</v>
      </c>
      <c r="W3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0.97826086956521741</v>
      </c>
      <c r="X308" s="4">
        <v>0</v>
      </c>
      <c r="Y308" s="4">
        <v>0</v>
      </c>
      <c r="Z308" s="4">
        <v>0</v>
      </c>
      <c r="AA308" s="4">
        <v>0</v>
      </c>
      <c r="AB308" s="4">
        <v>0</v>
      </c>
      <c r="AC308" s="4">
        <v>0.97826086956521741</v>
      </c>
      <c r="AD308" s="4">
        <v>0</v>
      </c>
      <c r="AE308" s="4">
        <v>0</v>
      </c>
      <c r="AF308" s="1">
        <v>315526</v>
      </c>
      <c r="AG308" s="1">
        <v>2</v>
      </c>
      <c r="AH308"/>
    </row>
    <row r="309" spans="1:34" x14ac:dyDescent="0.25">
      <c r="A309" t="s">
        <v>380</v>
      </c>
      <c r="B309" t="s">
        <v>294</v>
      </c>
      <c r="C309" t="s">
        <v>489</v>
      </c>
      <c r="D309" t="s">
        <v>412</v>
      </c>
      <c r="E309" s="4">
        <v>95</v>
      </c>
      <c r="F309" s="4">
        <f>Nurse[[#This Row],[Total Nurse Staff Hours]]/Nurse[[#This Row],[MDS Census]]</f>
        <v>3.1414256292906177</v>
      </c>
      <c r="G309" s="4">
        <f>Nurse[[#This Row],[Total Direct Care Staff Hours]]/Nurse[[#This Row],[MDS Census]]</f>
        <v>2.7364416475972542</v>
      </c>
      <c r="H309" s="4">
        <f>Nurse[[#This Row],[Total RN Hours (w/ Admin, DON)]]/Nurse[[#This Row],[MDS Census]]</f>
        <v>0.98184324942791756</v>
      </c>
      <c r="I309" s="4">
        <f>Nurse[[#This Row],[RN Hours (excl. Admin, DON)]]/Nurse[[#This Row],[MDS Census]]</f>
        <v>0.57685926773455376</v>
      </c>
      <c r="J309" s="4">
        <f>SUM(Nurse[[#This Row],[RN Hours (excl. Admin, DON)]],Nurse[[#This Row],[RN Admin Hours]],Nurse[[#This Row],[RN DON Hours]],Nurse[[#This Row],[LPN Hours (excl. Admin)]],Nurse[[#This Row],[LPN Admin Hours]],Nurse[[#This Row],[CNA Hours]],Nurse[[#This Row],[NA TR Hours]],Nurse[[#This Row],[Med Aide/Tech Hours]])</f>
        <v>298.4354347826087</v>
      </c>
      <c r="K309" s="4">
        <f>SUM(Nurse[[#This Row],[RN Hours (excl. Admin, DON)]],Nurse[[#This Row],[LPN Hours (excl. Admin)]],Nurse[[#This Row],[CNA Hours]],Nurse[[#This Row],[NA TR Hours]],Nurse[[#This Row],[Med Aide/Tech Hours]])</f>
        <v>259.96195652173913</v>
      </c>
      <c r="L309" s="4">
        <f>SUM(Nurse[[#This Row],[RN Hours (excl. Admin, DON)]],Nurse[[#This Row],[RN Admin Hours]],Nurse[[#This Row],[RN DON Hours]])</f>
        <v>93.275108695652165</v>
      </c>
      <c r="M309" s="4">
        <v>54.801630434782609</v>
      </c>
      <c r="N309" s="4">
        <v>22.141304347826086</v>
      </c>
      <c r="O309" s="4">
        <v>16.332173913043476</v>
      </c>
      <c r="P309" s="4">
        <f>SUM(Nurse[[#This Row],[LPN Hours (excl. Admin)]],Nurse[[#This Row],[LPN Admin Hours]])</f>
        <v>77.410326086956516</v>
      </c>
      <c r="Q309" s="4">
        <v>77.410326086956516</v>
      </c>
      <c r="R309" s="4">
        <v>0</v>
      </c>
      <c r="S309" s="4">
        <f>SUM(Nurse[[#This Row],[CNA Hours]],Nurse[[#This Row],[NA TR Hours]],Nurse[[#This Row],[Med Aide/Tech Hours]])</f>
        <v>127.75</v>
      </c>
      <c r="T309" s="4">
        <v>127.75</v>
      </c>
      <c r="U309" s="4">
        <v>0</v>
      </c>
      <c r="V309" s="4">
        <v>0</v>
      </c>
      <c r="W3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9" s="4">
        <v>0</v>
      </c>
      <c r="Y309" s="4">
        <v>0</v>
      </c>
      <c r="Z309" s="4">
        <v>0</v>
      </c>
      <c r="AA309" s="4">
        <v>0</v>
      </c>
      <c r="AB309" s="4">
        <v>0</v>
      </c>
      <c r="AC309" s="4">
        <v>0</v>
      </c>
      <c r="AD309" s="4">
        <v>0</v>
      </c>
      <c r="AE309" s="4">
        <v>0</v>
      </c>
      <c r="AF309" s="1">
        <v>315463</v>
      </c>
      <c r="AG309" s="1">
        <v>2</v>
      </c>
      <c r="AH309"/>
    </row>
    <row r="310" spans="1:34" x14ac:dyDescent="0.25">
      <c r="A310" t="s">
        <v>380</v>
      </c>
      <c r="B310" t="s">
        <v>236</v>
      </c>
      <c r="C310" t="s">
        <v>457</v>
      </c>
      <c r="D310" t="s">
        <v>406</v>
      </c>
      <c r="E310" s="4">
        <v>110.64130434782609</v>
      </c>
      <c r="F310" s="4">
        <f>Nurse[[#This Row],[Total Nurse Staff Hours]]/Nurse[[#This Row],[MDS Census]]</f>
        <v>3.042202573926712</v>
      </c>
      <c r="G310" s="4">
        <f>Nurse[[#This Row],[Total Direct Care Staff Hours]]/Nurse[[#This Row],[MDS Census]]</f>
        <v>2.9371333136850382</v>
      </c>
      <c r="H310" s="4">
        <f>Nurse[[#This Row],[Total RN Hours (w/ Admin, DON)]]/Nurse[[#This Row],[MDS Census]]</f>
        <v>0.58045977011494254</v>
      </c>
      <c r="I310" s="4">
        <f>Nurse[[#This Row],[RN Hours (excl. Admin, DON)]]/Nurse[[#This Row],[MDS Census]]</f>
        <v>0.47539050987326847</v>
      </c>
      <c r="J310" s="4">
        <f>SUM(Nurse[[#This Row],[RN Hours (excl. Admin, DON)]],Nurse[[#This Row],[RN Admin Hours]],Nurse[[#This Row],[RN DON Hours]],Nurse[[#This Row],[LPN Hours (excl. Admin)]],Nurse[[#This Row],[LPN Admin Hours]],Nurse[[#This Row],[CNA Hours]],Nurse[[#This Row],[NA TR Hours]],Nurse[[#This Row],[Med Aide/Tech Hours]])</f>
        <v>336.59326086956526</v>
      </c>
      <c r="K310" s="4">
        <f>SUM(Nurse[[#This Row],[RN Hours (excl. Admin, DON)]],Nurse[[#This Row],[LPN Hours (excl. Admin)]],Nurse[[#This Row],[CNA Hours]],Nurse[[#This Row],[NA TR Hours]],Nurse[[#This Row],[Med Aide/Tech Hours]])</f>
        <v>324.96826086956526</v>
      </c>
      <c r="L310" s="4">
        <f>SUM(Nurse[[#This Row],[RN Hours (excl. Admin, DON)]],Nurse[[#This Row],[RN Admin Hours]],Nurse[[#This Row],[RN DON Hours]])</f>
        <v>64.22282608695653</v>
      </c>
      <c r="M310" s="4">
        <v>52.597826086956523</v>
      </c>
      <c r="N310" s="4">
        <v>4.5054347826086953</v>
      </c>
      <c r="O310" s="4">
        <v>7.1195652173913047</v>
      </c>
      <c r="P310" s="4">
        <f>SUM(Nurse[[#This Row],[LPN Hours (excl. Admin)]],Nurse[[#This Row],[LPN Admin Hours]])</f>
        <v>91.979130434782604</v>
      </c>
      <c r="Q310" s="4">
        <v>91.979130434782604</v>
      </c>
      <c r="R310" s="4">
        <v>0</v>
      </c>
      <c r="S310" s="4">
        <f>SUM(Nurse[[#This Row],[CNA Hours]],Nurse[[#This Row],[NA TR Hours]],Nurse[[#This Row],[Med Aide/Tech Hours]])</f>
        <v>180.39130434782609</v>
      </c>
      <c r="T310" s="4">
        <v>180.39130434782609</v>
      </c>
      <c r="U310" s="4">
        <v>0</v>
      </c>
      <c r="V310" s="4">
        <v>0</v>
      </c>
      <c r="W3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0" s="4">
        <v>0</v>
      </c>
      <c r="Y310" s="4">
        <v>0</v>
      </c>
      <c r="Z310" s="4">
        <v>0</v>
      </c>
      <c r="AA310" s="4">
        <v>0</v>
      </c>
      <c r="AB310" s="4">
        <v>0</v>
      </c>
      <c r="AC310" s="4">
        <v>0</v>
      </c>
      <c r="AD310" s="4">
        <v>0</v>
      </c>
      <c r="AE310" s="4">
        <v>0</v>
      </c>
      <c r="AF310" s="1">
        <v>315370</v>
      </c>
      <c r="AG310" s="1">
        <v>2</v>
      </c>
      <c r="AH310"/>
    </row>
    <row r="311" spans="1:34" x14ac:dyDescent="0.25">
      <c r="A311" t="s">
        <v>380</v>
      </c>
      <c r="B311" t="s">
        <v>341</v>
      </c>
      <c r="C311" t="s">
        <v>475</v>
      </c>
      <c r="D311" t="s">
        <v>419</v>
      </c>
      <c r="E311" s="4">
        <v>62.641304347826086</v>
      </c>
      <c r="F311" s="4">
        <f>Nurse[[#This Row],[Total Nurse Staff Hours]]/Nurse[[#This Row],[MDS Census]]</f>
        <v>4.2069477702585454</v>
      </c>
      <c r="G311" s="4">
        <f>Nurse[[#This Row],[Total Direct Care Staff Hours]]/Nurse[[#This Row],[MDS Census]]</f>
        <v>3.6857348603158075</v>
      </c>
      <c r="H311" s="4">
        <f>Nurse[[#This Row],[Total RN Hours (w/ Admin, DON)]]/Nurse[[#This Row],[MDS Census]]</f>
        <v>0.76284053444386613</v>
      </c>
      <c r="I311" s="4">
        <f>Nurse[[#This Row],[RN Hours (excl. Admin, DON)]]/Nurse[[#This Row],[MDS Census]]</f>
        <v>0.24162762450112787</v>
      </c>
      <c r="J311" s="4">
        <f>SUM(Nurse[[#This Row],[RN Hours (excl. Admin, DON)]],Nurse[[#This Row],[RN Admin Hours]],Nurse[[#This Row],[RN DON Hours]],Nurse[[#This Row],[LPN Hours (excl. Admin)]],Nurse[[#This Row],[LPN Admin Hours]],Nurse[[#This Row],[CNA Hours]],Nurse[[#This Row],[NA TR Hours]],Nurse[[#This Row],[Med Aide/Tech Hours]])</f>
        <v>263.52869565217389</v>
      </c>
      <c r="K311" s="4">
        <f>SUM(Nurse[[#This Row],[RN Hours (excl. Admin, DON)]],Nurse[[#This Row],[LPN Hours (excl. Admin)]],Nurse[[#This Row],[CNA Hours]],Nurse[[#This Row],[NA TR Hours]],Nurse[[#This Row],[Med Aide/Tech Hours]])</f>
        <v>230.87923913043477</v>
      </c>
      <c r="L311" s="4">
        <f>SUM(Nurse[[#This Row],[RN Hours (excl. Admin, DON)]],Nurse[[#This Row],[RN Admin Hours]],Nurse[[#This Row],[RN DON Hours]])</f>
        <v>47.785326086956523</v>
      </c>
      <c r="M311" s="4">
        <v>15.135869565217391</v>
      </c>
      <c r="N311" s="4">
        <v>32.649456521739133</v>
      </c>
      <c r="O311" s="4">
        <v>0</v>
      </c>
      <c r="P311" s="4">
        <f>SUM(Nurse[[#This Row],[LPN Hours (excl. Admin)]],Nurse[[#This Row],[LPN Admin Hours]])</f>
        <v>94.907608695652172</v>
      </c>
      <c r="Q311" s="4">
        <v>94.907608695652172</v>
      </c>
      <c r="R311" s="4">
        <v>0</v>
      </c>
      <c r="S311" s="4">
        <f>SUM(Nurse[[#This Row],[CNA Hours]],Nurse[[#This Row],[NA TR Hours]],Nurse[[#This Row],[Med Aide/Tech Hours]])</f>
        <v>120.83576086956519</v>
      </c>
      <c r="T311" s="4">
        <v>120.83576086956519</v>
      </c>
      <c r="U311" s="4">
        <v>0</v>
      </c>
      <c r="V311" s="4">
        <v>0</v>
      </c>
      <c r="W3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1" s="4">
        <v>0</v>
      </c>
      <c r="Y311" s="4">
        <v>0</v>
      </c>
      <c r="Z311" s="4">
        <v>0</v>
      </c>
      <c r="AA311" s="4">
        <v>0</v>
      </c>
      <c r="AB311" s="4">
        <v>0</v>
      </c>
      <c r="AC311" s="4">
        <v>0</v>
      </c>
      <c r="AD311" s="4">
        <v>0</v>
      </c>
      <c r="AE311" s="4">
        <v>0</v>
      </c>
      <c r="AF311" s="1">
        <v>315521</v>
      </c>
      <c r="AG311" s="1">
        <v>2</v>
      </c>
      <c r="AH311"/>
    </row>
    <row r="312" spans="1:34" x14ac:dyDescent="0.25">
      <c r="A312" t="s">
        <v>380</v>
      </c>
      <c r="B312" t="s">
        <v>300</v>
      </c>
      <c r="C312" t="s">
        <v>453</v>
      </c>
      <c r="D312" t="s">
        <v>410</v>
      </c>
      <c r="E312" s="4">
        <v>26.021739130434781</v>
      </c>
      <c r="F312" s="4">
        <f>Nurse[[#This Row],[Total Nurse Staff Hours]]/Nurse[[#This Row],[MDS Census]]</f>
        <v>4.1257518796992487</v>
      </c>
      <c r="G312" s="4">
        <f>Nurse[[#This Row],[Total Direct Care Staff Hours]]/Nurse[[#This Row],[MDS Census]]</f>
        <v>4.1257518796992487</v>
      </c>
      <c r="H312" s="4">
        <f>Nurse[[#This Row],[Total RN Hours (w/ Admin, DON)]]/Nurse[[#This Row],[MDS Census]]</f>
        <v>0.75041353383458642</v>
      </c>
      <c r="I312" s="4">
        <f>Nurse[[#This Row],[RN Hours (excl. Admin, DON)]]/Nurse[[#This Row],[MDS Census]]</f>
        <v>0.75041353383458642</v>
      </c>
      <c r="J312" s="4">
        <f>SUM(Nurse[[#This Row],[RN Hours (excl. Admin, DON)]],Nurse[[#This Row],[RN Admin Hours]],Nurse[[#This Row],[RN DON Hours]],Nurse[[#This Row],[LPN Hours (excl. Admin)]],Nurse[[#This Row],[LPN Admin Hours]],Nurse[[#This Row],[CNA Hours]],Nurse[[#This Row],[NA TR Hours]],Nurse[[#This Row],[Med Aide/Tech Hours]])</f>
        <v>107.35923913043479</v>
      </c>
      <c r="K312" s="4">
        <f>SUM(Nurse[[#This Row],[RN Hours (excl. Admin, DON)]],Nurse[[#This Row],[LPN Hours (excl. Admin)]],Nurse[[#This Row],[CNA Hours]],Nurse[[#This Row],[NA TR Hours]],Nurse[[#This Row],[Med Aide/Tech Hours]])</f>
        <v>107.35923913043479</v>
      </c>
      <c r="L312" s="4">
        <f>SUM(Nurse[[#This Row],[RN Hours (excl. Admin, DON)]],Nurse[[#This Row],[RN Admin Hours]],Nurse[[#This Row],[RN DON Hours]])</f>
        <v>19.527065217391304</v>
      </c>
      <c r="M312" s="4">
        <v>19.527065217391304</v>
      </c>
      <c r="N312" s="4">
        <v>0</v>
      </c>
      <c r="O312" s="4">
        <v>0</v>
      </c>
      <c r="P312" s="4">
        <f>SUM(Nurse[[#This Row],[LPN Hours (excl. Admin)]],Nurse[[#This Row],[LPN Admin Hours]])</f>
        <v>13.33010869565217</v>
      </c>
      <c r="Q312" s="4">
        <v>13.33010869565217</v>
      </c>
      <c r="R312" s="4">
        <v>0</v>
      </c>
      <c r="S312" s="4">
        <f>SUM(Nurse[[#This Row],[CNA Hours]],Nurse[[#This Row],[NA TR Hours]],Nurse[[#This Row],[Med Aide/Tech Hours]])</f>
        <v>74.502065217391305</v>
      </c>
      <c r="T312" s="4">
        <v>74.502065217391305</v>
      </c>
      <c r="U312" s="4">
        <v>0</v>
      </c>
      <c r="V312" s="4">
        <v>0</v>
      </c>
      <c r="W3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2" s="4">
        <v>0</v>
      </c>
      <c r="Y312" s="4">
        <v>0</v>
      </c>
      <c r="Z312" s="4">
        <v>0</v>
      </c>
      <c r="AA312" s="4">
        <v>0</v>
      </c>
      <c r="AB312" s="4">
        <v>0</v>
      </c>
      <c r="AC312" s="4">
        <v>0</v>
      </c>
      <c r="AD312" s="4">
        <v>0</v>
      </c>
      <c r="AE312" s="4">
        <v>0</v>
      </c>
      <c r="AF312" s="1">
        <v>315471</v>
      </c>
      <c r="AG312" s="1">
        <v>2</v>
      </c>
      <c r="AH312"/>
    </row>
    <row r="313" spans="1:34" x14ac:dyDescent="0.25">
      <c r="A313" t="s">
        <v>380</v>
      </c>
      <c r="B313" t="s">
        <v>192</v>
      </c>
      <c r="C313" t="s">
        <v>443</v>
      </c>
      <c r="D313" t="s">
        <v>402</v>
      </c>
      <c r="E313" s="4">
        <v>43.75</v>
      </c>
      <c r="F313" s="4">
        <f>Nurse[[#This Row],[Total Nurse Staff Hours]]/Nurse[[#This Row],[MDS Census]]</f>
        <v>4.3375155279503108</v>
      </c>
      <c r="G313" s="4">
        <f>Nurse[[#This Row],[Total Direct Care Staff Hours]]/Nurse[[#This Row],[MDS Census]]</f>
        <v>4.0631677018633541</v>
      </c>
      <c r="H313" s="4">
        <f>Nurse[[#This Row],[Total RN Hours (w/ Admin, DON)]]/Nurse[[#This Row],[MDS Census]]</f>
        <v>0.94012422360248449</v>
      </c>
      <c r="I313" s="4">
        <f>Nurse[[#This Row],[RN Hours (excl. Admin, DON)]]/Nurse[[#This Row],[MDS Census]]</f>
        <v>0.66577639751552797</v>
      </c>
      <c r="J313" s="4">
        <f>SUM(Nurse[[#This Row],[RN Hours (excl. Admin, DON)]],Nurse[[#This Row],[RN Admin Hours]],Nurse[[#This Row],[RN DON Hours]],Nurse[[#This Row],[LPN Hours (excl. Admin)]],Nurse[[#This Row],[LPN Admin Hours]],Nurse[[#This Row],[CNA Hours]],Nurse[[#This Row],[NA TR Hours]],Nurse[[#This Row],[Med Aide/Tech Hours]])</f>
        <v>189.76630434782609</v>
      </c>
      <c r="K313" s="4">
        <f>SUM(Nurse[[#This Row],[RN Hours (excl. Admin, DON)]],Nurse[[#This Row],[LPN Hours (excl. Admin)]],Nurse[[#This Row],[CNA Hours]],Nurse[[#This Row],[NA TR Hours]],Nurse[[#This Row],[Med Aide/Tech Hours]])</f>
        <v>177.76358695652175</v>
      </c>
      <c r="L313" s="4">
        <f>SUM(Nurse[[#This Row],[RN Hours (excl. Admin, DON)]],Nurse[[#This Row],[RN Admin Hours]],Nurse[[#This Row],[RN DON Hours]])</f>
        <v>41.130434782608695</v>
      </c>
      <c r="M313" s="4">
        <v>29.127717391304348</v>
      </c>
      <c r="N313" s="4">
        <v>8.3505434782608692</v>
      </c>
      <c r="O313" s="4">
        <v>3.652173913043478</v>
      </c>
      <c r="P313" s="4">
        <f>SUM(Nurse[[#This Row],[LPN Hours (excl. Admin)]],Nurse[[#This Row],[LPN Admin Hours]])</f>
        <v>23.692934782608695</v>
      </c>
      <c r="Q313" s="4">
        <v>23.692934782608695</v>
      </c>
      <c r="R313" s="4">
        <v>0</v>
      </c>
      <c r="S313" s="4">
        <f>SUM(Nurse[[#This Row],[CNA Hours]],Nurse[[#This Row],[NA TR Hours]],Nurse[[#This Row],[Med Aide/Tech Hours]])</f>
        <v>124.9429347826087</v>
      </c>
      <c r="T313" s="4">
        <v>124.9429347826087</v>
      </c>
      <c r="U313" s="4">
        <v>0</v>
      </c>
      <c r="V313" s="4">
        <v>0</v>
      </c>
      <c r="W3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37.739130434782609</v>
      </c>
      <c r="X313" s="4">
        <v>16.260869565217391</v>
      </c>
      <c r="Y313" s="4">
        <v>6.6956521739130439</v>
      </c>
      <c r="Z313" s="4">
        <v>3.652173913043478</v>
      </c>
      <c r="AA313" s="4">
        <v>0</v>
      </c>
      <c r="AB313" s="4">
        <v>0</v>
      </c>
      <c r="AC313" s="4">
        <v>11.130434782608695</v>
      </c>
      <c r="AD313" s="4">
        <v>0</v>
      </c>
      <c r="AE313" s="4">
        <v>0</v>
      </c>
      <c r="AF313" s="1">
        <v>315318</v>
      </c>
      <c r="AG313" s="1">
        <v>2</v>
      </c>
      <c r="AH313"/>
    </row>
    <row r="314" spans="1:34" x14ac:dyDescent="0.25">
      <c r="A314" t="s">
        <v>380</v>
      </c>
      <c r="B314" t="s">
        <v>248</v>
      </c>
      <c r="C314" t="s">
        <v>584</v>
      </c>
      <c r="D314" t="s">
        <v>414</v>
      </c>
      <c r="E314" s="4">
        <v>33.945652173913047</v>
      </c>
      <c r="F314" s="4">
        <f>Nurse[[#This Row],[Total Nurse Staff Hours]]/Nurse[[#This Row],[MDS Census]]</f>
        <v>5.2971501761127113</v>
      </c>
      <c r="G314" s="4">
        <f>Nurse[[#This Row],[Total Direct Care Staff Hours]]/Nurse[[#This Row],[MDS Census]]</f>
        <v>4.6989273134806275</v>
      </c>
      <c r="H314" s="4">
        <f>Nurse[[#This Row],[Total RN Hours (w/ Admin, DON)]]/Nurse[[#This Row],[MDS Census]]</f>
        <v>1.4218699967979502</v>
      </c>
      <c r="I314" s="4">
        <f>Nurse[[#This Row],[RN Hours (excl. Admin, DON)]]/Nurse[[#This Row],[MDS Census]]</f>
        <v>0.82364713416586599</v>
      </c>
      <c r="J314" s="4">
        <f>SUM(Nurse[[#This Row],[RN Hours (excl. Admin, DON)]],Nurse[[#This Row],[RN Admin Hours]],Nurse[[#This Row],[RN DON Hours]],Nurse[[#This Row],[LPN Hours (excl. Admin)]],Nurse[[#This Row],[LPN Admin Hours]],Nurse[[#This Row],[CNA Hours]],Nurse[[#This Row],[NA TR Hours]],Nurse[[#This Row],[Med Aide/Tech Hours]])</f>
        <v>179.81521739130434</v>
      </c>
      <c r="K314" s="4">
        <f>SUM(Nurse[[#This Row],[RN Hours (excl. Admin, DON)]],Nurse[[#This Row],[LPN Hours (excl. Admin)]],Nurse[[#This Row],[CNA Hours]],Nurse[[#This Row],[NA TR Hours]],Nurse[[#This Row],[Med Aide/Tech Hours]])</f>
        <v>159.50815217391306</v>
      </c>
      <c r="L314" s="4">
        <f>SUM(Nurse[[#This Row],[RN Hours (excl. Admin, DON)]],Nurse[[#This Row],[RN Admin Hours]],Nurse[[#This Row],[RN DON Hours]])</f>
        <v>48.266304347826079</v>
      </c>
      <c r="M314" s="4">
        <v>27.959239130434781</v>
      </c>
      <c r="N314" s="4">
        <v>16.304347826086957</v>
      </c>
      <c r="O314" s="4">
        <v>4.0027173913043477</v>
      </c>
      <c r="P314" s="4">
        <f>SUM(Nurse[[#This Row],[LPN Hours (excl. Admin)]],Nurse[[#This Row],[LPN Admin Hours]])</f>
        <v>20.543478260869566</v>
      </c>
      <c r="Q314" s="4">
        <v>20.543478260869566</v>
      </c>
      <c r="R314" s="4">
        <v>0</v>
      </c>
      <c r="S314" s="4">
        <f>SUM(Nurse[[#This Row],[CNA Hours]],Nurse[[#This Row],[NA TR Hours]],Nurse[[#This Row],[Med Aide/Tech Hours]])</f>
        <v>111.0054347826087</v>
      </c>
      <c r="T314" s="4">
        <v>111.0054347826087</v>
      </c>
      <c r="U314" s="4">
        <v>0</v>
      </c>
      <c r="V314" s="4">
        <v>0</v>
      </c>
      <c r="W3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26.345108695652176</v>
      </c>
      <c r="X314" s="4">
        <v>1.298913043478261</v>
      </c>
      <c r="Y314" s="4">
        <v>7.5652173913043477</v>
      </c>
      <c r="Z314" s="4">
        <v>0</v>
      </c>
      <c r="AA314" s="4">
        <v>0</v>
      </c>
      <c r="AB314" s="4">
        <v>0</v>
      </c>
      <c r="AC314" s="4">
        <v>17.480978260869566</v>
      </c>
      <c r="AD314" s="4">
        <v>0</v>
      </c>
      <c r="AE314" s="4">
        <v>0</v>
      </c>
      <c r="AF314" s="1">
        <v>315388</v>
      </c>
      <c r="AG314" s="1">
        <v>2</v>
      </c>
      <c r="AH314"/>
    </row>
    <row r="315" spans="1:34" x14ac:dyDescent="0.25">
      <c r="A315" t="s">
        <v>380</v>
      </c>
      <c r="B315" t="s">
        <v>61</v>
      </c>
      <c r="C315" t="s">
        <v>450</v>
      </c>
      <c r="D315" t="s">
        <v>406</v>
      </c>
      <c r="E315" s="4">
        <v>38.369565217391305</v>
      </c>
      <c r="F315" s="4">
        <f>Nurse[[#This Row],[Total Nurse Staff Hours]]/Nurse[[#This Row],[MDS Census]]</f>
        <v>7.0209291784702517</v>
      </c>
      <c r="G315" s="4">
        <f>Nurse[[#This Row],[Total Direct Care Staff Hours]]/Nurse[[#This Row],[MDS Census]]</f>
        <v>6.5298526912181254</v>
      </c>
      <c r="H315" s="4">
        <f>Nurse[[#This Row],[Total RN Hours (w/ Admin, DON)]]/Nurse[[#This Row],[MDS Census]]</f>
        <v>2.098750708215297</v>
      </c>
      <c r="I315" s="4">
        <f>Nurse[[#This Row],[RN Hours (excl. Admin, DON)]]/Nurse[[#This Row],[MDS Census]]</f>
        <v>1.6076742209631725</v>
      </c>
      <c r="J315" s="4">
        <f>SUM(Nurse[[#This Row],[RN Hours (excl. Admin, DON)]],Nurse[[#This Row],[RN Admin Hours]],Nurse[[#This Row],[RN DON Hours]],Nurse[[#This Row],[LPN Hours (excl. Admin)]],Nurse[[#This Row],[LPN Admin Hours]],Nurse[[#This Row],[CNA Hours]],Nurse[[#This Row],[NA TR Hours]],Nurse[[#This Row],[Med Aide/Tech Hours]])</f>
        <v>269.38999999999987</v>
      </c>
      <c r="K315" s="4">
        <f>SUM(Nurse[[#This Row],[RN Hours (excl. Admin, DON)]],Nurse[[#This Row],[LPN Hours (excl. Admin)]],Nurse[[#This Row],[CNA Hours]],Nurse[[#This Row],[NA TR Hours]],Nurse[[#This Row],[Med Aide/Tech Hours]])</f>
        <v>250.547608695652</v>
      </c>
      <c r="L315" s="4">
        <f>SUM(Nurse[[#This Row],[RN Hours (excl. Admin, DON)]],Nurse[[#This Row],[RN Admin Hours]],Nurse[[#This Row],[RN DON Hours]])</f>
        <v>80.528152173913028</v>
      </c>
      <c r="M315" s="4">
        <v>61.685760869565208</v>
      </c>
      <c r="N315" s="4">
        <v>18.842391304347824</v>
      </c>
      <c r="O315" s="4">
        <v>0</v>
      </c>
      <c r="P315" s="4">
        <f>SUM(Nurse[[#This Row],[LPN Hours (excl. Admin)]],Nurse[[#This Row],[LPN Admin Hours]])</f>
        <v>52.285000000000004</v>
      </c>
      <c r="Q315" s="4">
        <v>52.285000000000004</v>
      </c>
      <c r="R315" s="4">
        <v>0</v>
      </c>
      <c r="S315" s="4">
        <f>SUM(Nurse[[#This Row],[CNA Hours]],Nurse[[#This Row],[NA TR Hours]],Nurse[[#This Row],[Med Aide/Tech Hours]])</f>
        <v>136.57684782608681</v>
      </c>
      <c r="T315" s="4">
        <v>136.57684782608681</v>
      </c>
      <c r="U315" s="4">
        <v>0</v>
      </c>
      <c r="V315" s="4">
        <v>0</v>
      </c>
      <c r="W3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5" s="4">
        <v>0</v>
      </c>
      <c r="Y315" s="4">
        <v>0</v>
      </c>
      <c r="Z315" s="4">
        <v>0</v>
      </c>
      <c r="AA315" s="4">
        <v>0</v>
      </c>
      <c r="AB315" s="4">
        <v>0</v>
      </c>
      <c r="AC315" s="4">
        <v>0</v>
      </c>
      <c r="AD315" s="4">
        <v>0</v>
      </c>
      <c r="AE315" s="4">
        <v>0</v>
      </c>
      <c r="AF315" s="1">
        <v>315127</v>
      </c>
      <c r="AG315" s="1">
        <v>2</v>
      </c>
      <c r="AH315"/>
    </row>
    <row r="316" spans="1:34" x14ac:dyDescent="0.25">
      <c r="A316" t="s">
        <v>380</v>
      </c>
      <c r="B316" t="s">
        <v>29</v>
      </c>
      <c r="C316" t="s">
        <v>487</v>
      </c>
      <c r="D316" t="s">
        <v>405</v>
      </c>
      <c r="E316" s="4">
        <v>149.32608695652175</v>
      </c>
      <c r="F316" s="4">
        <f>Nurse[[#This Row],[Total Nurse Staff Hours]]/Nurse[[#This Row],[MDS Census]]</f>
        <v>3.6340864754695006</v>
      </c>
      <c r="G316" s="4">
        <f>Nurse[[#This Row],[Total Direct Care Staff Hours]]/Nurse[[#This Row],[MDS Census]]</f>
        <v>3.1969609841316053</v>
      </c>
      <c r="H316" s="4">
        <f>Nurse[[#This Row],[Total RN Hours (w/ Admin, DON)]]/Nurse[[#This Row],[MDS Census]]</f>
        <v>0.54445770854564002</v>
      </c>
      <c r="I316" s="4">
        <f>Nurse[[#This Row],[RN Hours (excl. Admin, DON)]]/Nurse[[#This Row],[MDS Census]]</f>
        <v>0.13868612607366429</v>
      </c>
      <c r="J316" s="4">
        <f>SUM(Nurse[[#This Row],[RN Hours (excl. Admin, DON)]],Nurse[[#This Row],[RN Admin Hours]],Nurse[[#This Row],[RN DON Hours]],Nurse[[#This Row],[LPN Hours (excl. Admin)]],Nurse[[#This Row],[LPN Admin Hours]],Nurse[[#This Row],[CNA Hours]],Nurse[[#This Row],[NA TR Hours]],Nurse[[#This Row],[Med Aide/Tech Hours]])</f>
        <v>542.66391304347826</v>
      </c>
      <c r="K316" s="4">
        <f>SUM(Nurse[[#This Row],[RN Hours (excl. Admin, DON)]],Nurse[[#This Row],[LPN Hours (excl. Admin)]],Nurse[[#This Row],[CNA Hours]],Nurse[[#This Row],[NA TR Hours]],Nurse[[#This Row],[Med Aide/Tech Hours]])</f>
        <v>477.38967391304345</v>
      </c>
      <c r="L316" s="4">
        <f>SUM(Nurse[[#This Row],[RN Hours (excl. Admin, DON)]],Nurse[[#This Row],[RN Admin Hours]],Nurse[[#This Row],[RN DON Hours]])</f>
        <v>81.301739130434811</v>
      </c>
      <c r="M316" s="4">
        <v>20.709456521739131</v>
      </c>
      <c r="N316" s="4">
        <v>55.027065217391339</v>
      </c>
      <c r="O316" s="4">
        <v>5.5652173913043477</v>
      </c>
      <c r="P316" s="4">
        <f>SUM(Nurse[[#This Row],[LPN Hours (excl. Admin)]],Nurse[[#This Row],[LPN Admin Hours]])</f>
        <v>155.51217391304343</v>
      </c>
      <c r="Q316" s="4">
        <v>150.8302173913043</v>
      </c>
      <c r="R316" s="4">
        <v>4.6819565217391297</v>
      </c>
      <c r="S316" s="4">
        <f>SUM(Nurse[[#This Row],[CNA Hours]],Nurse[[#This Row],[NA TR Hours]],Nurse[[#This Row],[Med Aide/Tech Hours]])</f>
        <v>305.85000000000002</v>
      </c>
      <c r="T316" s="4">
        <v>305.85000000000002</v>
      </c>
      <c r="U316" s="4">
        <v>0</v>
      </c>
      <c r="V316" s="4">
        <v>0</v>
      </c>
      <c r="W3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48.689456521739132</v>
      </c>
      <c r="X316" s="4">
        <v>0</v>
      </c>
      <c r="Y316" s="4">
        <v>0</v>
      </c>
      <c r="Z316" s="4">
        <v>0</v>
      </c>
      <c r="AA316" s="4">
        <v>17.593043478260871</v>
      </c>
      <c r="AB316" s="4">
        <v>0</v>
      </c>
      <c r="AC316" s="4">
        <v>31.096413043478261</v>
      </c>
      <c r="AD316" s="4">
        <v>0</v>
      </c>
      <c r="AE316" s="4">
        <v>0</v>
      </c>
      <c r="AF316" s="1">
        <v>315060</v>
      </c>
      <c r="AG316" s="1">
        <v>2</v>
      </c>
      <c r="AH316"/>
    </row>
    <row r="317" spans="1:34" x14ac:dyDescent="0.25">
      <c r="A317" t="s">
        <v>380</v>
      </c>
      <c r="B317" t="s">
        <v>78</v>
      </c>
      <c r="C317" t="s">
        <v>525</v>
      </c>
      <c r="D317" t="s">
        <v>415</v>
      </c>
      <c r="E317" s="4">
        <v>94.576086956521735</v>
      </c>
      <c r="F317" s="4">
        <f>Nurse[[#This Row],[Total Nurse Staff Hours]]/Nurse[[#This Row],[MDS Census]]</f>
        <v>2.6823158257671529</v>
      </c>
      <c r="G317" s="4">
        <f>Nurse[[#This Row],[Total Direct Care Staff Hours]]/Nurse[[#This Row],[MDS Census]]</f>
        <v>2.5033927134812086</v>
      </c>
      <c r="H317" s="4">
        <f>Nurse[[#This Row],[Total RN Hours (w/ Admin, DON)]]/Nurse[[#This Row],[MDS Census]]</f>
        <v>0.13017239397770372</v>
      </c>
      <c r="I317" s="4">
        <f>Nurse[[#This Row],[RN Hours (excl. Admin, DON)]]/Nurse[[#This Row],[MDS Census]]</f>
        <v>1.9701183771980234E-2</v>
      </c>
      <c r="J317" s="4">
        <f>SUM(Nurse[[#This Row],[RN Hours (excl. Admin, DON)]],Nurse[[#This Row],[RN Admin Hours]],Nurse[[#This Row],[RN DON Hours]],Nurse[[#This Row],[LPN Hours (excl. Admin)]],Nurse[[#This Row],[LPN Admin Hours]],Nurse[[#This Row],[CNA Hours]],Nurse[[#This Row],[NA TR Hours]],Nurse[[#This Row],[Med Aide/Tech Hours]])</f>
        <v>253.68293478260864</v>
      </c>
      <c r="K317" s="4">
        <f>SUM(Nurse[[#This Row],[RN Hours (excl. Admin, DON)]],Nurse[[#This Row],[LPN Hours (excl. Admin)]],Nurse[[#This Row],[CNA Hours]],Nurse[[#This Row],[NA TR Hours]],Nurse[[#This Row],[Med Aide/Tech Hours]])</f>
        <v>236.76108695652169</v>
      </c>
      <c r="L317" s="4">
        <f>SUM(Nurse[[#This Row],[RN Hours (excl. Admin, DON)]],Nurse[[#This Row],[RN Admin Hours]],Nurse[[#This Row],[RN DON Hours]])</f>
        <v>12.311195652173915</v>
      </c>
      <c r="M317" s="4">
        <v>1.8632608695652175</v>
      </c>
      <c r="N317" s="4">
        <v>4.7088043478260877</v>
      </c>
      <c r="O317" s="4">
        <v>5.7391304347826084</v>
      </c>
      <c r="P317" s="4">
        <f>SUM(Nurse[[#This Row],[LPN Hours (excl. Admin)]],Nurse[[#This Row],[LPN Admin Hours]])</f>
        <v>84.645108695652155</v>
      </c>
      <c r="Q317" s="4">
        <v>78.171195652173893</v>
      </c>
      <c r="R317" s="4">
        <v>6.4739130434782615</v>
      </c>
      <c r="S317" s="4">
        <f>SUM(Nurse[[#This Row],[CNA Hours]],Nurse[[#This Row],[NA TR Hours]],Nurse[[#This Row],[Med Aide/Tech Hours]])</f>
        <v>156.72663043478258</v>
      </c>
      <c r="T317" s="4">
        <v>156.72663043478258</v>
      </c>
      <c r="U317" s="4">
        <v>0</v>
      </c>
      <c r="V317" s="4">
        <v>0</v>
      </c>
      <c r="W3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57.380978260869561</v>
      </c>
      <c r="X317" s="4">
        <v>8.6956521739130432E-2</v>
      </c>
      <c r="Y317" s="4">
        <v>0</v>
      </c>
      <c r="Z317" s="4">
        <v>0</v>
      </c>
      <c r="AA317" s="4">
        <v>18.512391304347826</v>
      </c>
      <c r="AB317" s="4">
        <v>0</v>
      </c>
      <c r="AC317" s="4">
        <v>38.781630434782606</v>
      </c>
      <c r="AD317" s="4">
        <v>0</v>
      </c>
      <c r="AE317" s="4">
        <v>0</v>
      </c>
      <c r="AF317" s="1">
        <v>315149</v>
      </c>
      <c r="AG317" s="1">
        <v>2</v>
      </c>
      <c r="AH317"/>
    </row>
    <row r="318" spans="1:34" x14ac:dyDescent="0.25">
      <c r="A318" t="s">
        <v>380</v>
      </c>
      <c r="B318" t="s">
        <v>310</v>
      </c>
      <c r="C318" t="s">
        <v>601</v>
      </c>
      <c r="D318" t="s">
        <v>409</v>
      </c>
      <c r="E318" s="4">
        <v>25.739130434782609</v>
      </c>
      <c r="F318" s="4">
        <f>Nurse[[#This Row],[Total Nurse Staff Hours]]/Nurse[[#This Row],[MDS Census]]</f>
        <v>5.3148099662162149</v>
      </c>
      <c r="G318" s="4">
        <f>Nurse[[#This Row],[Total Direct Care Staff Hours]]/Nurse[[#This Row],[MDS Census]]</f>
        <v>5.0599535472972974</v>
      </c>
      <c r="H318" s="4">
        <f>Nurse[[#This Row],[Total RN Hours (w/ Admin, DON)]]/Nurse[[#This Row],[MDS Census]]</f>
        <v>1.0712626689189186</v>
      </c>
      <c r="I318" s="4">
        <f>Nurse[[#This Row],[RN Hours (excl. Admin, DON)]]/Nurse[[#This Row],[MDS Census]]</f>
        <v>0.81640625</v>
      </c>
      <c r="J318" s="4">
        <f>SUM(Nurse[[#This Row],[RN Hours (excl. Admin, DON)]],Nurse[[#This Row],[RN Admin Hours]],Nurse[[#This Row],[RN DON Hours]],Nurse[[#This Row],[LPN Hours (excl. Admin)]],Nurse[[#This Row],[LPN Admin Hours]],Nurse[[#This Row],[CNA Hours]],Nurse[[#This Row],[NA TR Hours]],Nurse[[#This Row],[Med Aide/Tech Hours]])</f>
        <v>136.79858695652172</v>
      </c>
      <c r="K318" s="4">
        <f>SUM(Nurse[[#This Row],[RN Hours (excl. Admin, DON)]],Nurse[[#This Row],[LPN Hours (excl. Admin)]],Nurse[[#This Row],[CNA Hours]],Nurse[[#This Row],[NA TR Hours]],Nurse[[#This Row],[Med Aide/Tech Hours]])</f>
        <v>130.23880434782609</v>
      </c>
      <c r="L318" s="4">
        <f>SUM(Nurse[[#This Row],[RN Hours (excl. Admin, DON)]],Nurse[[#This Row],[RN Admin Hours]],Nurse[[#This Row],[RN DON Hours]])</f>
        <v>27.573369565217387</v>
      </c>
      <c r="M318" s="4">
        <v>21.013586956521738</v>
      </c>
      <c r="N318" s="4">
        <v>4.4728260869565215</v>
      </c>
      <c r="O318" s="4">
        <v>2.0869565217391304</v>
      </c>
      <c r="P318" s="4">
        <f>SUM(Nurse[[#This Row],[LPN Hours (excl. Admin)]],Nurse[[#This Row],[LPN Admin Hours]])</f>
        <v>45.461630434782599</v>
      </c>
      <c r="Q318" s="4">
        <v>45.461630434782599</v>
      </c>
      <c r="R318" s="4">
        <v>0</v>
      </c>
      <c r="S318" s="4">
        <f>SUM(Nurse[[#This Row],[CNA Hours]],Nurse[[#This Row],[NA TR Hours]],Nurse[[#This Row],[Med Aide/Tech Hours]])</f>
        <v>63.763586956521735</v>
      </c>
      <c r="T318" s="4">
        <v>58.698369565217391</v>
      </c>
      <c r="U318" s="4">
        <v>5.0652173913043477</v>
      </c>
      <c r="V318" s="4">
        <v>0</v>
      </c>
      <c r="W3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11.111086956521742</v>
      </c>
      <c r="X318" s="4">
        <v>0</v>
      </c>
      <c r="Y318" s="4">
        <v>1.6630434782608696</v>
      </c>
      <c r="Z318" s="4">
        <v>0</v>
      </c>
      <c r="AA318" s="4">
        <v>9.4480434782608729</v>
      </c>
      <c r="AB318" s="4">
        <v>0</v>
      </c>
      <c r="AC318" s="4">
        <v>0</v>
      </c>
      <c r="AD318" s="4">
        <v>0</v>
      </c>
      <c r="AE318" s="4">
        <v>0</v>
      </c>
      <c r="AF318" s="1">
        <v>315486</v>
      </c>
      <c r="AG318" s="1">
        <v>2</v>
      </c>
      <c r="AH318"/>
    </row>
    <row r="319" spans="1:34" x14ac:dyDescent="0.25">
      <c r="A319" t="s">
        <v>380</v>
      </c>
      <c r="B319" t="s">
        <v>32</v>
      </c>
      <c r="C319" t="s">
        <v>491</v>
      </c>
      <c r="D319" t="s">
        <v>410</v>
      </c>
      <c r="E319" s="4">
        <v>123.58695652173913</v>
      </c>
      <c r="F319" s="4">
        <f>Nurse[[#This Row],[Total Nurse Staff Hours]]/Nurse[[#This Row],[MDS Census]]</f>
        <v>2.9402304309586631</v>
      </c>
      <c r="G319" s="4">
        <f>Nurse[[#This Row],[Total Direct Care Staff Hours]]/Nurse[[#This Row],[MDS Census]]</f>
        <v>2.6907889182058047</v>
      </c>
      <c r="H319" s="4">
        <f>Nurse[[#This Row],[Total RN Hours (w/ Admin, DON)]]/Nurse[[#This Row],[MDS Census]]</f>
        <v>0.34238346525945479</v>
      </c>
      <c r="I319" s="4">
        <f>Nurse[[#This Row],[RN Hours (excl. Admin, DON)]]/Nurse[[#This Row],[MDS Census]]</f>
        <v>0.14489357959542662</v>
      </c>
      <c r="J319" s="4">
        <f>SUM(Nurse[[#This Row],[RN Hours (excl. Admin, DON)]],Nurse[[#This Row],[RN Admin Hours]],Nurse[[#This Row],[RN DON Hours]],Nurse[[#This Row],[LPN Hours (excl. Admin)]],Nurse[[#This Row],[LPN Admin Hours]],Nurse[[#This Row],[CNA Hours]],Nurse[[#This Row],[NA TR Hours]],Nurse[[#This Row],[Med Aide/Tech Hours]])</f>
        <v>363.37413043478261</v>
      </c>
      <c r="K319" s="4">
        <f>SUM(Nurse[[#This Row],[RN Hours (excl. Admin, DON)]],Nurse[[#This Row],[LPN Hours (excl. Admin)]],Nurse[[#This Row],[CNA Hours]],Nurse[[#This Row],[NA TR Hours]],Nurse[[#This Row],[Med Aide/Tech Hours]])</f>
        <v>332.54641304347825</v>
      </c>
      <c r="L319" s="4">
        <f>SUM(Nurse[[#This Row],[RN Hours (excl. Admin, DON)]],Nurse[[#This Row],[RN Admin Hours]],Nurse[[#This Row],[RN DON Hours]])</f>
        <v>42.314130434782619</v>
      </c>
      <c r="M319" s="4">
        <v>17.906956521739136</v>
      </c>
      <c r="N319" s="4">
        <v>20.373695652173918</v>
      </c>
      <c r="O319" s="4">
        <v>4.0334782608695647</v>
      </c>
      <c r="P319" s="4">
        <f>SUM(Nurse[[#This Row],[LPN Hours (excl. Admin)]],Nurse[[#This Row],[LPN Admin Hours]])</f>
        <v>90.951413043478283</v>
      </c>
      <c r="Q319" s="4">
        <v>84.530869565217415</v>
      </c>
      <c r="R319" s="4">
        <v>6.4205434782608686</v>
      </c>
      <c r="S319" s="4">
        <f>SUM(Nurse[[#This Row],[CNA Hours]],Nurse[[#This Row],[NA TR Hours]],Nurse[[#This Row],[Med Aide/Tech Hours]])</f>
        <v>230.10858695652172</v>
      </c>
      <c r="T319" s="4">
        <v>152.12347826086955</v>
      </c>
      <c r="U319" s="4">
        <v>77.985108695652187</v>
      </c>
      <c r="V319" s="4">
        <v>0</v>
      </c>
      <c r="W3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2.8513043478260869</v>
      </c>
      <c r="X319" s="4">
        <v>0</v>
      </c>
      <c r="Y319" s="4">
        <v>2.1972826086956521</v>
      </c>
      <c r="Z319" s="4">
        <v>0</v>
      </c>
      <c r="AA319" s="4">
        <v>0.65402173913043482</v>
      </c>
      <c r="AB319" s="4">
        <v>0</v>
      </c>
      <c r="AC319" s="4">
        <v>0</v>
      </c>
      <c r="AD319" s="4">
        <v>0</v>
      </c>
      <c r="AE319" s="4">
        <v>0</v>
      </c>
      <c r="AF319" s="1">
        <v>315066</v>
      </c>
      <c r="AG319" s="1">
        <v>2</v>
      </c>
      <c r="AH319"/>
    </row>
    <row r="320" spans="1:34" x14ac:dyDescent="0.25">
      <c r="A320" t="s">
        <v>380</v>
      </c>
      <c r="B320" t="s">
        <v>243</v>
      </c>
      <c r="C320" t="s">
        <v>568</v>
      </c>
      <c r="D320" t="s">
        <v>402</v>
      </c>
      <c r="E320" s="4">
        <v>75.076086956521735</v>
      </c>
      <c r="F320" s="4">
        <f>Nurse[[#This Row],[Total Nurse Staff Hours]]/Nurse[[#This Row],[MDS Census]]</f>
        <v>3.9463037498190245</v>
      </c>
      <c r="G320" s="4">
        <f>Nurse[[#This Row],[Total Direct Care Staff Hours]]/Nurse[[#This Row],[MDS Census]]</f>
        <v>3.7441899522223827</v>
      </c>
      <c r="H320" s="4">
        <f>Nurse[[#This Row],[Total RN Hours (w/ Admin, DON)]]/Nurse[[#This Row],[MDS Census]]</f>
        <v>0.50246127117417105</v>
      </c>
      <c r="I320" s="4">
        <f>Nurse[[#This Row],[RN Hours (excl. Admin, DON)]]/Nurse[[#This Row],[MDS Census]]</f>
        <v>0.44165339510641377</v>
      </c>
      <c r="J320" s="4">
        <f>SUM(Nurse[[#This Row],[RN Hours (excl. Admin, DON)]],Nurse[[#This Row],[RN Admin Hours]],Nurse[[#This Row],[RN DON Hours]],Nurse[[#This Row],[LPN Hours (excl. Admin)]],Nurse[[#This Row],[LPN Admin Hours]],Nurse[[#This Row],[CNA Hours]],Nurse[[#This Row],[NA TR Hours]],Nurse[[#This Row],[Med Aide/Tech Hours]])</f>
        <v>296.27304347826089</v>
      </c>
      <c r="K320" s="4">
        <f>SUM(Nurse[[#This Row],[RN Hours (excl. Admin, DON)]],Nurse[[#This Row],[LPN Hours (excl. Admin)]],Nurse[[#This Row],[CNA Hours]],Nurse[[#This Row],[NA TR Hours]],Nurse[[#This Row],[Med Aide/Tech Hours]])</f>
        <v>281.09913043478258</v>
      </c>
      <c r="L320" s="4">
        <f>SUM(Nurse[[#This Row],[RN Hours (excl. Admin, DON)]],Nurse[[#This Row],[RN Admin Hours]],Nurse[[#This Row],[RN DON Hours]])</f>
        <v>37.722826086956516</v>
      </c>
      <c r="M320" s="4">
        <v>33.157608695652172</v>
      </c>
      <c r="N320" s="4">
        <v>0</v>
      </c>
      <c r="O320" s="4">
        <v>4.5652173913043477</v>
      </c>
      <c r="P320" s="4">
        <f>SUM(Nurse[[#This Row],[LPN Hours (excl. Admin)]],Nurse[[#This Row],[LPN Admin Hours]])</f>
        <v>96.042065217391297</v>
      </c>
      <c r="Q320" s="4">
        <v>85.43336956521739</v>
      </c>
      <c r="R320" s="4">
        <v>10.608695652173912</v>
      </c>
      <c r="S320" s="4">
        <f>SUM(Nurse[[#This Row],[CNA Hours]],Nurse[[#This Row],[NA TR Hours]],Nurse[[#This Row],[Med Aide/Tech Hours]])</f>
        <v>162.50815217391303</v>
      </c>
      <c r="T320" s="4">
        <v>162.50815217391303</v>
      </c>
      <c r="U320" s="4">
        <v>0</v>
      </c>
      <c r="V320" s="4">
        <v>0</v>
      </c>
      <c r="W3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43.033913043478265</v>
      </c>
      <c r="X320" s="4">
        <v>2.0760869565217392</v>
      </c>
      <c r="Y320" s="4">
        <v>0</v>
      </c>
      <c r="Z320" s="4">
        <v>0</v>
      </c>
      <c r="AA320" s="4">
        <v>9.1208695652173919</v>
      </c>
      <c r="AB320" s="4">
        <v>0</v>
      </c>
      <c r="AC320" s="4">
        <v>31.836956521739129</v>
      </c>
      <c r="AD320" s="4">
        <v>0</v>
      </c>
      <c r="AE320" s="4">
        <v>0</v>
      </c>
      <c r="AF320" s="1">
        <v>315381</v>
      </c>
      <c r="AG320" s="1">
        <v>2</v>
      </c>
      <c r="AH320"/>
    </row>
    <row r="321" spans="1:34" x14ac:dyDescent="0.25">
      <c r="A321" t="s">
        <v>380</v>
      </c>
      <c r="B321" t="s">
        <v>221</v>
      </c>
      <c r="C321" t="s">
        <v>500</v>
      </c>
      <c r="D321" t="s">
        <v>412</v>
      </c>
      <c r="E321" s="4">
        <v>34.576086956521742</v>
      </c>
      <c r="F321" s="4">
        <f>Nurse[[#This Row],[Total Nurse Staff Hours]]/Nurse[[#This Row],[MDS Census]]</f>
        <v>4.8020276642565225</v>
      </c>
      <c r="G321" s="4">
        <f>Nurse[[#This Row],[Total Direct Care Staff Hours]]/Nurse[[#This Row],[MDS Census]]</f>
        <v>4.6723514618044639</v>
      </c>
      <c r="H321" s="4">
        <f>Nurse[[#This Row],[Total RN Hours (w/ Admin, DON)]]/Nurse[[#This Row],[MDS Census]]</f>
        <v>0.84588179817667386</v>
      </c>
      <c r="I321" s="4">
        <f>Nurse[[#This Row],[RN Hours (excl. Admin, DON)]]/Nurse[[#This Row],[MDS Census]]</f>
        <v>0.71620559572461484</v>
      </c>
      <c r="J321" s="4">
        <f>SUM(Nurse[[#This Row],[RN Hours (excl. Admin, DON)]],Nurse[[#This Row],[RN Admin Hours]],Nurse[[#This Row],[RN DON Hours]],Nurse[[#This Row],[LPN Hours (excl. Admin)]],Nurse[[#This Row],[LPN Admin Hours]],Nurse[[#This Row],[CNA Hours]],Nurse[[#This Row],[NA TR Hours]],Nurse[[#This Row],[Med Aide/Tech Hours]])</f>
        <v>166.0353260869565</v>
      </c>
      <c r="K321" s="4">
        <f>SUM(Nurse[[#This Row],[RN Hours (excl. Admin, DON)]],Nurse[[#This Row],[LPN Hours (excl. Admin)]],Nurse[[#This Row],[CNA Hours]],Nurse[[#This Row],[NA TR Hours]],Nurse[[#This Row],[Med Aide/Tech Hours]])</f>
        <v>161.55163043478262</v>
      </c>
      <c r="L321" s="4">
        <f>SUM(Nurse[[#This Row],[RN Hours (excl. Admin, DON)]],Nurse[[#This Row],[RN Admin Hours]],Nurse[[#This Row],[RN DON Hours]])</f>
        <v>29.247282608695649</v>
      </c>
      <c r="M321" s="4">
        <v>24.763586956521738</v>
      </c>
      <c r="N321" s="4">
        <v>0.89673913043478259</v>
      </c>
      <c r="O321" s="4">
        <v>3.5869565217391304</v>
      </c>
      <c r="P321" s="4">
        <f>SUM(Nurse[[#This Row],[LPN Hours (excl. Admin)]],Nurse[[#This Row],[LPN Admin Hours]])</f>
        <v>26.964673913043477</v>
      </c>
      <c r="Q321" s="4">
        <v>26.964673913043477</v>
      </c>
      <c r="R321" s="4">
        <v>0</v>
      </c>
      <c r="S321" s="4">
        <f>SUM(Nurse[[#This Row],[CNA Hours]],Nurse[[#This Row],[NA TR Hours]],Nurse[[#This Row],[Med Aide/Tech Hours]])</f>
        <v>109.82336956521739</v>
      </c>
      <c r="T321" s="4">
        <v>109.82336956521739</v>
      </c>
      <c r="U321" s="4">
        <v>0</v>
      </c>
      <c r="V321" s="4">
        <v>0</v>
      </c>
      <c r="W3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4.9728260869565215</v>
      </c>
      <c r="X321" s="4">
        <v>0</v>
      </c>
      <c r="Y321" s="4">
        <v>0</v>
      </c>
      <c r="Z321" s="4">
        <v>0</v>
      </c>
      <c r="AA321" s="4">
        <v>4.9728260869565215</v>
      </c>
      <c r="AB321" s="4">
        <v>0</v>
      </c>
      <c r="AC321" s="4">
        <v>0</v>
      </c>
      <c r="AD321" s="4">
        <v>0</v>
      </c>
      <c r="AE321" s="4">
        <v>0</v>
      </c>
      <c r="AF321" s="1">
        <v>315354</v>
      </c>
      <c r="AG321" s="1">
        <v>2</v>
      </c>
      <c r="AH321"/>
    </row>
    <row r="322" spans="1:34" x14ac:dyDescent="0.25">
      <c r="A322" t="s">
        <v>380</v>
      </c>
      <c r="B322" t="s">
        <v>349</v>
      </c>
      <c r="C322" t="s">
        <v>613</v>
      </c>
      <c r="D322" t="s">
        <v>408</v>
      </c>
      <c r="E322" s="4">
        <v>65</v>
      </c>
      <c r="F322" s="4">
        <f>Nurse[[#This Row],[Total Nurse Staff Hours]]/Nurse[[#This Row],[MDS Census]]</f>
        <v>4.565610367892976</v>
      </c>
      <c r="G322" s="4">
        <f>Nurse[[#This Row],[Total Direct Care Staff Hours]]/Nurse[[#This Row],[MDS Census]]</f>
        <v>4.0753093645484944</v>
      </c>
      <c r="H322" s="4">
        <f>Nurse[[#This Row],[Total RN Hours (w/ Admin, DON)]]/Nurse[[#This Row],[MDS Census]]</f>
        <v>1.1483277591973244</v>
      </c>
      <c r="I322" s="4">
        <f>Nurse[[#This Row],[RN Hours (excl. Admin, DON)]]/Nurse[[#This Row],[MDS Census]]</f>
        <v>0.65802675585284276</v>
      </c>
      <c r="J322" s="4">
        <f>SUM(Nurse[[#This Row],[RN Hours (excl. Admin, DON)]],Nurse[[#This Row],[RN Admin Hours]],Nurse[[#This Row],[RN DON Hours]],Nurse[[#This Row],[LPN Hours (excl. Admin)]],Nurse[[#This Row],[LPN Admin Hours]],Nurse[[#This Row],[CNA Hours]],Nurse[[#This Row],[NA TR Hours]],Nurse[[#This Row],[Med Aide/Tech Hours]])</f>
        <v>296.76467391304345</v>
      </c>
      <c r="K322" s="4">
        <f>SUM(Nurse[[#This Row],[RN Hours (excl. Admin, DON)]],Nurse[[#This Row],[LPN Hours (excl. Admin)]],Nurse[[#This Row],[CNA Hours]],Nurse[[#This Row],[NA TR Hours]],Nurse[[#This Row],[Med Aide/Tech Hours]])</f>
        <v>264.89510869565214</v>
      </c>
      <c r="L322" s="4">
        <f>SUM(Nurse[[#This Row],[RN Hours (excl. Admin, DON)]],Nurse[[#This Row],[RN Admin Hours]],Nurse[[#This Row],[RN DON Hours]])</f>
        <v>74.641304347826093</v>
      </c>
      <c r="M322" s="4">
        <v>42.771739130434781</v>
      </c>
      <c r="N322" s="4">
        <v>26.489130434782609</v>
      </c>
      <c r="O322" s="4">
        <v>5.3804347826086953</v>
      </c>
      <c r="P322" s="4">
        <f>SUM(Nurse[[#This Row],[LPN Hours (excl. Admin)]],Nurse[[#This Row],[LPN Admin Hours]])</f>
        <v>85.370652173913044</v>
      </c>
      <c r="Q322" s="4">
        <v>85.370652173913044</v>
      </c>
      <c r="R322" s="4">
        <v>0</v>
      </c>
      <c r="S322" s="4">
        <f>SUM(Nurse[[#This Row],[CNA Hours]],Nurse[[#This Row],[NA TR Hours]],Nurse[[#This Row],[Med Aide/Tech Hours]])</f>
        <v>136.75271739130432</v>
      </c>
      <c r="T322" s="4">
        <v>136.75271739130432</v>
      </c>
      <c r="U322" s="4">
        <v>0</v>
      </c>
      <c r="V322" s="4">
        <v>0</v>
      </c>
      <c r="W3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2.7945652173913045</v>
      </c>
      <c r="X322" s="4">
        <v>0</v>
      </c>
      <c r="Y322" s="4">
        <v>0</v>
      </c>
      <c r="Z322" s="4">
        <v>0</v>
      </c>
      <c r="AA322" s="4">
        <v>0.18043478260869567</v>
      </c>
      <c r="AB322" s="4">
        <v>0</v>
      </c>
      <c r="AC322" s="4">
        <v>2.6141304347826089</v>
      </c>
      <c r="AD322" s="4">
        <v>0</v>
      </c>
      <c r="AE322" s="4">
        <v>0</v>
      </c>
      <c r="AF322" s="1">
        <v>315529</v>
      </c>
      <c r="AG322" s="1">
        <v>2</v>
      </c>
      <c r="AH322"/>
    </row>
    <row r="323" spans="1:34" x14ac:dyDescent="0.25">
      <c r="A323" t="s">
        <v>380</v>
      </c>
      <c r="B323" t="s">
        <v>293</v>
      </c>
      <c r="C323" t="s">
        <v>515</v>
      </c>
      <c r="D323" t="s">
        <v>418</v>
      </c>
      <c r="E323" s="4">
        <v>142.11956521739131</v>
      </c>
      <c r="F323" s="4">
        <f>Nurse[[#This Row],[Total Nurse Staff Hours]]/Nurse[[#This Row],[MDS Census]]</f>
        <v>2.77339808795411</v>
      </c>
      <c r="G323" s="4">
        <f>Nurse[[#This Row],[Total Direct Care Staff Hours]]/Nurse[[#This Row],[MDS Census]]</f>
        <v>2.6354248565965577</v>
      </c>
      <c r="H323" s="4">
        <f>Nurse[[#This Row],[Total RN Hours (w/ Admin, DON)]]/Nurse[[#This Row],[MDS Census]]</f>
        <v>0.40328718929254298</v>
      </c>
      <c r="I323" s="4">
        <f>Nurse[[#This Row],[RN Hours (excl. Admin, DON)]]/Nurse[[#This Row],[MDS Census]]</f>
        <v>0.26531395793499046</v>
      </c>
      <c r="J323" s="4">
        <f>SUM(Nurse[[#This Row],[RN Hours (excl. Admin, DON)]],Nurse[[#This Row],[RN Admin Hours]],Nurse[[#This Row],[RN DON Hours]],Nurse[[#This Row],[LPN Hours (excl. Admin)]],Nurse[[#This Row],[LPN Admin Hours]],Nurse[[#This Row],[CNA Hours]],Nurse[[#This Row],[NA TR Hours]],Nurse[[#This Row],[Med Aide/Tech Hours]])</f>
        <v>394.15413043478253</v>
      </c>
      <c r="K323" s="4">
        <f>SUM(Nurse[[#This Row],[RN Hours (excl. Admin, DON)]],Nurse[[#This Row],[LPN Hours (excl. Admin)]],Nurse[[#This Row],[CNA Hours]],Nurse[[#This Row],[NA TR Hours]],Nurse[[#This Row],[Med Aide/Tech Hours]])</f>
        <v>374.5454347826086</v>
      </c>
      <c r="L323" s="4">
        <f>SUM(Nurse[[#This Row],[RN Hours (excl. Admin, DON)]],Nurse[[#This Row],[RN Admin Hours]],Nurse[[#This Row],[RN DON Hours]])</f>
        <v>57.314999999999998</v>
      </c>
      <c r="M323" s="4">
        <v>37.706304347826091</v>
      </c>
      <c r="N323" s="4">
        <v>14.565217391304348</v>
      </c>
      <c r="O323" s="4">
        <v>5.0434782608695654</v>
      </c>
      <c r="P323" s="4">
        <f>SUM(Nurse[[#This Row],[LPN Hours (excl. Admin)]],Nurse[[#This Row],[LPN Admin Hours]])</f>
        <v>98.599130434782623</v>
      </c>
      <c r="Q323" s="4">
        <v>98.599130434782623</v>
      </c>
      <c r="R323" s="4">
        <v>0</v>
      </c>
      <c r="S323" s="4">
        <f>SUM(Nurse[[#This Row],[CNA Hours]],Nurse[[#This Row],[NA TR Hours]],Nurse[[#This Row],[Med Aide/Tech Hours]])</f>
        <v>238.2399999999999</v>
      </c>
      <c r="T323" s="4">
        <v>238.2399999999999</v>
      </c>
      <c r="U323" s="4">
        <v>0</v>
      </c>
      <c r="V323" s="4">
        <v>0</v>
      </c>
      <c r="W3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31.747282608695649</v>
      </c>
      <c r="X323" s="4">
        <v>0.18478260869565216</v>
      </c>
      <c r="Y323" s="4">
        <v>4.3043478260869561</v>
      </c>
      <c r="Z323" s="4">
        <v>0</v>
      </c>
      <c r="AA323" s="4">
        <v>1.1059782608695652</v>
      </c>
      <c r="AB323" s="4">
        <v>0</v>
      </c>
      <c r="AC323" s="4">
        <v>26.152173913043477</v>
      </c>
      <c r="AD323" s="4">
        <v>0</v>
      </c>
      <c r="AE323" s="4">
        <v>0</v>
      </c>
      <c r="AF323" s="1">
        <v>315462</v>
      </c>
      <c r="AG323" s="1">
        <v>2</v>
      </c>
      <c r="AH323"/>
    </row>
    <row r="324" spans="1:34" x14ac:dyDescent="0.25">
      <c r="A324" t="s">
        <v>380</v>
      </c>
      <c r="B324" t="s">
        <v>17</v>
      </c>
      <c r="C324" t="s">
        <v>493</v>
      </c>
      <c r="D324" t="s">
        <v>413</v>
      </c>
      <c r="E324" s="4">
        <v>90.173913043478265</v>
      </c>
      <c r="F324" s="4">
        <f>Nurse[[#This Row],[Total Nurse Staff Hours]]/Nurse[[#This Row],[MDS Census]]</f>
        <v>2.3810366441658628</v>
      </c>
      <c r="G324" s="4">
        <f>Nurse[[#This Row],[Total Direct Care Staff Hours]]/Nurse[[#This Row],[MDS Census]]</f>
        <v>2.0154725168756027</v>
      </c>
      <c r="H324" s="4">
        <f>Nurse[[#This Row],[Total RN Hours (w/ Admin, DON)]]/Nurse[[#This Row],[MDS Census]]</f>
        <v>0.30974083895853427</v>
      </c>
      <c r="I324" s="4">
        <f>Nurse[[#This Row],[RN Hours (excl. Admin, DON)]]/Nurse[[#This Row],[MDS Census]]</f>
        <v>0.1145877531340405</v>
      </c>
      <c r="J324" s="4">
        <f>SUM(Nurse[[#This Row],[RN Hours (excl. Admin, DON)]],Nurse[[#This Row],[RN Admin Hours]],Nurse[[#This Row],[RN DON Hours]],Nurse[[#This Row],[LPN Hours (excl. Admin)]],Nurse[[#This Row],[LPN Admin Hours]],Nurse[[#This Row],[CNA Hours]],Nurse[[#This Row],[NA TR Hours]],Nurse[[#This Row],[Med Aide/Tech Hours]])</f>
        <v>214.70739130434782</v>
      </c>
      <c r="K324" s="4">
        <f>SUM(Nurse[[#This Row],[RN Hours (excl. Admin, DON)]],Nurse[[#This Row],[LPN Hours (excl. Admin)]],Nurse[[#This Row],[CNA Hours]],Nurse[[#This Row],[NA TR Hours]],Nurse[[#This Row],[Med Aide/Tech Hours]])</f>
        <v>181.74304347826089</v>
      </c>
      <c r="L324" s="4">
        <f>SUM(Nurse[[#This Row],[RN Hours (excl. Admin, DON)]],Nurse[[#This Row],[RN Admin Hours]],Nurse[[#This Row],[RN DON Hours]])</f>
        <v>27.930543478260873</v>
      </c>
      <c r="M324" s="4">
        <v>10.332826086956523</v>
      </c>
      <c r="N324" s="4">
        <v>11.945543478260872</v>
      </c>
      <c r="O324" s="4">
        <v>5.6521739130434785</v>
      </c>
      <c r="P324" s="4">
        <f>SUM(Nurse[[#This Row],[LPN Hours (excl. Admin)]],Nurse[[#This Row],[LPN Admin Hours]])</f>
        <v>54.736195652173905</v>
      </c>
      <c r="Q324" s="4">
        <v>39.369565217391298</v>
      </c>
      <c r="R324" s="4">
        <v>15.366630434782611</v>
      </c>
      <c r="S324" s="4">
        <f>SUM(Nurse[[#This Row],[CNA Hours]],Nurse[[#This Row],[NA TR Hours]],Nurse[[#This Row],[Med Aide/Tech Hours]])</f>
        <v>132.04065217391306</v>
      </c>
      <c r="T324" s="4">
        <v>132.04065217391306</v>
      </c>
      <c r="U324" s="4">
        <v>0</v>
      </c>
      <c r="V324" s="4">
        <v>0</v>
      </c>
      <c r="W3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7.7255434782608701</v>
      </c>
      <c r="X324" s="4">
        <v>8.4239130434782608E-2</v>
      </c>
      <c r="Y324" s="4">
        <v>3.5923913043478262</v>
      </c>
      <c r="Z324" s="4">
        <v>0</v>
      </c>
      <c r="AA324" s="4">
        <v>3.3152173913043477</v>
      </c>
      <c r="AB324" s="4">
        <v>0</v>
      </c>
      <c r="AC324" s="4">
        <v>0.73369565217391308</v>
      </c>
      <c r="AD324" s="4">
        <v>0</v>
      </c>
      <c r="AE324" s="4">
        <v>0</v>
      </c>
      <c r="AF324" s="1">
        <v>315037</v>
      </c>
      <c r="AG324" s="1">
        <v>2</v>
      </c>
      <c r="AH324"/>
    </row>
    <row r="325" spans="1:34" x14ac:dyDescent="0.25">
      <c r="A325" t="s">
        <v>380</v>
      </c>
      <c r="B325" t="s">
        <v>34</v>
      </c>
      <c r="C325" t="s">
        <v>500</v>
      </c>
      <c r="D325" t="s">
        <v>412</v>
      </c>
      <c r="E325" s="4">
        <v>40.195652173913047</v>
      </c>
      <c r="F325" s="4">
        <f>Nurse[[#This Row],[Total Nurse Staff Hours]]/Nurse[[#This Row],[MDS Census]]</f>
        <v>3.6446106003244987</v>
      </c>
      <c r="G325" s="4">
        <f>Nurse[[#This Row],[Total Direct Care Staff Hours]]/Nurse[[#This Row],[MDS Census]]</f>
        <v>3.3352866414277984</v>
      </c>
      <c r="H325" s="4">
        <f>Nurse[[#This Row],[Total RN Hours (w/ Admin, DON)]]/Nurse[[#This Row],[MDS Census]]</f>
        <v>0.53440508382909679</v>
      </c>
      <c r="I325" s="4">
        <f>Nurse[[#This Row],[RN Hours (excl. Admin, DON)]]/Nurse[[#This Row],[MDS Census]]</f>
        <v>0.25550297458085452</v>
      </c>
      <c r="J325" s="4">
        <f>SUM(Nurse[[#This Row],[RN Hours (excl. Admin, DON)]],Nurse[[#This Row],[RN Admin Hours]],Nurse[[#This Row],[RN DON Hours]],Nurse[[#This Row],[LPN Hours (excl. Admin)]],Nurse[[#This Row],[LPN Admin Hours]],Nurse[[#This Row],[CNA Hours]],Nurse[[#This Row],[NA TR Hours]],Nurse[[#This Row],[Med Aide/Tech Hours]])</f>
        <v>146.49749999999997</v>
      </c>
      <c r="K325" s="4">
        <f>SUM(Nurse[[#This Row],[RN Hours (excl. Admin, DON)]],Nurse[[#This Row],[LPN Hours (excl. Admin)]],Nurse[[#This Row],[CNA Hours]],Nurse[[#This Row],[NA TR Hours]],Nurse[[#This Row],[Med Aide/Tech Hours]])</f>
        <v>134.06402173913042</v>
      </c>
      <c r="L325" s="4">
        <f>SUM(Nurse[[#This Row],[RN Hours (excl. Admin, DON)]],Nurse[[#This Row],[RN Admin Hours]],Nurse[[#This Row],[RN DON Hours]])</f>
        <v>21.480760869565216</v>
      </c>
      <c r="M325" s="4">
        <v>10.270108695652175</v>
      </c>
      <c r="N325" s="4">
        <v>9.9833695652173908</v>
      </c>
      <c r="O325" s="4">
        <v>1.2272826086956521</v>
      </c>
      <c r="P325" s="4">
        <f>SUM(Nurse[[#This Row],[LPN Hours (excl. Admin)]],Nurse[[#This Row],[LPN Admin Hours]])</f>
        <v>45.940000000000019</v>
      </c>
      <c r="Q325" s="4">
        <v>44.717173913043496</v>
      </c>
      <c r="R325" s="4">
        <v>1.2228260869565217</v>
      </c>
      <c r="S325" s="4">
        <f>SUM(Nurse[[#This Row],[CNA Hours]],Nurse[[#This Row],[NA TR Hours]],Nurse[[#This Row],[Med Aide/Tech Hours]])</f>
        <v>79.076739130434746</v>
      </c>
      <c r="T325" s="4">
        <v>77.92728260869562</v>
      </c>
      <c r="U325" s="4">
        <v>1.1494565217391304</v>
      </c>
      <c r="V325" s="4">
        <v>0</v>
      </c>
      <c r="W3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15.774999999999999</v>
      </c>
      <c r="X325" s="4">
        <v>0.71717391304347833</v>
      </c>
      <c r="Y325" s="4">
        <v>3.75</v>
      </c>
      <c r="Z325" s="4">
        <v>0</v>
      </c>
      <c r="AA325" s="4">
        <v>1.3052173913043479</v>
      </c>
      <c r="AB325" s="4">
        <v>1.2228260869565217</v>
      </c>
      <c r="AC325" s="4">
        <v>8.5352173913043465</v>
      </c>
      <c r="AD325" s="4">
        <v>0.24456521739130435</v>
      </c>
      <c r="AE325" s="4">
        <v>0</v>
      </c>
      <c r="AF325" s="1">
        <v>315069</v>
      </c>
      <c r="AG325" s="1">
        <v>2</v>
      </c>
      <c r="AH325"/>
    </row>
    <row r="326" spans="1:34" x14ac:dyDescent="0.25">
      <c r="A326" t="s">
        <v>380</v>
      </c>
      <c r="B326" t="s">
        <v>277</v>
      </c>
      <c r="C326" t="s">
        <v>486</v>
      </c>
      <c r="D326" t="s">
        <v>401</v>
      </c>
      <c r="E326" s="4">
        <v>83.108695652173907</v>
      </c>
      <c r="F326" s="4">
        <f>Nurse[[#This Row],[Total Nurse Staff Hours]]/Nurse[[#This Row],[MDS Census]]</f>
        <v>3.6595448600575464</v>
      </c>
      <c r="G326" s="4">
        <f>Nurse[[#This Row],[Total Direct Care Staff Hours]]/Nurse[[#This Row],[MDS Census]]</f>
        <v>3.5463157206382427</v>
      </c>
      <c r="H326" s="4">
        <f>Nurse[[#This Row],[Total RN Hours (w/ Admin, DON)]]/Nurse[[#This Row],[MDS Census]]</f>
        <v>0.66814281977504597</v>
      </c>
      <c r="I326" s="4">
        <f>Nurse[[#This Row],[RN Hours (excl. Admin, DON)]]/Nurse[[#This Row],[MDS Census]]</f>
        <v>0.55491368035574173</v>
      </c>
      <c r="J326" s="4">
        <f>SUM(Nurse[[#This Row],[RN Hours (excl. Admin, DON)]],Nurse[[#This Row],[RN Admin Hours]],Nurse[[#This Row],[RN DON Hours]],Nurse[[#This Row],[LPN Hours (excl. Admin)]],Nurse[[#This Row],[LPN Admin Hours]],Nurse[[#This Row],[CNA Hours]],Nurse[[#This Row],[NA TR Hours]],Nurse[[#This Row],[Med Aide/Tech Hours]])</f>
        <v>304.14</v>
      </c>
      <c r="K326" s="4">
        <f>SUM(Nurse[[#This Row],[RN Hours (excl. Admin, DON)]],Nurse[[#This Row],[LPN Hours (excl. Admin)]],Nurse[[#This Row],[CNA Hours]],Nurse[[#This Row],[NA TR Hours]],Nurse[[#This Row],[Med Aide/Tech Hours]])</f>
        <v>294.72967391304348</v>
      </c>
      <c r="L326" s="4">
        <f>SUM(Nurse[[#This Row],[RN Hours (excl. Admin, DON)]],Nurse[[#This Row],[RN Admin Hours]],Nurse[[#This Row],[RN DON Hours]])</f>
        <v>55.528478260869576</v>
      </c>
      <c r="M326" s="4">
        <v>46.118152173913053</v>
      </c>
      <c r="N326" s="4">
        <v>9.4103260869565215</v>
      </c>
      <c r="O326" s="4">
        <v>0</v>
      </c>
      <c r="P326" s="4">
        <f>SUM(Nurse[[#This Row],[LPN Hours (excl. Admin)]],Nurse[[#This Row],[LPN Admin Hours]])</f>
        <v>63.974891304347821</v>
      </c>
      <c r="Q326" s="4">
        <v>63.974891304347821</v>
      </c>
      <c r="R326" s="4">
        <v>0</v>
      </c>
      <c r="S326" s="4">
        <f>SUM(Nurse[[#This Row],[CNA Hours]],Nurse[[#This Row],[NA TR Hours]],Nurse[[#This Row],[Med Aide/Tech Hours]])</f>
        <v>184.6366304347826</v>
      </c>
      <c r="T326" s="4">
        <v>184.6366304347826</v>
      </c>
      <c r="U326" s="4">
        <v>0</v>
      </c>
      <c r="V326" s="4">
        <v>0</v>
      </c>
      <c r="W3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6" s="4">
        <v>0</v>
      </c>
      <c r="Y326" s="4">
        <v>0</v>
      </c>
      <c r="Z326" s="4">
        <v>0</v>
      </c>
      <c r="AA326" s="4">
        <v>0</v>
      </c>
      <c r="AB326" s="4">
        <v>0</v>
      </c>
      <c r="AC326" s="4">
        <v>0</v>
      </c>
      <c r="AD326" s="4">
        <v>0</v>
      </c>
      <c r="AE326" s="4">
        <v>0</v>
      </c>
      <c r="AF326" s="1">
        <v>315442</v>
      </c>
      <c r="AG326" s="1">
        <v>2</v>
      </c>
      <c r="AH326"/>
    </row>
    <row r="327" spans="1:34" x14ac:dyDescent="0.25">
      <c r="A327" t="s">
        <v>380</v>
      </c>
      <c r="B327" t="s">
        <v>70</v>
      </c>
      <c r="C327" t="s">
        <v>519</v>
      </c>
      <c r="D327" t="s">
        <v>408</v>
      </c>
      <c r="E327" s="4">
        <v>95.380434782608702</v>
      </c>
      <c r="F327" s="4">
        <f>Nurse[[#This Row],[Total Nurse Staff Hours]]/Nurse[[#This Row],[MDS Census]]</f>
        <v>3.1735920227920222</v>
      </c>
      <c r="G327" s="4">
        <f>Nurse[[#This Row],[Total Direct Care Staff Hours]]/Nurse[[#This Row],[MDS Census]]</f>
        <v>3.0249880341880337</v>
      </c>
      <c r="H327" s="4">
        <f>Nurse[[#This Row],[Total RN Hours (w/ Admin, DON)]]/Nurse[[#This Row],[MDS Census]]</f>
        <v>0.91171623931623891</v>
      </c>
      <c r="I327" s="4">
        <f>Nurse[[#This Row],[RN Hours (excl. Admin, DON)]]/Nurse[[#This Row],[MDS Census]]</f>
        <v>0.76311225071225031</v>
      </c>
      <c r="J327" s="4">
        <f>SUM(Nurse[[#This Row],[RN Hours (excl. Admin, DON)]],Nurse[[#This Row],[RN Admin Hours]],Nurse[[#This Row],[RN DON Hours]],Nurse[[#This Row],[LPN Hours (excl. Admin)]],Nurse[[#This Row],[LPN Admin Hours]],Nurse[[#This Row],[CNA Hours]],Nurse[[#This Row],[NA TR Hours]],Nurse[[#This Row],[Med Aide/Tech Hours]])</f>
        <v>302.69858695652169</v>
      </c>
      <c r="K327" s="4">
        <f>SUM(Nurse[[#This Row],[RN Hours (excl. Admin, DON)]],Nurse[[#This Row],[LPN Hours (excl. Admin)]],Nurse[[#This Row],[CNA Hours]],Nurse[[#This Row],[NA TR Hours]],Nurse[[#This Row],[Med Aide/Tech Hours]])</f>
        <v>288.52467391304344</v>
      </c>
      <c r="L327" s="4">
        <f>SUM(Nurse[[#This Row],[RN Hours (excl. Admin, DON)]],Nurse[[#This Row],[RN Admin Hours]],Nurse[[#This Row],[RN DON Hours]])</f>
        <v>86.959891304347792</v>
      </c>
      <c r="M327" s="4">
        <v>72.785978260869527</v>
      </c>
      <c r="N327" s="4">
        <v>8.9565217391304355</v>
      </c>
      <c r="O327" s="4">
        <v>5.2173913043478262</v>
      </c>
      <c r="P327" s="4">
        <f>SUM(Nurse[[#This Row],[LPN Hours (excl. Admin)]],Nurse[[#This Row],[LPN Admin Hours]])</f>
        <v>42.052934782608688</v>
      </c>
      <c r="Q327" s="4">
        <v>42.052934782608688</v>
      </c>
      <c r="R327" s="4">
        <v>0</v>
      </c>
      <c r="S327" s="4">
        <f>SUM(Nurse[[#This Row],[CNA Hours]],Nurse[[#This Row],[NA TR Hours]],Nurse[[#This Row],[Med Aide/Tech Hours]])</f>
        <v>173.6857608695652</v>
      </c>
      <c r="T327" s="4">
        <v>173.6857608695652</v>
      </c>
      <c r="U327" s="4">
        <v>0</v>
      </c>
      <c r="V327" s="4">
        <v>0</v>
      </c>
      <c r="W3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25.817717391304349</v>
      </c>
      <c r="X327" s="4">
        <v>0</v>
      </c>
      <c r="Y327" s="4">
        <v>0</v>
      </c>
      <c r="Z327" s="4">
        <v>0</v>
      </c>
      <c r="AA327" s="4">
        <v>12.728913043478263</v>
      </c>
      <c r="AB327" s="4">
        <v>0</v>
      </c>
      <c r="AC327" s="4">
        <v>13.088804347826086</v>
      </c>
      <c r="AD327" s="4">
        <v>0</v>
      </c>
      <c r="AE327" s="4">
        <v>0</v>
      </c>
      <c r="AF327" s="1">
        <v>315138</v>
      </c>
      <c r="AG327" s="1">
        <v>2</v>
      </c>
      <c r="AH327"/>
    </row>
    <row r="328" spans="1:34" x14ac:dyDescent="0.25">
      <c r="A328" t="s">
        <v>380</v>
      </c>
      <c r="B328" t="s">
        <v>276</v>
      </c>
      <c r="C328" t="s">
        <v>452</v>
      </c>
      <c r="D328" t="s">
        <v>403</v>
      </c>
      <c r="E328" s="4">
        <v>34.391304347826086</v>
      </c>
      <c r="F328" s="4">
        <f>Nurse[[#This Row],[Total Nurse Staff Hours]]/Nurse[[#This Row],[MDS Census]]</f>
        <v>5.2419500632111253</v>
      </c>
      <c r="G328" s="4">
        <f>Nurse[[#This Row],[Total Direct Care Staff Hours]]/Nurse[[#This Row],[MDS Census]]</f>
        <v>4.358574589127687</v>
      </c>
      <c r="H328" s="4">
        <f>Nurse[[#This Row],[Total RN Hours (w/ Admin, DON)]]/Nurse[[#This Row],[MDS Census]]</f>
        <v>2.4134702907711758</v>
      </c>
      <c r="I328" s="4">
        <f>Nurse[[#This Row],[RN Hours (excl. Admin, DON)]]/Nurse[[#This Row],[MDS Census]]</f>
        <v>1.5300948166877368</v>
      </c>
      <c r="J328" s="4">
        <f>SUM(Nurse[[#This Row],[RN Hours (excl. Admin, DON)]],Nurse[[#This Row],[RN Admin Hours]],Nurse[[#This Row],[RN DON Hours]],Nurse[[#This Row],[LPN Hours (excl. Admin)]],Nurse[[#This Row],[LPN Admin Hours]],Nurse[[#This Row],[CNA Hours]],Nurse[[#This Row],[NA TR Hours]],Nurse[[#This Row],[Med Aide/Tech Hours]])</f>
        <v>180.2775</v>
      </c>
      <c r="K328" s="4">
        <f>SUM(Nurse[[#This Row],[RN Hours (excl. Admin, DON)]],Nurse[[#This Row],[LPN Hours (excl. Admin)]],Nurse[[#This Row],[CNA Hours]],Nurse[[#This Row],[NA TR Hours]],Nurse[[#This Row],[Med Aide/Tech Hours]])</f>
        <v>149.89706521739132</v>
      </c>
      <c r="L328" s="4">
        <f>SUM(Nurse[[#This Row],[RN Hours (excl. Admin, DON)]],Nurse[[#This Row],[RN Admin Hours]],Nurse[[#This Row],[RN DON Hours]])</f>
        <v>83.002391304347825</v>
      </c>
      <c r="M328" s="4">
        <v>52.621956521739122</v>
      </c>
      <c r="N328" s="4">
        <v>26.347826086956523</v>
      </c>
      <c r="O328" s="4">
        <v>4.0326086956521738</v>
      </c>
      <c r="P328" s="4">
        <f>SUM(Nurse[[#This Row],[LPN Hours (excl. Admin)]],Nurse[[#This Row],[LPN Admin Hours]])</f>
        <v>15.877717391304346</v>
      </c>
      <c r="Q328" s="4">
        <v>15.877717391304346</v>
      </c>
      <c r="R328" s="4">
        <v>0</v>
      </c>
      <c r="S328" s="4">
        <f>SUM(Nurse[[#This Row],[CNA Hours]],Nurse[[#This Row],[NA TR Hours]],Nurse[[#This Row],[Med Aide/Tech Hours]])</f>
        <v>81.397391304347835</v>
      </c>
      <c r="T328" s="4">
        <v>66.966739130434789</v>
      </c>
      <c r="U328" s="4">
        <v>14.430652173913044</v>
      </c>
      <c r="V328" s="4">
        <v>0</v>
      </c>
      <c r="W3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9.0923913043478262</v>
      </c>
      <c r="X328" s="4">
        <v>0.69836956521739135</v>
      </c>
      <c r="Y328" s="4">
        <v>0</v>
      </c>
      <c r="Z328" s="4">
        <v>0</v>
      </c>
      <c r="AA328" s="4">
        <v>5.5733695652173916</v>
      </c>
      <c r="AB328" s="4">
        <v>0</v>
      </c>
      <c r="AC328" s="4">
        <v>2.8206521739130435</v>
      </c>
      <c r="AD328" s="4">
        <v>0</v>
      </c>
      <c r="AE328" s="4">
        <v>0</v>
      </c>
      <c r="AF328" s="1">
        <v>315439</v>
      </c>
      <c r="AG328" s="1">
        <v>2</v>
      </c>
      <c r="AH328"/>
    </row>
    <row r="329" spans="1:34" x14ac:dyDescent="0.25">
      <c r="A329" t="s">
        <v>380</v>
      </c>
      <c r="B329" t="s">
        <v>255</v>
      </c>
      <c r="C329" t="s">
        <v>587</v>
      </c>
      <c r="D329" t="s">
        <v>405</v>
      </c>
      <c r="E329" s="4">
        <v>49.228260869565219</v>
      </c>
      <c r="F329" s="4">
        <f>Nurse[[#This Row],[Total Nurse Staff Hours]]/Nurse[[#This Row],[MDS Census]]</f>
        <v>4.4715742989622438</v>
      </c>
      <c r="G329" s="4">
        <f>Nurse[[#This Row],[Total Direct Care Staff Hours]]/Nurse[[#This Row],[MDS Census]]</f>
        <v>3.7610421726650483</v>
      </c>
      <c r="H329" s="4">
        <f>Nurse[[#This Row],[Total RN Hours (w/ Admin, DON)]]/Nurse[[#This Row],[MDS Census]]</f>
        <v>1.5210002207992932</v>
      </c>
      <c r="I329" s="4">
        <f>Nurse[[#This Row],[RN Hours (excl. Admin, DON)]]/Nurse[[#This Row],[MDS Census]]</f>
        <v>0.81046809450209734</v>
      </c>
      <c r="J329" s="4">
        <f>SUM(Nurse[[#This Row],[RN Hours (excl. Admin, DON)]],Nurse[[#This Row],[RN Admin Hours]],Nurse[[#This Row],[RN DON Hours]],Nurse[[#This Row],[LPN Hours (excl. Admin)]],Nurse[[#This Row],[LPN Admin Hours]],Nurse[[#This Row],[CNA Hours]],Nurse[[#This Row],[NA TR Hours]],Nurse[[#This Row],[Med Aide/Tech Hours]])</f>
        <v>220.12782608695653</v>
      </c>
      <c r="K329" s="4">
        <f>SUM(Nurse[[#This Row],[RN Hours (excl. Admin, DON)]],Nurse[[#This Row],[LPN Hours (excl. Admin)]],Nurse[[#This Row],[CNA Hours]],Nurse[[#This Row],[NA TR Hours]],Nurse[[#This Row],[Med Aide/Tech Hours]])</f>
        <v>185.14956521739134</v>
      </c>
      <c r="L329" s="4">
        <f>SUM(Nurse[[#This Row],[RN Hours (excl. Admin, DON)]],Nurse[[#This Row],[RN Admin Hours]],Nurse[[#This Row],[RN DON Hours]])</f>
        <v>74.876195652173905</v>
      </c>
      <c r="M329" s="4">
        <v>39.897934782608687</v>
      </c>
      <c r="N329" s="4">
        <v>29.760869565217391</v>
      </c>
      <c r="O329" s="4">
        <v>5.2173913043478262</v>
      </c>
      <c r="P329" s="4">
        <f>SUM(Nurse[[#This Row],[LPN Hours (excl. Admin)]],Nurse[[#This Row],[LPN Admin Hours]])</f>
        <v>22.560869565217384</v>
      </c>
      <c r="Q329" s="4">
        <v>22.560869565217384</v>
      </c>
      <c r="R329" s="4">
        <v>0</v>
      </c>
      <c r="S329" s="4">
        <f>SUM(Nurse[[#This Row],[CNA Hours]],Nurse[[#This Row],[NA TR Hours]],Nurse[[#This Row],[Med Aide/Tech Hours]])</f>
        <v>122.69076086956525</v>
      </c>
      <c r="T329" s="4">
        <v>122.69076086956525</v>
      </c>
      <c r="U329" s="4">
        <v>0</v>
      </c>
      <c r="V329" s="4">
        <v>0</v>
      </c>
      <c r="W3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35.730978260869563</v>
      </c>
      <c r="X329" s="4">
        <v>0</v>
      </c>
      <c r="Y329" s="4">
        <v>0</v>
      </c>
      <c r="Z329" s="4">
        <v>0</v>
      </c>
      <c r="AA329" s="4">
        <v>15.836956521739131</v>
      </c>
      <c r="AB329" s="4">
        <v>0</v>
      </c>
      <c r="AC329" s="4">
        <v>19.894021739130434</v>
      </c>
      <c r="AD329" s="4">
        <v>0</v>
      </c>
      <c r="AE329" s="4">
        <v>0</v>
      </c>
      <c r="AF329" s="1">
        <v>315404</v>
      </c>
      <c r="AG329" s="1">
        <v>2</v>
      </c>
      <c r="AH329"/>
    </row>
    <row r="330" spans="1:34" x14ac:dyDescent="0.25">
      <c r="A330" t="s">
        <v>380</v>
      </c>
      <c r="B330" t="s">
        <v>269</v>
      </c>
      <c r="C330" t="s">
        <v>591</v>
      </c>
      <c r="D330" t="s">
        <v>419</v>
      </c>
      <c r="E330" s="4">
        <v>58.163043478260867</v>
      </c>
      <c r="F330" s="4">
        <f>Nurse[[#This Row],[Total Nurse Staff Hours]]/Nurse[[#This Row],[MDS Census]]</f>
        <v>3.7943898336759494</v>
      </c>
      <c r="G330" s="4">
        <f>Nurse[[#This Row],[Total Direct Care Staff Hours]]/Nurse[[#This Row],[MDS Census]]</f>
        <v>3.4705251354886943</v>
      </c>
      <c r="H330" s="4">
        <f>Nurse[[#This Row],[Total RN Hours (w/ Admin, DON)]]/Nurse[[#This Row],[MDS Census]]</f>
        <v>1.240538217155672</v>
      </c>
      <c r="I330" s="4">
        <f>Nurse[[#This Row],[RN Hours (excl. Admin, DON)]]/Nurse[[#This Row],[MDS Census]]</f>
        <v>0.91667351896841731</v>
      </c>
      <c r="J330" s="4">
        <f>SUM(Nurse[[#This Row],[RN Hours (excl. Admin, DON)]],Nurse[[#This Row],[RN Admin Hours]],Nurse[[#This Row],[RN DON Hours]],Nurse[[#This Row],[LPN Hours (excl. Admin)]],Nurse[[#This Row],[LPN Admin Hours]],Nurse[[#This Row],[CNA Hours]],Nurse[[#This Row],[NA TR Hours]],Nurse[[#This Row],[Med Aide/Tech Hours]])</f>
        <v>220.69326086956528</v>
      </c>
      <c r="K330" s="4">
        <f>SUM(Nurse[[#This Row],[RN Hours (excl. Admin, DON)]],Nurse[[#This Row],[LPN Hours (excl. Admin)]],Nurse[[#This Row],[CNA Hours]],Nurse[[#This Row],[NA TR Hours]],Nurse[[#This Row],[Med Aide/Tech Hours]])</f>
        <v>201.85630434782612</v>
      </c>
      <c r="L330" s="4">
        <f>SUM(Nurse[[#This Row],[RN Hours (excl. Admin, DON)]],Nurse[[#This Row],[RN Admin Hours]],Nurse[[#This Row],[RN DON Hours]])</f>
        <v>72.153478260869576</v>
      </c>
      <c r="M330" s="4">
        <v>53.316521739130444</v>
      </c>
      <c r="N330" s="4">
        <v>15.358695652173912</v>
      </c>
      <c r="O330" s="4">
        <v>3.4782608695652173</v>
      </c>
      <c r="P330" s="4">
        <f>SUM(Nurse[[#This Row],[LPN Hours (excl. Admin)]],Nurse[[#This Row],[LPN Admin Hours]])</f>
        <v>19.564456521739132</v>
      </c>
      <c r="Q330" s="4">
        <v>19.564456521739132</v>
      </c>
      <c r="R330" s="4">
        <v>0</v>
      </c>
      <c r="S330" s="4">
        <f>SUM(Nurse[[#This Row],[CNA Hours]],Nurse[[#This Row],[NA TR Hours]],Nurse[[#This Row],[Med Aide/Tech Hours]])</f>
        <v>128.97532608695656</v>
      </c>
      <c r="T330" s="4">
        <v>128.97532608695656</v>
      </c>
      <c r="U330" s="4">
        <v>0</v>
      </c>
      <c r="V330" s="4">
        <v>0</v>
      </c>
      <c r="W3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45.815217391304344</v>
      </c>
      <c r="X330" s="4">
        <v>0</v>
      </c>
      <c r="Y330" s="4">
        <v>0</v>
      </c>
      <c r="Z330" s="4">
        <v>0</v>
      </c>
      <c r="AA330" s="4">
        <v>8.9592391304347831</v>
      </c>
      <c r="AB330" s="4">
        <v>0</v>
      </c>
      <c r="AC330" s="4">
        <v>36.855978260869563</v>
      </c>
      <c r="AD330" s="4">
        <v>0</v>
      </c>
      <c r="AE330" s="4">
        <v>0</v>
      </c>
      <c r="AF330" s="1">
        <v>315427</v>
      </c>
      <c r="AG330" s="1">
        <v>2</v>
      </c>
      <c r="AH330"/>
    </row>
    <row r="331" spans="1:34" x14ac:dyDescent="0.25">
      <c r="A331" t="s">
        <v>380</v>
      </c>
      <c r="B331" t="s">
        <v>252</v>
      </c>
      <c r="C331" t="s">
        <v>585</v>
      </c>
      <c r="D331" t="s">
        <v>420</v>
      </c>
      <c r="E331" s="4">
        <v>45.695652173913047</v>
      </c>
      <c r="F331" s="4">
        <f>Nurse[[#This Row],[Total Nurse Staff Hours]]/Nurse[[#This Row],[MDS Census]]</f>
        <v>4.4384181731684098</v>
      </c>
      <c r="G331" s="4">
        <f>Nurse[[#This Row],[Total Direct Care Staff Hours]]/Nurse[[#This Row],[MDS Census]]</f>
        <v>3.9093981921979051</v>
      </c>
      <c r="H331" s="4">
        <f>Nurse[[#This Row],[Total RN Hours (w/ Admin, DON)]]/Nurse[[#This Row],[MDS Census]]</f>
        <v>1.2308563273073263</v>
      </c>
      <c r="I331" s="4">
        <f>Nurse[[#This Row],[RN Hours (excl. Admin, DON)]]/Nurse[[#This Row],[MDS Census]]</f>
        <v>0.7018363463368219</v>
      </c>
      <c r="J331" s="4">
        <f>SUM(Nurse[[#This Row],[RN Hours (excl. Admin, DON)]],Nurse[[#This Row],[RN Admin Hours]],Nurse[[#This Row],[RN DON Hours]],Nurse[[#This Row],[LPN Hours (excl. Admin)]],Nurse[[#This Row],[LPN Admin Hours]],Nurse[[#This Row],[CNA Hours]],Nurse[[#This Row],[NA TR Hours]],Nurse[[#This Row],[Med Aide/Tech Hours]])</f>
        <v>202.81641304347821</v>
      </c>
      <c r="K331" s="4">
        <f>SUM(Nurse[[#This Row],[RN Hours (excl. Admin, DON)]],Nurse[[#This Row],[LPN Hours (excl. Admin)]],Nurse[[#This Row],[CNA Hours]],Nurse[[#This Row],[NA TR Hours]],Nurse[[#This Row],[Med Aide/Tech Hours]])</f>
        <v>178.64249999999993</v>
      </c>
      <c r="L331" s="4">
        <f>SUM(Nurse[[#This Row],[RN Hours (excl. Admin, DON)]],Nurse[[#This Row],[RN Admin Hours]],Nurse[[#This Row],[RN DON Hours]])</f>
        <v>56.244782608695651</v>
      </c>
      <c r="M331" s="4">
        <v>32.070869565217386</v>
      </c>
      <c r="N331" s="4">
        <v>19.043478260869566</v>
      </c>
      <c r="O331" s="4">
        <v>5.1304347826086953</v>
      </c>
      <c r="P331" s="4">
        <f>SUM(Nurse[[#This Row],[LPN Hours (excl. Admin)]],Nurse[[#This Row],[LPN Admin Hours]])</f>
        <v>29.40695652173914</v>
      </c>
      <c r="Q331" s="4">
        <v>29.40695652173914</v>
      </c>
      <c r="R331" s="4">
        <v>0</v>
      </c>
      <c r="S331" s="4">
        <f>SUM(Nurse[[#This Row],[CNA Hours]],Nurse[[#This Row],[NA TR Hours]],Nurse[[#This Row],[Med Aide/Tech Hours]])</f>
        <v>117.16467391304342</v>
      </c>
      <c r="T331" s="4">
        <v>117.16467391304342</v>
      </c>
      <c r="U331" s="4">
        <v>0</v>
      </c>
      <c r="V331" s="4">
        <v>0</v>
      </c>
      <c r="W3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0.91304347826086951</v>
      </c>
      <c r="X331" s="4">
        <v>0.91304347826086951</v>
      </c>
      <c r="Y331" s="4">
        <v>0</v>
      </c>
      <c r="Z331" s="4">
        <v>0</v>
      </c>
      <c r="AA331" s="4">
        <v>0</v>
      </c>
      <c r="AB331" s="4">
        <v>0</v>
      </c>
      <c r="AC331" s="4">
        <v>0</v>
      </c>
      <c r="AD331" s="4">
        <v>0</v>
      </c>
      <c r="AE331" s="4">
        <v>0</v>
      </c>
      <c r="AF331" s="1">
        <v>315394</v>
      </c>
      <c r="AG331" s="1">
        <v>2</v>
      </c>
      <c r="AH331"/>
    </row>
    <row r="332" spans="1:34" x14ac:dyDescent="0.25">
      <c r="A332" t="s">
        <v>380</v>
      </c>
      <c r="B332" t="s">
        <v>257</v>
      </c>
      <c r="C332" t="s">
        <v>452</v>
      </c>
      <c r="D332" t="s">
        <v>403</v>
      </c>
      <c r="E332" s="4">
        <v>18.369565217391305</v>
      </c>
      <c r="F332" s="4">
        <f>Nurse[[#This Row],[Total Nurse Staff Hours]]/Nurse[[#This Row],[MDS Census]]</f>
        <v>4.0222189349112423</v>
      </c>
      <c r="G332" s="4">
        <f>Nurse[[#This Row],[Total Direct Care Staff Hours]]/Nurse[[#This Row],[MDS Census]]</f>
        <v>3.726804733727811</v>
      </c>
      <c r="H332" s="4">
        <f>Nurse[[#This Row],[Total RN Hours (w/ Admin, DON)]]/Nurse[[#This Row],[MDS Census]]</f>
        <v>0.64067455621301772</v>
      </c>
      <c r="I332" s="4">
        <f>Nurse[[#This Row],[RN Hours (excl. Admin, DON)]]/Nurse[[#This Row],[MDS Census]]</f>
        <v>0.34526035502958591</v>
      </c>
      <c r="J332" s="4">
        <f>SUM(Nurse[[#This Row],[RN Hours (excl. Admin, DON)]],Nurse[[#This Row],[RN Admin Hours]],Nurse[[#This Row],[RN DON Hours]],Nurse[[#This Row],[LPN Hours (excl. Admin)]],Nurse[[#This Row],[LPN Admin Hours]],Nurse[[#This Row],[CNA Hours]],Nurse[[#This Row],[NA TR Hours]],Nurse[[#This Row],[Med Aide/Tech Hours]])</f>
        <v>73.886413043478257</v>
      </c>
      <c r="K332" s="4">
        <f>SUM(Nurse[[#This Row],[RN Hours (excl. Admin, DON)]],Nurse[[#This Row],[LPN Hours (excl. Admin)]],Nurse[[#This Row],[CNA Hours]],Nurse[[#This Row],[NA TR Hours]],Nurse[[#This Row],[Med Aide/Tech Hours]])</f>
        <v>68.459782608695662</v>
      </c>
      <c r="L332" s="4">
        <f>SUM(Nurse[[#This Row],[RN Hours (excl. Admin, DON)]],Nurse[[#This Row],[RN Admin Hours]],Nurse[[#This Row],[RN DON Hours]])</f>
        <v>11.768913043478261</v>
      </c>
      <c r="M332" s="4">
        <v>6.3422826086956539</v>
      </c>
      <c r="N332" s="4">
        <v>0.63749999999999996</v>
      </c>
      <c r="O332" s="4">
        <v>4.7891304347826074</v>
      </c>
      <c r="P332" s="4">
        <f>SUM(Nurse[[#This Row],[LPN Hours (excl. Admin)]],Nurse[[#This Row],[LPN Admin Hours]])</f>
        <v>21.022500000000008</v>
      </c>
      <c r="Q332" s="4">
        <v>21.022500000000008</v>
      </c>
      <c r="R332" s="4">
        <v>0</v>
      </c>
      <c r="S332" s="4">
        <f>SUM(Nurse[[#This Row],[CNA Hours]],Nurse[[#This Row],[NA TR Hours]],Nurse[[#This Row],[Med Aide/Tech Hours]])</f>
        <v>41.094999999999992</v>
      </c>
      <c r="T332" s="4">
        <v>41.094999999999992</v>
      </c>
      <c r="U332" s="4">
        <v>0</v>
      </c>
      <c r="V332" s="4">
        <v>0</v>
      </c>
      <c r="W3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11.216521739130433</v>
      </c>
      <c r="X332" s="4">
        <v>0.68543478260869573</v>
      </c>
      <c r="Y332" s="4">
        <v>0</v>
      </c>
      <c r="Z332" s="4">
        <v>0</v>
      </c>
      <c r="AA332" s="4">
        <v>8.2574999999999985</v>
      </c>
      <c r="AB332" s="4">
        <v>0</v>
      </c>
      <c r="AC332" s="4">
        <v>2.2735869565217395</v>
      </c>
      <c r="AD332" s="4">
        <v>0</v>
      </c>
      <c r="AE332" s="4">
        <v>0</v>
      </c>
      <c r="AF332" s="1">
        <v>315409</v>
      </c>
      <c r="AG332" s="1">
        <v>2</v>
      </c>
      <c r="AH332"/>
    </row>
    <row r="333" spans="1:34" x14ac:dyDescent="0.25">
      <c r="A333" t="s">
        <v>380</v>
      </c>
      <c r="B333" t="s">
        <v>338</v>
      </c>
      <c r="C333" t="s">
        <v>610</v>
      </c>
      <c r="D333" t="s">
        <v>402</v>
      </c>
      <c r="E333" s="4">
        <v>130.08695652173913</v>
      </c>
      <c r="F333" s="4">
        <f>Nurse[[#This Row],[Total Nurse Staff Hours]]/Nurse[[#This Row],[MDS Census]]</f>
        <v>3.5018908756684488</v>
      </c>
      <c r="G333" s="4">
        <f>Nurse[[#This Row],[Total Direct Care Staff Hours]]/Nurse[[#This Row],[MDS Census]]</f>
        <v>3.3561346925133684</v>
      </c>
      <c r="H333" s="4">
        <f>Nurse[[#This Row],[Total RN Hours (w/ Admin, DON)]]/Nurse[[#This Row],[MDS Census]]</f>
        <v>0.52398061497326209</v>
      </c>
      <c r="I333" s="4">
        <f>Nurse[[#This Row],[RN Hours (excl. Admin, DON)]]/Nurse[[#This Row],[MDS Census]]</f>
        <v>0.37822443181818188</v>
      </c>
      <c r="J333" s="4">
        <f>SUM(Nurse[[#This Row],[RN Hours (excl. Admin, DON)]],Nurse[[#This Row],[RN Admin Hours]],Nurse[[#This Row],[RN DON Hours]],Nurse[[#This Row],[LPN Hours (excl. Admin)]],Nurse[[#This Row],[LPN Admin Hours]],Nurse[[#This Row],[CNA Hours]],Nurse[[#This Row],[NA TR Hours]],Nurse[[#This Row],[Med Aide/Tech Hours]])</f>
        <v>455.55032608695643</v>
      </c>
      <c r="K333" s="4">
        <f>SUM(Nurse[[#This Row],[RN Hours (excl. Admin, DON)]],Nurse[[#This Row],[LPN Hours (excl. Admin)]],Nurse[[#This Row],[CNA Hours]],Nurse[[#This Row],[NA TR Hours]],Nurse[[#This Row],[Med Aide/Tech Hours]])</f>
        <v>436.58934782608685</v>
      </c>
      <c r="L333" s="4">
        <f>SUM(Nurse[[#This Row],[RN Hours (excl. Admin, DON)]],Nurse[[#This Row],[RN Admin Hours]],Nurse[[#This Row],[RN DON Hours]])</f>
        <v>68.163043478260875</v>
      </c>
      <c r="M333" s="4">
        <v>49.202065217391308</v>
      </c>
      <c r="N333" s="4">
        <v>17.047934782608696</v>
      </c>
      <c r="O333" s="4">
        <v>1.9130434782608696</v>
      </c>
      <c r="P333" s="4">
        <f>SUM(Nurse[[#This Row],[LPN Hours (excl. Admin)]],Nurse[[#This Row],[LPN Admin Hours]])</f>
        <v>152.71413043478259</v>
      </c>
      <c r="Q333" s="4">
        <v>152.71413043478259</v>
      </c>
      <c r="R333" s="4">
        <v>0</v>
      </c>
      <c r="S333" s="4">
        <f>SUM(Nurse[[#This Row],[CNA Hours]],Nurse[[#This Row],[NA TR Hours]],Nurse[[#This Row],[Med Aide/Tech Hours]])</f>
        <v>234.67315217391297</v>
      </c>
      <c r="T333" s="4">
        <v>234.67315217391297</v>
      </c>
      <c r="U333" s="4">
        <v>0</v>
      </c>
      <c r="V333" s="4">
        <v>0</v>
      </c>
      <c r="W3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3" s="4">
        <v>0</v>
      </c>
      <c r="Y333" s="4">
        <v>0</v>
      </c>
      <c r="Z333" s="4">
        <v>0</v>
      </c>
      <c r="AA333" s="4">
        <v>0</v>
      </c>
      <c r="AB333" s="4">
        <v>0</v>
      </c>
      <c r="AC333" s="4">
        <v>0</v>
      </c>
      <c r="AD333" s="4">
        <v>0</v>
      </c>
      <c r="AE333" s="4">
        <v>0</v>
      </c>
      <c r="AF333" s="1">
        <v>315518</v>
      </c>
      <c r="AG333" s="1">
        <v>2</v>
      </c>
      <c r="AH333"/>
    </row>
    <row r="334" spans="1:34" x14ac:dyDescent="0.25">
      <c r="A334" t="s">
        <v>380</v>
      </c>
      <c r="B334" t="s">
        <v>328</v>
      </c>
      <c r="C334" t="s">
        <v>606</v>
      </c>
      <c r="D334" t="s">
        <v>420</v>
      </c>
      <c r="E334" s="4">
        <v>95.206521739130437</v>
      </c>
      <c r="F334" s="4">
        <f>Nurse[[#This Row],[Total Nurse Staff Hours]]/Nurse[[#This Row],[MDS Census]]</f>
        <v>3.3539787646991668</v>
      </c>
      <c r="G334" s="4">
        <f>Nurse[[#This Row],[Total Direct Care Staff Hours]]/Nurse[[#This Row],[MDS Census]]</f>
        <v>3.2533679643794957</v>
      </c>
      <c r="H334" s="4">
        <f>Nurse[[#This Row],[Total RN Hours (w/ Admin, DON)]]/Nurse[[#This Row],[MDS Census]]</f>
        <v>0.7064162575636489</v>
      </c>
      <c r="I334" s="4">
        <f>Nurse[[#This Row],[RN Hours (excl. Admin, DON)]]/Nurse[[#This Row],[MDS Census]]</f>
        <v>0.60580545724397761</v>
      </c>
      <c r="J334" s="4">
        <f>SUM(Nurse[[#This Row],[RN Hours (excl. Admin, DON)]],Nurse[[#This Row],[RN Admin Hours]],Nurse[[#This Row],[RN DON Hours]],Nurse[[#This Row],[LPN Hours (excl. Admin)]],Nurse[[#This Row],[LPN Admin Hours]],Nurse[[#This Row],[CNA Hours]],Nurse[[#This Row],[NA TR Hours]],Nurse[[#This Row],[Med Aide/Tech Hours]])</f>
        <v>319.32065217391306</v>
      </c>
      <c r="K334" s="4">
        <f>SUM(Nurse[[#This Row],[RN Hours (excl. Admin, DON)]],Nurse[[#This Row],[LPN Hours (excl. Admin)]],Nurse[[#This Row],[CNA Hours]],Nurse[[#This Row],[NA TR Hours]],Nurse[[#This Row],[Med Aide/Tech Hours]])</f>
        <v>309.741847826087</v>
      </c>
      <c r="L334" s="4">
        <f>SUM(Nurse[[#This Row],[RN Hours (excl. Admin, DON)]],Nurse[[#This Row],[RN Admin Hours]],Nurse[[#This Row],[RN DON Hours]])</f>
        <v>67.255434782608702</v>
      </c>
      <c r="M334" s="4">
        <v>57.676630434782609</v>
      </c>
      <c r="N334" s="4">
        <v>3.8940217391304346</v>
      </c>
      <c r="O334" s="4">
        <v>5.6847826086956523</v>
      </c>
      <c r="P334" s="4">
        <f>SUM(Nurse[[#This Row],[LPN Hours (excl. Admin)]],Nurse[[#This Row],[LPN Admin Hours]])</f>
        <v>60.510869565217391</v>
      </c>
      <c r="Q334" s="4">
        <v>60.510869565217391</v>
      </c>
      <c r="R334" s="4">
        <v>0</v>
      </c>
      <c r="S334" s="4">
        <f>SUM(Nurse[[#This Row],[CNA Hours]],Nurse[[#This Row],[NA TR Hours]],Nurse[[#This Row],[Med Aide/Tech Hours]])</f>
        <v>191.55434782608697</v>
      </c>
      <c r="T334" s="4">
        <v>191.55434782608697</v>
      </c>
      <c r="U334" s="4">
        <v>0</v>
      </c>
      <c r="V334" s="4">
        <v>0</v>
      </c>
      <c r="W3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74.940217391304358</v>
      </c>
      <c r="X334" s="4">
        <v>0</v>
      </c>
      <c r="Y334" s="4">
        <v>0</v>
      </c>
      <c r="Z334" s="4">
        <v>0</v>
      </c>
      <c r="AA334" s="4">
        <v>9.5271739130434785</v>
      </c>
      <c r="AB334" s="4">
        <v>0</v>
      </c>
      <c r="AC334" s="4">
        <v>65.413043478260875</v>
      </c>
      <c r="AD334" s="4">
        <v>0</v>
      </c>
      <c r="AE334" s="4">
        <v>0</v>
      </c>
      <c r="AF334" s="1">
        <v>315508</v>
      </c>
      <c r="AG334" s="1">
        <v>2</v>
      </c>
      <c r="AH334"/>
    </row>
    <row r="335" spans="1:34" x14ac:dyDescent="0.25">
      <c r="A335" t="s">
        <v>380</v>
      </c>
      <c r="B335" t="s">
        <v>155</v>
      </c>
      <c r="C335" t="s">
        <v>559</v>
      </c>
      <c r="D335" t="s">
        <v>402</v>
      </c>
      <c r="E335" s="4">
        <v>94.293478260869563</v>
      </c>
      <c r="F335" s="4">
        <f>Nurse[[#This Row],[Total Nurse Staff Hours]]/Nurse[[#This Row],[MDS Census]]</f>
        <v>4.4792726224783852</v>
      </c>
      <c r="G335" s="4">
        <f>Nurse[[#This Row],[Total Direct Care Staff Hours]]/Nurse[[#This Row],[MDS Census]]</f>
        <v>4.2902236311239186</v>
      </c>
      <c r="H335" s="4">
        <f>Nurse[[#This Row],[Total RN Hours (w/ Admin, DON)]]/Nurse[[#This Row],[MDS Census]]</f>
        <v>0.986541786743516</v>
      </c>
      <c r="I335" s="4">
        <f>Nurse[[#This Row],[RN Hours (excl. Admin, DON)]]/Nurse[[#This Row],[MDS Census]]</f>
        <v>0.79749279538904905</v>
      </c>
      <c r="J335" s="4">
        <f>SUM(Nurse[[#This Row],[RN Hours (excl. Admin, DON)]],Nurse[[#This Row],[RN Admin Hours]],Nurse[[#This Row],[RN DON Hours]],Nurse[[#This Row],[LPN Hours (excl. Admin)]],Nurse[[#This Row],[LPN Admin Hours]],Nurse[[#This Row],[CNA Hours]],Nurse[[#This Row],[NA TR Hours]],Nurse[[#This Row],[Med Aide/Tech Hours]])</f>
        <v>422.36619565217381</v>
      </c>
      <c r="K335" s="4">
        <f>SUM(Nurse[[#This Row],[RN Hours (excl. Admin, DON)]],Nurse[[#This Row],[LPN Hours (excl. Admin)]],Nurse[[#This Row],[CNA Hours]],Nurse[[#This Row],[NA TR Hours]],Nurse[[#This Row],[Med Aide/Tech Hours]])</f>
        <v>404.54010869565207</v>
      </c>
      <c r="L335" s="4">
        <f>SUM(Nurse[[#This Row],[RN Hours (excl. Admin, DON)]],Nurse[[#This Row],[RN Admin Hours]],Nurse[[#This Row],[RN DON Hours]])</f>
        <v>93.02445652173914</v>
      </c>
      <c r="M335" s="4">
        <v>75.198369565217391</v>
      </c>
      <c r="N335" s="4">
        <v>14.695652173913043</v>
      </c>
      <c r="O335" s="4">
        <v>3.1304347826086958</v>
      </c>
      <c r="P335" s="4">
        <f>SUM(Nurse[[#This Row],[LPN Hours (excl. Admin)]],Nurse[[#This Row],[LPN Admin Hours]])</f>
        <v>90.219673913043465</v>
      </c>
      <c r="Q335" s="4">
        <v>90.219673913043465</v>
      </c>
      <c r="R335" s="4">
        <v>0</v>
      </c>
      <c r="S335" s="4">
        <f>SUM(Nurse[[#This Row],[CNA Hours]],Nurse[[#This Row],[NA TR Hours]],Nurse[[#This Row],[Med Aide/Tech Hours]])</f>
        <v>239.1220652173912</v>
      </c>
      <c r="T335" s="4">
        <v>232.62478260869554</v>
      </c>
      <c r="U335" s="4">
        <v>6.4972826086956523</v>
      </c>
      <c r="V335" s="4">
        <v>0</v>
      </c>
      <c r="W3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12.787391304347825</v>
      </c>
      <c r="X335" s="4">
        <v>0</v>
      </c>
      <c r="Y335" s="4">
        <v>0</v>
      </c>
      <c r="Z335" s="4">
        <v>0</v>
      </c>
      <c r="AA335" s="4">
        <v>0.37728260869565217</v>
      </c>
      <c r="AB335" s="4">
        <v>0</v>
      </c>
      <c r="AC335" s="4">
        <v>12.410108695652173</v>
      </c>
      <c r="AD335" s="4">
        <v>0</v>
      </c>
      <c r="AE335" s="4">
        <v>0</v>
      </c>
      <c r="AF335" s="1">
        <v>315269</v>
      </c>
      <c r="AG335" s="1">
        <v>2</v>
      </c>
      <c r="AH335"/>
    </row>
    <row r="336" spans="1:34" x14ac:dyDescent="0.25">
      <c r="A336" t="s">
        <v>380</v>
      </c>
      <c r="B336" t="s">
        <v>292</v>
      </c>
      <c r="C336" t="s">
        <v>472</v>
      </c>
      <c r="D336" t="s">
        <v>405</v>
      </c>
      <c r="E336" s="4">
        <v>76.630434782608702</v>
      </c>
      <c r="F336" s="4">
        <f>Nurse[[#This Row],[Total Nurse Staff Hours]]/Nurse[[#This Row],[MDS Census]]</f>
        <v>4.9658510638297875</v>
      </c>
      <c r="G336" s="4">
        <f>Nurse[[#This Row],[Total Direct Care Staff Hours]]/Nurse[[#This Row],[MDS Census]]</f>
        <v>4.6539716312056729</v>
      </c>
      <c r="H336" s="4">
        <f>Nurse[[#This Row],[Total RN Hours (w/ Admin, DON)]]/Nurse[[#This Row],[MDS Census]]</f>
        <v>0.88521276595744669</v>
      </c>
      <c r="I336" s="4">
        <f>Nurse[[#This Row],[RN Hours (excl. Admin, DON)]]/Nurse[[#This Row],[MDS Census]]</f>
        <v>0.57333333333333325</v>
      </c>
      <c r="J336" s="4">
        <f>SUM(Nurse[[#This Row],[RN Hours (excl. Admin, DON)]],Nurse[[#This Row],[RN Admin Hours]],Nurse[[#This Row],[RN DON Hours]],Nurse[[#This Row],[LPN Hours (excl. Admin)]],Nurse[[#This Row],[LPN Admin Hours]],Nurse[[#This Row],[CNA Hours]],Nurse[[#This Row],[NA TR Hours]],Nurse[[#This Row],[Med Aide/Tech Hours]])</f>
        <v>380.53532608695656</v>
      </c>
      <c r="K336" s="4">
        <f>SUM(Nurse[[#This Row],[RN Hours (excl. Admin, DON)]],Nurse[[#This Row],[LPN Hours (excl. Admin)]],Nurse[[#This Row],[CNA Hours]],Nurse[[#This Row],[NA TR Hours]],Nurse[[#This Row],[Med Aide/Tech Hours]])</f>
        <v>356.63586956521738</v>
      </c>
      <c r="L336" s="4">
        <f>SUM(Nurse[[#This Row],[RN Hours (excl. Admin, DON)]],Nurse[[#This Row],[RN Admin Hours]],Nurse[[#This Row],[RN DON Hours]])</f>
        <v>67.834239130434781</v>
      </c>
      <c r="M336" s="4">
        <v>43.934782608695649</v>
      </c>
      <c r="N336" s="4">
        <v>19.290760869565219</v>
      </c>
      <c r="O336" s="4">
        <v>4.6086956521739131</v>
      </c>
      <c r="P336" s="4">
        <f>SUM(Nurse[[#This Row],[LPN Hours (excl. Admin)]],Nurse[[#This Row],[LPN Admin Hours]])</f>
        <v>90.005434782608702</v>
      </c>
      <c r="Q336" s="4">
        <v>90.005434782608702</v>
      </c>
      <c r="R336" s="4">
        <v>0</v>
      </c>
      <c r="S336" s="4">
        <f>SUM(Nurse[[#This Row],[CNA Hours]],Nurse[[#This Row],[NA TR Hours]],Nurse[[#This Row],[Med Aide/Tech Hours]])</f>
        <v>222.69565217391303</v>
      </c>
      <c r="T336" s="4">
        <v>216.35597826086956</v>
      </c>
      <c r="U336" s="4">
        <v>6.3396739130434785</v>
      </c>
      <c r="V336" s="4">
        <v>0</v>
      </c>
      <c r="W3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29.391304347826086</v>
      </c>
      <c r="X336" s="4">
        <v>1.3478260869565217</v>
      </c>
      <c r="Y336" s="4">
        <v>0</v>
      </c>
      <c r="Z336" s="4">
        <v>0</v>
      </c>
      <c r="AA336" s="4">
        <v>15.771739130434783</v>
      </c>
      <c r="AB336" s="4">
        <v>0</v>
      </c>
      <c r="AC336" s="4">
        <v>12.271739130434783</v>
      </c>
      <c r="AD336" s="4">
        <v>0</v>
      </c>
      <c r="AE336" s="4">
        <v>0</v>
      </c>
      <c r="AF336" s="1">
        <v>315461</v>
      </c>
      <c r="AG336" s="1">
        <v>2</v>
      </c>
      <c r="AH336"/>
    </row>
    <row r="337" spans="1:34" x14ac:dyDescent="0.25">
      <c r="A337" t="s">
        <v>380</v>
      </c>
      <c r="B337" t="s">
        <v>62</v>
      </c>
      <c r="C337" t="s">
        <v>479</v>
      </c>
      <c r="D337" t="s">
        <v>415</v>
      </c>
      <c r="E337" s="4">
        <v>70</v>
      </c>
      <c r="F337" s="4">
        <f>Nurse[[#This Row],[Total Nurse Staff Hours]]/Nurse[[#This Row],[MDS Census]]</f>
        <v>4.954930124223603</v>
      </c>
      <c r="G337" s="4">
        <f>Nurse[[#This Row],[Total Direct Care Staff Hours]]/Nurse[[#This Row],[MDS Census]]</f>
        <v>4.7752717391304351</v>
      </c>
      <c r="H337" s="4">
        <f>Nurse[[#This Row],[Total RN Hours (w/ Admin, DON)]]/Nurse[[#This Row],[MDS Census]]</f>
        <v>1.3351319875776397</v>
      </c>
      <c r="I337" s="4">
        <f>Nurse[[#This Row],[RN Hours (excl. Admin, DON)]]/Nurse[[#This Row],[MDS Census]]</f>
        <v>1.1554736024844721</v>
      </c>
      <c r="J337" s="4">
        <f>SUM(Nurse[[#This Row],[RN Hours (excl. Admin, DON)]],Nurse[[#This Row],[RN Admin Hours]],Nurse[[#This Row],[RN DON Hours]],Nurse[[#This Row],[LPN Hours (excl. Admin)]],Nurse[[#This Row],[LPN Admin Hours]],Nurse[[#This Row],[CNA Hours]],Nurse[[#This Row],[NA TR Hours]],Nurse[[#This Row],[Med Aide/Tech Hours]])</f>
        <v>346.84510869565219</v>
      </c>
      <c r="K337" s="4">
        <f>SUM(Nurse[[#This Row],[RN Hours (excl. Admin, DON)]],Nurse[[#This Row],[LPN Hours (excl. Admin)]],Nurse[[#This Row],[CNA Hours]],Nurse[[#This Row],[NA TR Hours]],Nurse[[#This Row],[Med Aide/Tech Hours]])</f>
        <v>334.26902173913044</v>
      </c>
      <c r="L337" s="4">
        <f>SUM(Nurse[[#This Row],[RN Hours (excl. Admin, DON)]],Nurse[[#This Row],[RN Admin Hours]],Nurse[[#This Row],[RN DON Hours]])</f>
        <v>93.459239130434781</v>
      </c>
      <c r="M337" s="4">
        <v>80.883152173913047</v>
      </c>
      <c r="N337" s="4">
        <v>7.6195652173913047</v>
      </c>
      <c r="O337" s="4">
        <v>4.9565217391304346</v>
      </c>
      <c r="P337" s="4">
        <f>SUM(Nurse[[#This Row],[LPN Hours (excl. Admin)]],Nurse[[#This Row],[LPN Admin Hours]])</f>
        <v>53.790760869565219</v>
      </c>
      <c r="Q337" s="4">
        <v>53.790760869565219</v>
      </c>
      <c r="R337" s="4">
        <v>0</v>
      </c>
      <c r="S337" s="4">
        <f>SUM(Nurse[[#This Row],[CNA Hours]],Nurse[[#This Row],[NA TR Hours]],Nurse[[#This Row],[Med Aide/Tech Hours]])</f>
        <v>199.59510869565219</v>
      </c>
      <c r="T337" s="4">
        <v>168.625</v>
      </c>
      <c r="U337" s="4">
        <v>30.970108695652176</v>
      </c>
      <c r="V337" s="4">
        <v>0</v>
      </c>
      <c r="W3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81.165760869565219</v>
      </c>
      <c r="X337" s="4">
        <v>14.358695652173912</v>
      </c>
      <c r="Y337" s="4">
        <v>0</v>
      </c>
      <c r="Z337" s="4">
        <v>0</v>
      </c>
      <c r="AA337" s="4">
        <v>15.247282608695652</v>
      </c>
      <c r="AB337" s="4">
        <v>0</v>
      </c>
      <c r="AC337" s="4">
        <v>51.559782608695649</v>
      </c>
      <c r="AD337" s="4">
        <v>0</v>
      </c>
      <c r="AE337" s="4">
        <v>0</v>
      </c>
      <c r="AF337" s="1">
        <v>315128</v>
      </c>
      <c r="AG337" s="1">
        <v>2</v>
      </c>
      <c r="AH337"/>
    </row>
    <row r="338" spans="1:34" x14ac:dyDescent="0.25">
      <c r="A338" t="s">
        <v>380</v>
      </c>
      <c r="B338" t="s">
        <v>95</v>
      </c>
      <c r="C338" t="s">
        <v>537</v>
      </c>
      <c r="D338" t="s">
        <v>405</v>
      </c>
      <c r="E338" s="4">
        <v>180.92391304347825</v>
      </c>
      <c r="F338" s="4">
        <f>Nurse[[#This Row],[Total Nurse Staff Hours]]/Nurse[[#This Row],[MDS Census]]</f>
        <v>3.7647281465905689</v>
      </c>
      <c r="G338" s="4">
        <f>Nurse[[#This Row],[Total Direct Care Staff Hours]]/Nurse[[#This Row],[MDS Census]]</f>
        <v>3.5643478522078715</v>
      </c>
      <c r="H338" s="4">
        <f>Nurse[[#This Row],[Total RN Hours (w/ Admin, DON)]]/Nurse[[#This Row],[MDS Census]]</f>
        <v>0.40943826975067593</v>
      </c>
      <c r="I338" s="4">
        <f>Nurse[[#This Row],[RN Hours (excl. Admin, DON)]]/Nurse[[#This Row],[MDS Census]]</f>
        <v>0.29412856713727853</v>
      </c>
      <c r="J338" s="4">
        <f>SUM(Nurse[[#This Row],[RN Hours (excl. Admin, DON)]],Nurse[[#This Row],[RN Admin Hours]],Nurse[[#This Row],[RN DON Hours]],Nurse[[#This Row],[LPN Hours (excl. Admin)]],Nurse[[#This Row],[LPN Admin Hours]],Nurse[[#This Row],[CNA Hours]],Nurse[[#This Row],[NA TR Hours]],Nurse[[#This Row],[Med Aide/Tech Hours]])</f>
        <v>681.12934782608716</v>
      </c>
      <c r="K338" s="4">
        <f>SUM(Nurse[[#This Row],[RN Hours (excl. Admin, DON)]],Nurse[[#This Row],[LPN Hours (excl. Admin)]],Nurse[[#This Row],[CNA Hours]],Nurse[[#This Row],[NA TR Hours]],Nurse[[#This Row],[Med Aide/Tech Hours]])</f>
        <v>644.8757608695654</v>
      </c>
      <c r="L338" s="4">
        <f>SUM(Nurse[[#This Row],[RN Hours (excl. Admin, DON)]],Nurse[[#This Row],[RN Admin Hours]],Nurse[[#This Row],[RN DON Hours]])</f>
        <v>74.077173913043481</v>
      </c>
      <c r="M338" s="4">
        <v>53.214891304347837</v>
      </c>
      <c r="N338" s="4">
        <v>15.297065217391303</v>
      </c>
      <c r="O338" s="4">
        <v>5.5652173913043477</v>
      </c>
      <c r="P338" s="4">
        <f>SUM(Nurse[[#This Row],[LPN Hours (excl. Admin)]],Nurse[[#This Row],[LPN Admin Hours]])</f>
        <v>162.34402173913043</v>
      </c>
      <c r="Q338" s="4">
        <v>146.95271739130433</v>
      </c>
      <c r="R338" s="4">
        <v>15.391304347826088</v>
      </c>
      <c r="S338" s="4">
        <f>SUM(Nurse[[#This Row],[CNA Hours]],Nurse[[#This Row],[NA TR Hours]],Nurse[[#This Row],[Med Aide/Tech Hours]])</f>
        <v>444.70815217391322</v>
      </c>
      <c r="T338" s="4">
        <v>444.70815217391322</v>
      </c>
      <c r="U338" s="4">
        <v>0</v>
      </c>
      <c r="V338" s="4">
        <v>0</v>
      </c>
      <c r="W3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141.48858695652177</v>
      </c>
      <c r="X338" s="4">
        <v>10.994565217391308</v>
      </c>
      <c r="Y338" s="4">
        <v>0</v>
      </c>
      <c r="Z338" s="4">
        <v>0</v>
      </c>
      <c r="AA338" s="4">
        <v>67.03619565217393</v>
      </c>
      <c r="AB338" s="4">
        <v>0</v>
      </c>
      <c r="AC338" s="4">
        <v>63.457826086956523</v>
      </c>
      <c r="AD338" s="4">
        <v>0</v>
      </c>
      <c r="AE338" s="4">
        <v>0</v>
      </c>
      <c r="AF338" s="1">
        <v>315187</v>
      </c>
      <c r="AG338" s="1">
        <v>2</v>
      </c>
      <c r="AH338"/>
    </row>
    <row r="339" spans="1:34" x14ac:dyDescent="0.25">
      <c r="A339" t="s">
        <v>380</v>
      </c>
      <c r="B339" t="s">
        <v>168</v>
      </c>
      <c r="C339" t="s">
        <v>537</v>
      </c>
      <c r="D339" t="s">
        <v>405</v>
      </c>
      <c r="E339" s="4">
        <v>105.03260869565217</v>
      </c>
      <c r="F339" s="4">
        <f>Nurse[[#This Row],[Total Nurse Staff Hours]]/Nurse[[#This Row],[MDS Census]]</f>
        <v>5.9064741798613278</v>
      </c>
      <c r="G339" s="4">
        <f>Nurse[[#This Row],[Total Direct Care Staff Hours]]/Nurse[[#This Row],[MDS Census]]</f>
        <v>5.3847945772534418</v>
      </c>
      <c r="H339" s="4">
        <f>Nurse[[#This Row],[Total RN Hours (w/ Admin, DON)]]/Nurse[[#This Row],[MDS Census]]</f>
        <v>2.5333291938321429</v>
      </c>
      <c r="I339" s="4">
        <f>Nurse[[#This Row],[RN Hours (excl. Admin, DON)]]/Nurse[[#This Row],[MDS Census]]</f>
        <v>2.0116495912242573</v>
      </c>
      <c r="J339" s="4">
        <f>SUM(Nurse[[#This Row],[RN Hours (excl. Admin, DON)]],Nurse[[#This Row],[RN Admin Hours]],Nurse[[#This Row],[RN DON Hours]],Nurse[[#This Row],[LPN Hours (excl. Admin)]],Nurse[[#This Row],[LPN Admin Hours]],Nurse[[#This Row],[CNA Hours]],Nurse[[#This Row],[NA TR Hours]],Nurse[[#This Row],[Med Aide/Tech Hours]])</f>
        <v>620.37239130434796</v>
      </c>
      <c r="K339" s="4">
        <f>SUM(Nurse[[#This Row],[RN Hours (excl. Admin, DON)]],Nurse[[#This Row],[LPN Hours (excl. Admin)]],Nurse[[#This Row],[CNA Hours]],Nurse[[#This Row],[NA TR Hours]],Nurse[[#This Row],[Med Aide/Tech Hours]])</f>
        <v>565.57902173913055</v>
      </c>
      <c r="L339" s="4">
        <f>SUM(Nurse[[#This Row],[RN Hours (excl. Admin, DON)]],Nurse[[#This Row],[RN Admin Hours]],Nurse[[#This Row],[RN DON Hours]])</f>
        <v>266.08217391304345</v>
      </c>
      <c r="M339" s="4">
        <v>211.28880434782607</v>
      </c>
      <c r="N339" s="4">
        <v>49.494456521739117</v>
      </c>
      <c r="O339" s="4">
        <v>5.2989130434782608</v>
      </c>
      <c r="P339" s="4">
        <f>SUM(Nurse[[#This Row],[LPN Hours (excl. Admin)]],Nurse[[#This Row],[LPN Admin Hours]])</f>
        <v>264.18717391304364</v>
      </c>
      <c r="Q339" s="4">
        <v>264.18717391304364</v>
      </c>
      <c r="R339" s="4">
        <v>0</v>
      </c>
      <c r="S339" s="4">
        <f>SUM(Nurse[[#This Row],[CNA Hours]],Nurse[[#This Row],[NA TR Hours]],Nurse[[#This Row],[Med Aide/Tech Hours]])</f>
        <v>90.103043478260858</v>
      </c>
      <c r="T339" s="4">
        <v>90.103043478260858</v>
      </c>
      <c r="U339" s="4">
        <v>0</v>
      </c>
      <c r="V339" s="4">
        <v>0</v>
      </c>
      <c r="W3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9" s="4">
        <v>0</v>
      </c>
      <c r="Y339" s="4">
        <v>0</v>
      </c>
      <c r="Z339" s="4">
        <v>0</v>
      </c>
      <c r="AA339" s="4">
        <v>0</v>
      </c>
      <c r="AB339" s="4">
        <v>0</v>
      </c>
      <c r="AC339" s="4">
        <v>0</v>
      </c>
      <c r="AD339" s="4">
        <v>0</v>
      </c>
      <c r="AE339" s="4">
        <v>0</v>
      </c>
      <c r="AF339" s="1">
        <v>315289</v>
      </c>
      <c r="AG339" s="1">
        <v>2</v>
      </c>
      <c r="AH339"/>
    </row>
    <row r="340" spans="1:34" x14ac:dyDescent="0.25">
      <c r="A340" t="s">
        <v>380</v>
      </c>
      <c r="B340" t="s">
        <v>259</v>
      </c>
      <c r="C340" t="s">
        <v>589</v>
      </c>
      <c r="D340" t="s">
        <v>412</v>
      </c>
      <c r="E340" s="4">
        <v>63.184782608695649</v>
      </c>
      <c r="F340" s="4">
        <f>Nurse[[#This Row],[Total Nurse Staff Hours]]/Nurse[[#This Row],[MDS Census]]</f>
        <v>3.6654481334938933</v>
      </c>
      <c r="G340" s="4">
        <f>Nurse[[#This Row],[Total Direct Care Staff Hours]]/Nurse[[#This Row],[MDS Census]]</f>
        <v>3.5231377945983149</v>
      </c>
      <c r="H340" s="4">
        <f>Nurse[[#This Row],[Total RN Hours (w/ Admin, DON)]]/Nurse[[#This Row],[MDS Census]]</f>
        <v>0.37132289695510062</v>
      </c>
      <c r="I340" s="4">
        <f>Nurse[[#This Row],[RN Hours (excl. Admin, DON)]]/Nurse[[#This Row],[MDS Census]]</f>
        <v>0.22901255805952178</v>
      </c>
      <c r="J340" s="4">
        <f>SUM(Nurse[[#This Row],[RN Hours (excl. Admin, DON)]],Nurse[[#This Row],[RN Admin Hours]],Nurse[[#This Row],[RN DON Hours]],Nurse[[#This Row],[LPN Hours (excl. Admin)]],Nurse[[#This Row],[LPN Admin Hours]],Nurse[[#This Row],[CNA Hours]],Nurse[[#This Row],[NA TR Hours]],Nurse[[#This Row],[Med Aide/Tech Hours]])</f>
        <v>231.60054347826087</v>
      </c>
      <c r="K340" s="4">
        <f>SUM(Nurse[[#This Row],[RN Hours (excl. Admin, DON)]],Nurse[[#This Row],[LPN Hours (excl. Admin)]],Nurse[[#This Row],[CNA Hours]],Nurse[[#This Row],[NA TR Hours]],Nurse[[#This Row],[Med Aide/Tech Hours]])</f>
        <v>222.60869565217394</v>
      </c>
      <c r="L340" s="4">
        <f>SUM(Nurse[[#This Row],[RN Hours (excl. Admin, DON)]],Nurse[[#This Row],[RN Admin Hours]],Nurse[[#This Row],[RN DON Hours]])</f>
        <v>23.461956521739129</v>
      </c>
      <c r="M340" s="4">
        <v>14.470108695652174</v>
      </c>
      <c r="N340" s="4">
        <v>3.4266304347826089</v>
      </c>
      <c r="O340" s="4">
        <v>5.5652173913043477</v>
      </c>
      <c r="P340" s="4">
        <f>SUM(Nurse[[#This Row],[LPN Hours (excl. Admin)]],Nurse[[#This Row],[LPN Admin Hours]])</f>
        <v>57.747282608695649</v>
      </c>
      <c r="Q340" s="4">
        <v>57.747282608695649</v>
      </c>
      <c r="R340" s="4">
        <v>0</v>
      </c>
      <c r="S340" s="4">
        <f>SUM(Nurse[[#This Row],[CNA Hours]],Nurse[[#This Row],[NA TR Hours]],Nurse[[#This Row],[Med Aide/Tech Hours]])</f>
        <v>150.39130434782609</v>
      </c>
      <c r="T340" s="4">
        <v>150.39130434782609</v>
      </c>
      <c r="U340" s="4">
        <v>0</v>
      </c>
      <c r="V340" s="4">
        <v>0</v>
      </c>
      <c r="W3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77.483695652173907</v>
      </c>
      <c r="X340" s="4">
        <v>11.665760869565217</v>
      </c>
      <c r="Y340" s="4">
        <v>0</v>
      </c>
      <c r="Z340" s="4">
        <v>0</v>
      </c>
      <c r="AA340" s="4">
        <v>8.8559782608695645</v>
      </c>
      <c r="AB340" s="4">
        <v>0</v>
      </c>
      <c r="AC340" s="4">
        <v>56.961956521739133</v>
      </c>
      <c r="AD340" s="4">
        <v>0</v>
      </c>
      <c r="AE340" s="4">
        <v>0</v>
      </c>
      <c r="AF340" s="1">
        <v>315414</v>
      </c>
      <c r="AG340" s="1">
        <v>2</v>
      </c>
      <c r="AH340"/>
    </row>
    <row r="341" spans="1:34" x14ac:dyDescent="0.25">
      <c r="A341" t="s">
        <v>380</v>
      </c>
      <c r="B341" t="s">
        <v>180</v>
      </c>
      <c r="C341" t="s">
        <v>422</v>
      </c>
      <c r="D341" t="s">
        <v>404</v>
      </c>
      <c r="E341" s="4">
        <v>79.315217391304344</v>
      </c>
      <c r="F341" s="4">
        <f>Nurse[[#This Row],[Total Nurse Staff Hours]]/Nurse[[#This Row],[MDS Census]]</f>
        <v>2.8205769494312736</v>
      </c>
      <c r="G341" s="4">
        <f>Nurse[[#This Row],[Total Direct Care Staff Hours]]/Nurse[[#This Row],[MDS Census]]</f>
        <v>2.6988145813347955</v>
      </c>
      <c r="H341" s="4">
        <f>Nurse[[#This Row],[Total RN Hours (w/ Admin, DON)]]/Nurse[[#This Row],[MDS Census]]</f>
        <v>0.52268055365218591</v>
      </c>
      <c r="I341" s="4">
        <f>Nurse[[#This Row],[RN Hours (excl. Admin, DON)]]/Nurse[[#This Row],[MDS Census]]</f>
        <v>0.40091818555570785</v>
      </c>
      <c r="J341" s="4">
        <f>SUM(Nurse[[#This Row],[RN Hours (excl. Admin, DON)]],Nurse[[#This Row],[RN Admin Hours]],Nurse[[#This Row],[RN DON Hours]],Nurse[[#This Row],[LPN Hours (excl. Admin)]],Nurse[[#This Row],[LPN Admin Hours]],Nurse[[#This Row],[CNA Hours]],Nurse[[#This Row],[NA TR Hours]],Nurse[[#This Row],[Med Aide/Tech Hours]])</f>
        <v>223.7146739130435</v>
      </c>
      <c r="K341" s="4">
        <f>SUM(Nurse[[#This Row],[RN Hours (excl. Admin, DON)]],Nurse[[#This Row],[LPN Hours (excl. Admin)]],Nurse[[#This Row],[CNA Hours]],Nurse[[#This Row],[NA TR Hours]],Nurse[[#This Row],[Med Aide/Tech Hours]])</f>
        <v>214.05706521739131</v>
      </c>
      <c r="L341" s="4">
        <f>SUM(Nurse[[#This Row],[RN Hours (excl. Admin, DON)]],Nurse[[#This Row],[RN Admin Hours]],Nurse[[#This Row],[RN DON Hours]])</f>
        <v>41.456521739130437</v>
      </c>
      <c r="M341" s="4">
        <v>31.798913043478262</v>
      </c>
      <c r="N341" s="4">
        <v>4.0923913043478262</v>
      </c>
      <c r="O341" s="4">
        <v>5.5652173913043477</v>
      </c>
      <c r="P341" s="4">
        <f>SUM(Nurse[[#This Row],[LPN Hours (excl. Admin)]],Nurse[[#This Row],[LPN Admin Hours]])</f>
        <v>69.630434782608702</v>
      </c>
      <c r="Q341" s="4">
        <v>69.630434782608702</v>
      </c>
      <c r="R341" s="4">
        <v>0</v>
      </c>
      <c r="S341" s="4">
        <f>SUM(Nurse[[#This Row],[CNA Hours]],Nurse[[#This Row],[NA TR Hours]],Nurse[[#This Row],[Med Aide/Tech Hours]])</f>
        <v>112.62771739130434</v>
      </c>
      <c r="T341" s="4">
        <v>112.62771739130434</v>
      </c>
      <c r="U341" s="4">
        <v>0</v>
      </c>
      <c r="V341" s="4">
        <v>0</v>
      </c>
      <c r="W3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1" s="4">
        <v>0</v>
      </c>
      <c r="Y341" s="4">
        <v>0</v>
      </c>
      <c r="Z341" s="4">
        <v>0</v>
      </c>
      <c r="AA341" s="4">
        <v>0</v>
      </c>
      <c r="AB341" s="4">
        <v>0</v>
      </c>
      <c r="AC341" s="4">
        <v>0</v>
      </c>
      <c r="AD341" s="4">
        <v>0</v>
      </c>
      <c r="AE341" s="4">
        <v>0</v>
      </c>
      <c r="AF341" s="1">
        <v>315304</v>
      </c>
      <c r="AG341" s="1">
        <v>2</v>
      </c>
      <c r="AH341"/>
    </row>
    <row r="342" spans="1:34" x14ac:dyDescent="0.25">
      <c r="A342" t="s">
        <v>380</v>
      </c>
      <c r="B342" t="s">
        <v>196</v>
      </c>
      <c r="C342" t="s">
        <v>448</v>
      </c>
      <c r="D342" t="s">
        <v>406</v>
      </c>
      <c r="E342" s="4">
        <v>122.07608695652173</v>
      </c>
      <c r="F342" s="4">
        <f>Nurse[[#This Row],[Total Nurse Staff Hours]]/Nurse[[#This Row],[MDS Census]]</f>
        <v>4.4484881132579481</v>
      </c>
      <c r="G342" s="4">
        <f>Nurse[[#This Row],[Total Direct Care Staff Hours]]/Nurse[[#This Row],[MDS Census]]</f>
        <v>4.4009411450449658</v>
      </c>
      <c r="H342" s="4">
        <f>Nurse[[#This Row],[Total RN Hours (w/ Admin, DON)]]/Nurse[[#This Row],[MDS Census]]</f>
        <v>0.36913275754607777</v>
      </c>
      <c r="I342" s="4">
        <f>Nurse[[#This Row],[RN Hours (excl. Admin, DON)]]/Nurse[[#This Row],[MDS Census]]</f>
        <v>0.32158578933309589</v>
      </c>
      <c r="J342" s="4">
        <f>SUM(Nurse[[#This Row],[RN Hours (excl. Admin, DON)]],Nurse[[#This Row],[RN Admin Hours]],Nurse[[#This Row],[RN DON Hours]],Nurse[[#This Row],[LPN Hours (excl. Admin)]],Nurse[[#This Row],[LPN Admin Hours]],Nurse[[#This Row],[CNA Hours]],Nurse[[#This Row],[NA TR Hours]],Nurse[[#This Row],[Med Aide/Tech Hours]])</f>
        <v>543.05402173913058</v>
      </c>
      <c r="K342" s="4">
        <f>SUM(Nurse[[#This Row],[RN Hours (excl. Admin, DON)]],Nurse[[#This Row],[LPN Hours (excl. Admin)]],Nurse[[#This Row],[CNA Hours]],Nurse[[#This Row],[NA TR Hours]],Nurse[[#This Row],[Med Aide/Tech Hours]])</f>
        <v>537.24967391304358</v>
      </c>
      <c r="L342" s="4">
        <f>SUM(Nurse[[#This Row],[RN Hours (excl. Admin, DON)]],Nurse[[#This Row],[RN Admin Hours]],Nurse[[#This Row],[RN DON Hours]])</f>
        <v>45.062282608695647</v>
      </c>
      <c r="M342" s="4">
        <v>39.257934782608693</v>
      </c>
      <c r="N342" s="4">
        <v>0</v>
      </c>
      <c r="O342" s="4">
        <v>5.8043478260869561</v>
      </c>
      <c r="P342" s="4">
        <f>SUM(Nurse[[#This Row],[LPN Hours (excl. Admin)]],Nurse[[#This Row],[LPN Admin Hours]])</f>
        <v>169.49586956521739</v>
      </c>
      <c r="Q342" s="4">
        <v>169.49586956521739</v>
      </c>
      <c r="R342" s="4">
        <v>0</v>
      </c>
      <c r="S342" s="4">
        <f>SUM(Nurse[[#This Row],[CNA Hours]],Nurse[[#This Row],[NA TR Hours]],Nurse[[#This Row],[Med Aide/Tech Hours]])</f>
        <v>328.4958695652175</v>
      </c>
      <c r="T342" s="4">
        <v>328.4958695652175</v>
      </c>
      <c r="U342" s="4">
        <v>0</v>
      </c>
      <c r="V342" s="4">
        <v>0</v>
      </c>
      <c r="W3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2" s="4">
        <v>0</v>
      </c>
      <c r="Y342" s="4">
        <v>0</v>
      </c>
      <c r="Z342" s="4">
        <v>0</v>
      </c>
      <c r="AA342" s="4">
        <v>0</v>
      </c>
      <c r="AB342" s="4">
        <v>0</v>
      </c>
      <c r="AC342" s="4">
        <v>0</v>
      </c>
      <c r="AD342" s="4">
        <v>0</v>
      </c>
      <c r="AE342" s="4">
        <v>0</v>
      </c>
      <c r="AF342" s="1">
        <v>315324</v>
      </c>
      <c r="AG342" s="1">
        <v>2</v>
      </c>
      <c r="AH342"/>
    </row>
    <row r="343" spans="1:34" x14ac:dyDescent="0.25">
      <c r="A343" t="s">
        <v>380</v>
      </c>
      <c r="B343" t="s">
        <v>324</v>
      </c>
      <c r="C343" t="s">
        <v>527</v>
      </c>
      <c r="D343" t="s">
        <v>412</v>
      </c>
      <c r="E343" s="4">
        <v>90.673913043478265</v>
      </c>
      <c r="F343" s="4">
        <f>Nurse[[#This Row],[Total Nurse Staff Hours]]/Nurse[[#This Row],[MDS Census]]</f>
        <v>3.5431599136897627</v>
      </c>
      <c r="G343" s="4">
        <f>Nurse[[#This Row],[Total Direct Care Staff Hours]]/Nurse[[#This Row],[MDS Census]]</f>
        <v>3.4869695516662671</v>
      </c>
      <c r="H343" s="4">
        <f>Nurse[[#This Row],[Total RN Hours (w/ Admin, DON)]]/Nurse[[#This Row],[MDS Census]]</f>
        <v>0.5185255334452169</v>
      </c>
      <c r="I343" s="4">
        <f>Nurse[[#This Row],[RN Hours (excl. Admin, DON)]]/Nurse[[#This Row],[MDS Census]]</f>
        <v>0.46233517142172137</v>
      </c>
      <c r="J343" s="4">
        <f>SUM(Nurse[[#This Row],[RN Hours (excl. Admin, DON)]],Nurse[[#This Row],[RN Admin Hours]],Nurse[[#This Row],[RN DON Hours]],Nurse[[#This Row],[LPN Hours (excl. Admin)]],Nurse[[#This Row],[LPN Admin Hours]],Nurse[[#This Row],[CNA Hours]],Nurse[[#This Row],[NA TR Hours]],Nurse[[#This Row],[Med Aide/Tech Hours]])</f>
        <v>321.2721739130435</v>
      </c>
      <c r="K343" s="4">
        <f>SUM(Nurse[[#This Row],[RN Hours (excl. Admin, DON)]],Nurse[[#This Row],[LPN Hours (excl. Admin)]],Nurse[[#This Row],[CNA Hours]],Nurse[[#This Row],[NA TR Hours]],Nurse[[#This Row],[Med Aide/Tech Hours]])</f>
        <v>316.17717391304348</v>
      </c>
      <c r="L343" s="4">
        <f>SUM(Nurse[[#This Row],[RN Hours (excl. Admin, DON)]],Nurse[[#This Row],[RN Admin Hours]],Nurse[[#This Row],[RN DON Hours]])</f>
        <v>47.016739130434779</v>
      </c>
      <c r="M343" s="4">
        <v>41.92173913043478</v>
      </c>
      <c r="N343" s="4">
        <v>0</v>
      </c>
      <c r="O343" s="4">
        <v>5.0949999999999998</v>
      </c>
      <c r="P343" s="4">
        <f>SUM(Nurse[[#This Row],[LPN Hours (excl. Admin)]],Nurse[[#This Row],[LPN Admin Hours]])</f>
        <v>110.76695652173912</v>
      </c>
      <c r="Q343" s="4">
        <v>110.76695652173912</v>
      </c>
      <c r="R343" s="4">
        <v>0</v>
      </c>
      <c r="S343" s="4">
        <f>SUM(Nurse[[#This Row],[CNA Hours]],Nurse[[#This Row],[NA TR Hours]],Nurse[[#This Row],[Med Aide/Tech Hours]])</f>
        <v>163.48847826086958</v>
      </c>
      <c r="T343" s="4">
        <v>163.48847826086958</v>
      </c>
      <c r="U343" s="4">
        <v>0</v>
      </c>
      <c r="V343" s="4">
        <v>0</v>
      </c>
      <c r="W3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4.6357608695652166</v>
      </c>
      <c r="X343" s="4">
        <v>0</v>
      </c>
      <c r="Y343" s="4">
        <v>0</v>
      </c>
      <c r="Z343" s="4">
        <v>0</v>
      </c>
      <c r="AA343" s="4">
        <v>0</v>
      </c>
      <c r="AB343" s="4">
        <v>0</v>
      </c>
      <c r="AC343" s="4">
        <v>4.6357608695652166</v>
      </c>
      <c r="AD343" s="4">
        <v>0</v>
      </c>
      <c r="AE343" s="4">
        <v>0</v>
      </c>
      <c r="AF343" s="1">
        <v>315504</v>
      </c>
      <c r="AG343" s="1">
        <v>2</v>
      </c>
      <c r="AH343"/>
    </row>
    <row r="344" spans="1:34" x14ac:dyDescent="0.25">
      <c r="A344" t="s">
        <v>380</v>
      </c>
      <c r="B344" t="s">
        <v>237</v>
      </c>
      <c r="C344" t="s">
        <v>431</v>
      </c>
      <c r="D344" t="s">
        <v>410</v>
      </c>
      <c r="E344" s="4">
        <v>142.56521739130434</v>
      </c>
      <c r="F344" s="4">
        <f>Nurse[[#This Row],[Total Nurse Staff Hours]]/Nurse[[#This Row],[MDS Census]]</f>
        <v>3.7842589204025616</v>
      </c>
      <c r="G344" s="4">
        <f>Nurse[[#This Row],[Total Direct Care Staff Hours]]/Nurse[[#This Row],[MDS Census]]</f>
        <v>3.6992406221408962</v>
      </c>
      <c r="H344" s="4">
        <f>Nurse[[#This Row],[Total RN Hours (w/ Admin, DON)]]/Nurse[[#This Row],[MDS Census]]</f>
        <v>0.52123284537968895</v>
      </c>
      <c r="I344" s="4">
        <f>Nurse[[#This Row],[RN Hours (excl. Admin, DON)]]/Nurse[[#This Row],[MDS Census]]</f>
        <v>0.43621454711802388</v>
      </c>
      <c r="J344" s="4">
        <f>SUM(Nurse[[#This Row],[RN Hours (excl. Admin, DON)]],Nurse[[#This Row],[RN Admin Hours]],Nurse[[#This Row],[RN DON Hours]],Nurse[[#This Row],[LPN Hours (excl. Admin)]],Nurse[[#This Row],[LPN Admin Hours]],Nurse[[#This Row],[CNA Hours]],Nurse[[#This Row],[NA TR Hours]],Nurse[[#This Row],[Med Aide/Tech Hours]])</f>
        <v>539.50369565217386</v>
      </c>
      <c r="K344" s="4">
        <f>SUM(Nurse[[#This Row],[RN Hours (excl. Admin, DON)]],Nurse[[#This Row],[LPN Hours (excl. Admin)]],Nurse[[#This Row],[CNA Hours]],Nurse[[#This Row],[NA TR Hours]],Nurse[[#This Row],[Med Aide/Tech Hours]])</f>
        <v>527.38304347826079</v>
      </c>
      <c r="L344" s="4">
        <f>SUM(Nurse[[#This Row],[RN Hours (excl. Admin, DON)]],Nurse[[#This Row],[RN Admin Hours]],Nurse[[#This Row],[RN DON Hours]])</f>
        <v>74.309673913043483</v>
      </c>
      <c r="M344" s="4">
        <v>62.189021739130446</v>
      </c>
      <c r="N344" s="4">
        <v>7.7728260869565196</v>
      </c>
      <c r="O344" s="4">
        <v>4.3478260869565215</v>
      </c>
      <c r="P344" s="4">
        <f>SUM(Nurse[[#This Row],[LPN Hours (excl. Admin)]],Nurse[[#This Row],[LPN Admin Hours]])</f>
        <v>114.40326086956519</v>
      </c>
      <c r="Q344" s="4">
        <v>114.40326086956519</v>
      </c>
      <c r="R344" s="4">
        <v>0</v>
      </c>
      <c r="S344" s="4">
        <f>SUM(Nurse[[#This Row],[CNA Hours]],Nurse[[#This Row],[NA TR Hours]],Nurse[[#This Row],[Med Aide/Tech Hours]])</f>
        <v>350.79076086956519</v>
      </c>
      <c r="T344" s="4">
        <v>350.79076086956519</v>
      </c>
      <c r="U344" s="4">
        <v>0</v>
      </c>
      <c r="V344" s="4">
        <v>0</v>
      </c>
      <c r="W3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52.140108695652174</v>
      </c>
      <c r="X344" s="4">
        <v>0</v>
      </c>
      <c r="Y344" s="4">
        <v>0</v>
      </c>
      <c r="Z344" s="4">
        <v>0</v>
      </c>
      <c r="AA344" s="4">
        <v>5.8147826086956522</v>
      </c>
      <c r="AB344" s="4">
        <v>0</v>
      </c>
      <c r="AC344" s="4">
        <v>46.325326086956522</v>
      </c>
      <c r="AD344" s="4">
        <v>0</v>
      </c>
      <c r="AE344" s="4">
        <v>0</v>
      </c>
      <c r="AF344" s="1">
        <v>315372</v>
      </c>
      <c r="AG344" s="1">
        <v>2</v>
      </c>
      <c r="AH344"/>
    </row>
    <row r="345" spans="1:34" x14ac:dyDescent="0.25">
      <c r="A345" t="s">
        <v>380</v>
      </c>
      <c r="B345" t="s">
        <v>262</v>
      </c>
      <c r="C345" t="s">
        <v>590</v>
      </c>
      <c r="D345" t="s">
        <v>415</v>
      </c>
      <c r="E345" s="4">
        <v>42.554347826086953</v>
      </c>
      <c r="F345" s="4">
        <f>Nurse[[#This Row],[Total Nurse Staff Hours]]/Nurse[[#This Row],[MDS Census]]</f>
        <v>5.2728403575989784</v>
      </c>
      <c r="G345" s="4">
        <f>Nurse[[#This Row],[Total Direct Care Staff Hours]]/Nurse[[#This Row],[MDS Census]]</f>
        <v>4.7069501915708809</v>
      </c>
      <c r="H345" s="4">
        <f>Nurse[[#This Row],[Total RN Hours (w/ Admin, DON)]]/Nurse[[#This Row],[MDS Census]]</f>
        <v>1.6179974457215835</v>
      </c>
      <c r="I345" s="4">
        <f>Nurse[[#This Row],[RN Hours (excl. Admin, DON)]]/Nurse[[#This Row],[MDS Census]]</f>
        <v>1.1787994891443168</v>
      </c>
      <c r="J345" s="4">
        <f>SUM(Nurse[[#This Row],[RN Hours (excl. Admin, DON)]],Nurse[[#This Row],[RN Admin Hours]],Nurse[[#This Row],[RN DON Hours]],Nurse[[#This Row],[LPN Hours (excl. Admin)]],Nurse[[#This Row],[LPN Admin Hours]],Nurse[[#This Row],[CNA Hours]],Nurse[[#This Row],[NA TR Hours]],Nurse[[#This Row],[Med Aide/Tech Hours]])</f>
        <v>224.38228260869565</v>
      </c>
      <c r="K345" s="4">
        <f>SUM(Nurse[[#This Row],[RN Hours (excl. Admin, DON)]],Nurse[[#This Row],[LPN Hours (excl. Admin)]],Nurse[[#This Row],[CNA Hours]],Nurse[[#This Row],[NA TR Hours]],Nurse[[#This Row],[Med Aide/Tech Hours]])</f>
        <v>200.3011956521739</v>
      </c>
      <c r="L345" s="4">
        <f>SUM(Nurse[[#This Row],[RN Hours (excl. Admin, DON)]],Nurse[[#This Row],[RN Admin Hours]],Nurse[[#This Row],[RN DON Hours]])</f>
        <v>68.852826086956512</v>
      </c>
      <c r="M345" s="4">
        <v>50.163043478260867</v>
      </c>
      <c r="N345" s="4">
        <v>14.168043478260865</v>
      </c>
      <c r="O345" s="4">
        <v>4.5217391304347823</v>
      </c>
      <c r="P345" s="4">
        <f>SUM(Nurse[[#This Row],[LPN Hours (excl. Admin)]],Nurse[[#This Row],[LPN Admin Hours]])</f>
        <v>41.923913043478258</v>
      </c>
      <c r="Q345" s="4">
        <v>36.532608695652172</v>
      </c>
      <c r="R345" s="4">
        <v>5.3913043478260869</v>
      </c>
      <c r="S345" s="4">
        <f>SUM(Nurse[[#This Row],[CNA Hours]],Nurse[[#This Row],[NA TR Hours]],Nurse[[#This Row],[Med Aide/Tech Hours]])</f>
        <v>113.60554347826087</v>
      </c>
      <c r="T345" s="4">
        <v>107.67032608695652</v>
      </c>
      <c r="U345" s="4">
        <v>5.9352173913043478</v>
      </c>
      <c r="V345" s="4">
        <v>0</v>
      </c>
      <c r="W3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5" s="4">
        <v>0</v>
      </c>
      <c r="Y345" s="4">
        <v>0</v>
      </c>
      <c r="Z345" s="4">
        <v>0</v>
      </c>
      <c r="AA345" s="4">
        <v>0</v>
      </c>
      <c r="AB345" s="4">
        <v>0</v>
      </c>
      <c r="AC345" s="4">
        <v>0</v>
      </c>
      <c r="AD345" s="4">
        <v>0</v>
      </c>
      <c r="AE345" s="4">
        <v>0</v>
      </c>
      <c r="AF345" s="1">
        <v>315418</v>
      </c>
      <c r="AG345" s="1">
        <v>2</v>
      </c>
      <c r="AH345"/>
    </row>
    <row r="346" spans="1:34" x14ac:dyDescent="0.25">
      <c r="A346" t="s">
        <v>380</v>
      </c>
      <c r="B346" t="s">
        <v>112</v>
      </c>
      <c r="C346" t="s">
        <v>543</v>
      </c>
      <c r="D346" t="s">
        <v>418</v>
      </c>
      <c r="E346" s="4">
        <v>140.71739130434781</v>
      </c>
      <c r="F346" s="4">
        <f>Nurse[[#This Row],[Total Nurse Staff Hours]]/Nurse[[#This Row],[MDS Census]]</f>
        <v>3.0311154024409088</v>
      </c>
      <c r="G346" s="4">
        <f>Nurse[[#This Row],[Total Direct Care Staff Hours]]/Nurse[[#This Row],[MDS Census]]</f>
        <v>2.6663780318245025</v>
      </c>
      <c r="H346" s="4">
        <f>Nurse[[#This Row],[Total RN Hours (w/ Admin, DON)]]/Nurse[[#This Row],[MDS Census]]</f>
        <v>0.47353545496678517</v>
      </c>
      <c r="I346" s="4">
        <f>Nurse[[#This Row],[RN Hours (excl. Admin, DON)]]/Nurse[[#This Row],[MDS Census]]</f>
        <v>0.21605128997373707</v>
      </c>
      <c r="J346" s="4">
        <f>SUM(Nurse[[#This Row],[RN Hours (excl. Admin, DON)]],Nurse[[#This Row],[RN Admin Hours]],Nurse[[#This Row],[RN DON Hours]],Nurse[[#This Row],[LPN Hours (excl. Admin)]],Nurse[[#This Row],[LPN Admin Hours]],Nurse[[#This Row],[CNA Hours]],Nurse[[#This Row],[NA TR Hours]],Nurse[[#This Row],[Med Aide/Tech Hours]])</f>
        <v>426.5306521739131</v>
      </c>
      <c r="K346" s="4">
        <f>SUM(Nurse[[#This Row],[RN Hours (excl. Admin, DON)]],Nurse[[#This Row],[LPN Hours (excl. Admin)]],Nurse[[#This Row],[CNA Hours]],Nurse[[#This Row],[NA TR Hours]],Nurse[[#This Row],[Med Aide/Tech Hours]])</f>
        <v>375.20576086956527</v>
      </c>
      <c r="L346" s="4">
        <f>SUM(Nurse[[#This Row],[RN Hours (excl. Admin, DON)]],Nurse[[#This Row],[RN Admin Hours]],Nurse[[#This Row],[RN DON Hours]])</f>
        <v>66.634673913043486</v>
      </c>
      <c r="M346" s="4">
        <v>30.402173913043477</v>
      </c>
      <c r="N346" s="4">
        <v>30.627717391304348</v>
      </c>
      <c r="O346" s="4">
        <v>5.6047826086956523</v>
      </c>
      <c r="P346" s="4">
        <f>SUM(Nurse[[#This Row],[LPN Hours (excl. Admin)]],Nurse[[#This Row],[LPN Admin Hours]])</f>
        <v>130.62228260869566</v>
      </c>
      <c r="Q346" s="4">
        <v>115.52989130434783</v>
      </c>
      <c r="R346" s="4">
        <v>15.092391304347826</v>
      </c>
      <c r="S346" s="4">
        <f>SUM(Nurse[[#This Row],[CNA Hours]],Nurse[[#This Row],[NA TR Hours]],Nurse[[#This Row],[Med Aide/Tech Hours]])</f>
        <v>229.27369565217393</v>
      </c>
      <c r="T346" s="4">
        <v>182.18945652173915</v>
      </c>
      <c r="U346" s="4">
        <v>46.513586956521742</v>
      </c>
      <c r="V346" s="4">
        <v>0.57065217391304346</v>
      </c>
      <c r="W3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5.6413043478260869</v>
      </c>
      <c r="X346" s="4">
        <v>0</v>
      </c>
      <c r="Y346" s="4">
        <v>0</v>
      </c>
      <c r="Z346" s="4">
        <v>0</v>
      </c>
      <c r="AA346" s="4">
        <v>0</v>
      </c>
      <c r="AB346" s="4">
        <v>0</v>
      </c>
      <c r="AC346" s="4">
        <v>5.6413043478260869</v>
      </c>
      <c r="AD346" s="4">
        <v>0</v>
      </c>
      <c r="AE346" s="4">
        <v>0</v>
      </c>
      <c r="AF346" s="1">
        <v>315213</v>
      </c>
      <c r="AG346" s="1">
        <v>2</v>
      </c>
      <c r="AH346"/>
    </row>
    <row r="347" spans="1:34" x14ac:dyDescent="0.25">
      <c r="A347" t="s">
        <v>380</v>
      </c>
      <c r="B347" t="s">
        <v>36</v>
      </c>
      <c r="C347" t="s">
        <v>502</v>
      </c>
      <c r="D347" t="s">
        <v>415</v>
      </c>
      <c r="E347" s="4">
        <v>9.6086956521739122</v>
      </c>
      <c r="F347" s="4">
        <f>Nurse[[#This Row],[Total Nurse Staff Hours]]/Nurse[[#This Row],[MDS Census]]</f>
        <v>3.9097285067873311</v>
      </c>
      <c r="G347" s="4">
        <f>Nurse[[#This Row],[Total Direct Care Staff Hours]]/Nurse[[#This Row],[MDS Census]]</f>
        <v>3.4425000000000008</v>
      </c>
      <c r="H347" s="4">
        <f>Nurse[[#This Row],[Total RN Hours (w/ Admin, DON)]]/Nurse[[#This Row],[MDS Census]]</f>
        <v>1.1799660633484166</v>
      </c>
      <c r="I347" s="4">
        <f>Nurse[[#This Row],[RN Hours (excl. Admin, DON)]]/Nurse[[#This Row],[MDS Census]]</f>
        <v>0.71273755656108617</v>
      </c>
      <c r="J347" s="4">
        <f>SUM(Nurse[[#This Row],[RN Hours (excl. Admin, DON)]],Nurse[[#This Row],[RN Admin Hours]],Nurse[[#This Row],[RN DON Hours]],Nurse[[#This Row],[LPN Hours (excl. Admin)]],Nurse[[#This Row],[LPN Admin Hours]],Nurse[[#This Row],[CNA Hours]],Nurse[[#This Row],[NA TR Hours]],Nurse[[#This Row],[Med Aide/Tech Hours]])</f>
        <v>37.567391304347829</v>
      </c>
      <c r="K347" s="4">
        <f>SUM(Nurse[[#This Row],[RN Hours (excl. Admin, DON)]],Nurse[[#This Row],[LPN Hours (excl. Admin)]],Nurse[[#This Row],[CNA Hours]],Nurse[[#This Row],[NA TR Hours]],Nurse[[#This Row],[Med Aide/Tech Hours]])</f>
        <v>33.0779347826087</v>
      </c>
      <c r="L347" s="4">
        <f>SUM(Nurse[[#This Row],[RN Hours (excl. Admin, DON)]],Nurse[[#This Row],[RN Admin Hours]],Nurse[[#This Row],[RN DON Hours]])</f>
        <v>11.337934782608697</v>
      </c>
      <c r="M347" s="4">
        <v>6.8484782608695669</v>
      </c>
      <c r="N347" s="4">
        <v>2.2429347826086952</v>
      </c>
      <c r="O347" s="4">
        <v>2.2465217391304351</v>
      </c>
      <c r="P347" s="4">
        <f>SUM(Nurse[[#This Row],[LPN Hours (excl. Admin)]],Nurse[[#This Row],[LPN Admin Hours]])</f>
        <v>12.337826086956523</v>
      </c>
      <c r="Q347" s="4">
        <v>12.337826086956523</v>
      </c>
      <c r="R347" s="4">
        <v>0</v>
      </c>
      <c r="S347" s="4">
        <f>SUM(Nurse[[#This Row],[CNA Hours]],Nurse[[#This Row],[NA TR Hours]],Nurse[[#This Row],[Med Aide/Tech Hours]])</f>
        <v>13.891630434782609</v>
      </c>
      <c r="T347" s="4">
        <v>13.891630434782609</v>
      </c>
      <c r="U347" s="4">
        <v>0</v>
      </c>
      <c r="V347" s="4">
        <v>0</v>
      </c>
      <c r="W3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7" s="4">
        <v>0</v>
      </c>
      <c r="Y347" s="4">
        <v>0</v>
      </c>
      <c r="Z347" s="4">
        <v>0</v>
      </c>
      <c r="AA347" s="4">
        <v>0</v>
      </c>
      <c r="AB347" s="4">
        <v>0</v>
      </c>
      <c r="AC347" s="4">
        <v>0</v>
      </c>
      <c r="AD347" s="4">
        <v>0</v>
      </c>
      <c r="AE347" s="4">
        <v>0</v>
      </c>
      <c r="AF347" s="1">
        <v>315077</v>
      </c>
      <c r="AG347" s="1">
        <v>2</v>
      </c>
      <c r="AH347"/>
    </row>
    <row r="348" spans="1:34" x14ac:dyDescent="0.25">
      <c r="A348" t="s">
        <v>380</v>
      </c>
      <c r="B348" t="s">
        <v>347</v>
      </c>
      <c r="C348" t="s">
        <v>477</v>
      </c>
      <c r="D348" t="s">
        <v>410</v>
      </c>
      <c r="E348" s="4">
        <v>14.467391304347826</v>
      </c>
      <c r="F348" s="4">
        <f>Nurse[[#This Row],[Total Nurse Staff Hours]]/Nurse[[#This Row],[MDS Census]]</f>
        <v>8.3495792637114956</v>
      </c>
      <c r="G348" s="4">
        <f>Nurse[[#This Row],[Total Direct Care Staff Hours]]/Nurse[[#This Row],[MDS Census]]</f>
        <v>7.6495416979714506</v>
      </c>
      <c r="H348" s="4">
        <f>Nurse[[#This Row],[Total RN Hours (w/ Admin, DON)]]/Nurse[[#This Row],[MDS Census]]</f>
        <v>2.7445529676934637</v>
      </c>
      <c r="I348" s="4">
        <f>Nurse[[#This Row],[RN Hours (excl. Admin, DON)]]/Nurse[[#This Row],[MDS Census]]</f>
        <v>2.0445154019534182</v>
      </c>
      <c r="J348" s="4">
        <f>SUM(Nurse[[#This Row],[RN Hours (excl. Admin, DON)]],Nurse[[#This Row],[RN Admin Hours]],Nurse[[#This Row],[RN DON Hours]],Nurse[[#This Row],[LPN Hours (excl. Admin)]],Nurse[[#This Row],[LPN Admin Hours]],Nurse[[#This Row],[CNA Hours]],Nurse[[#This Row],[NA TR Hours]],Nurse[[#This Row],[Med Aide/Tech Hours]])</f>
        <v>120.79663043478263</v>
      </c>
      <c r="K348" s="4">
        <f>SUM(Nurse[[#This Row],[RN Hours (excl. Admin, DON)]],Nurse[[#This Row],[LPN Hours (excl. Admin)]],Nurse[[#This Row],[CNA Hours]],Nurse[[#This Row],[NA TR Hours]],Nurse[[#This Row],[Med Aide/Tech Hours]])</f>
        <v>110.66891304347827</v>
      </c>
      <c r="L348" s="4">
        <f>SUM(Nurse[[#This Row],[RN Hours (excl. Admin, DON)]],Nurse[[#This Row],[RN Admin Hours]],Nurse[[#This Row],[RN DON Hours]])</f>
        <v>39.706521739130437</v>
      </c>
      <c r="M348" s="4">
        <v>29.578804347826086</v>
      </c>
      <c r="N348" s="4">
        <v>4.6657608695652177</v>
      </c>
      <c r="O348" s="4">
        <v>5.4619565217391308</v>
      </c>
      <c r="P348" s="4">
        <f>SUM(Nurse[[#This Row],[LPN Hours (excl. Admin)]],Nurse[[#This Row],[LPN Admin Hours]])</f>
        <v>18.480652173913043</v>
      </c>
      <c r="Q348" s="4">
        <v>18.480652173913043</v>
      </c>
      <c r="R348" s="4">
        <v>0</v>
      </c>
      <c r="S348" s="4">
        <f>SUM(Nurse[[#This Row],[CNA Hours]],Nurse[[#This Row],[NA TR Hours]],Nurse[[#This Row],[Med Aide/Tech Hours]])</f>
        <v>62.609456521739141</v>
      </c>
      <c r="T348" s="4">
        <v>62.609456521739141</v>
      </c>
      <c r="U348" s="4">
        <v>0</v>
      </c>
      <c r="V348" s="4">
        <v>0</v>
      </c>
      <c r="W3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23.187934782608696</v>
      </c>
      <c r="X348" s="4">
        <v>0</v>
      </c>
      <c r="Y348" s="4">
        <v>0</v>
      </c>
      <c r="Z348" s="4">
        <v>0</v>
      </c>
      <c r="AA348" s="4">
        <v>4.5377173913043478</v>
      </c>
      <c r="AB348" s="4">
        <v>0</v>
      </c>
      <c r="AC348" s="4">
        <v>18.650217391304349</v>
      </c>
      <c r="AD348" s="4">
        <v>0</v>
      </c>
      <c r="AE348" s="4">
        <v>0</v>
      </c>
      <c r="AF348" s="1">
        <v>315527</v>
      </c>
      <c r="AG348" s="1">
        <v>2</v>
      </c>
      <c r="AH348"/>
    </row>
    <row r="349" spans="1:34" x14ac:dyDescent="0.25">
      <c r="A349" t="s">
        <v>380</v>
      </c>
      <c r="B349" t="s">
        <v>89</v>
      </c>
      <c r="C349" t="s">
        <v>524</v>
      </c>
      <c r="D349" t="s">
        <v>410</v>
      </c>
      <c r="E349" s="4">
        <v>137.43478260869566</v>
      </c>
      <c r="F349" s="4">
        <f>Nurse[[#This Row],[Total Nurse Staff Hours]]/Nurse[[#This Row],[MDS Census]]</f>
        <v>3.0956382473900663</v>
      </c>
      <c r="G349" s="4">
        <f>Nurse[[#This Row],[Total Direct Care Staff Hours]]/Nurse[[#This Row],[MDS Census]]</f>
        <v>2.7094076241695664</v>
      </c>
      <c r="H349" s="4">
        <f>Nurse[[#This Row],[Total RN Hours (w/ Admin, DON)]]/Nurse[[#This Row],[MDS Census]]</f>
        <v>0.54130022144890855</v>
      </c>
      <c r="I349" s="4">
        <f>Nurse[[#This Row],[RN Hours (excl. Admin, DON)]]/Nurse[[#This Row],[MDS Census]]</f>
        <v>0.3143546346093008</v>
      </c>
      <c r="J349" s="4">
        <f>SUM(Nurse[[#This Row],[RN Hours (excl. Admin, DON)]],Nurse[[#This Row],[RN Admin Hours]],Nurse[[#This Row],[RN DON Hours]],Nurse[[#This Row],[LPN Hours (excl. Admin)]],Nurse[[#This Row],[LPN Admin Hours]],Nurse[[#This Row],[CNA Hours]],Nurse[[#This Row],[NA TR Hours]],Nurse[[#This Row],[Med Aide/Tech Hours]])</f>
        <v>425.44836956521738</v>
      </c>
      <c r="K349" s="4">
        <f>SUM(Nurse[[#This Row],[RN Hours (excl. Admin, DON)]],Nurse[[#This Row],[LPN Hours (excl. Admin)]],Nurse[[#This Row],[CNA Hours]],Nurse[[#This Row],[NA TR Hours]],Nurse[[#This Row],[Med Aide/Tech Hours]])</f>
        <v>372.36684782608694</v>
      </c>
      <c r="L349" s="4">
        <f>SUM(Nurse[[#This Row],[RN Hours (excl. Admin, DON)]],Nurse[[#This Row],[RN Admin Hours]],Nurse[[#This Row],[RN DON Hours]])</f>
        <v>74.393478260869557</v>
      </c>
      <c r="M349" s="4">
        <v>43.203260869565213</v>
      </c>
      <c r="N349" s="4">
        <v>27.364130434782609</v>
      </c>
      <c r="O349" s="4">
        <v>3.8260869565217392</v>
      </c>
      <c r="P349" s="4">
        <f>SUM(Nurse[[#This Row],[LPN Hours (excl. Admin)]],Nurse[[#This Row],[LPN Admin Hours]])</f>
        <v>140.93228260869566</v>
      </c>
      <c r="Q349" s="4">
        <v>119.04097826086957</v>
      </c>
      <c r="R349" s="4">
        <v>21.891304347826086</v>
      </c>
      <c r="S349" s="4">
        <f>SUM(Nurse[[#This Row],[CNA Hours]],Nurse[[#This Row],[NA TR Hours]],Nurse[[#This Row],[Med Aide/Tech Hours]])</f>
        <v>210.12260869565216</v>
      </c>
      <c r="T349" s="4">
        <v>210.12260869565216</v>
      </c>
      <c r="U349" s="4">
        <v>0</v>
      </c>
      <c r="V349" s="4">
        <v>0</v>
      </c>
      <c r="W3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9" s="4">
        <v>0</v>
      </c>
      <c r="Y349" s="4">
        <v>0</v>
      </c>
      <c r="Z349" s="4">
        <v>0</v>
      </c>
      <c r="AA349" s="4">
        <v>0</v>
      </c>
      <c r="AB349" s="4">
        <v>0</v>
      </c>
      <c r="AC349" s="4">
        <v>0</v>
      </c>
      <c r="AD349" s="4">
        <v>0</v>
      </c>
      <c r="AE349" s="4">
        <v>0</v>
      </c>
      <c r="AF349" s="1">
        <v>315178</v>
      </c>
      <c r="AG349" s="1">
        <v>2</v>
      </c>
      <c r="AH349"/>
    </row>
    <row r="350" spans="1:34" x14ac:dyDescent="0.25">
      <c r="A350" t="s">
        <v>380</v>
      </c>
      <c r="B350" t="s">
        <v>65</v>
      </c>
      <c r="C350" t="s">
        <v>517</v>
      </c>
      <c r="D350" t="s">
        <v>413</v>
      </c>
      <c r="E350" s="4">
        <v>84.228260869565219</v>
      </c>
      <c r="F350" s="4">
        <f>Nurse[[#This Row],[Total Nurse Staff Hours]]/Nurse[[#This Row],[MDS Census]]</f>
        <v>3.6447954574783847</v>
      </c>
      <c r="G350" s="4">
        <f>Nurse[[#This Row],[Total Direct Care Staff Hours]]/Nurse[[#This Row],[MDS Census]]</f>
        <v>3.1572731965414902</v>
      </c>
      <c r="H350" s="4">
        <f>Nurse[[#This Row],[Total RN Hours (w/ Admin, DON)]]/Nurse[[#This Row],[MDS Census]]</f>
        <v>0.58351142082849405</v>
      </c>
      <c r="I350" s="4">
        <f>Nurse[[#This Row],[RN Hours (excl. Admin, DON)]]/Nurse[[#This Row],[MDS Census]]</f>
        <v>0.27007613885662668</v>
      </c>
      <c r="J350" s="4">
        <f>SUM(Nurse[[#This Row],[RN Hours (excl. Admin, DON)]],Nurse[[#This Row],[RN Admin Hours]],Nurse[[#This Row],[RN DON Hours]],Nurse[[#This Row],[LPN Hours (excl. Admin)]],Nurse[[#This Row],[LPN Admin Hours]],Nurse[[#This Row],[CNA Hours]],Nurse[[#This Row],[NA TR Hours]],Nurse[[#This Row],[Med Aide/Tech Hours]])</f>
        <v>306.99478260869569</v>
      </c>
      <c r="K350" s="4">
        <f>SUM(Nurse[[#This Row],[RN Hours (excl. Admin, DON)]],Nurse[[#This Row],[LPN Hours (excl. Admin)]],Nurse[[#This Row],[CNA Hours]],Nurse[[#This Row],[NA TR Hours]],Nurse[[#This Row],[Med Aide/Tech Hours]])</f>
        <v>265.93163043478268</v>
      </c>
      <c r="L350" s="4">
        <f>SUM(Nurse[[#This Row],[RN Hours (excl. Admin, DON)]],Nurse[[#This Row],[RN Admin Hours]],Nurse[[#This Row],[RN DON Hours]])</f>
        <v>49.148152173913047</v>
      </c>
      <c r="M350" s="4">
        <v>22.748043478260872</v>
      </c>
      <c r="N350" s="4">
        <v>21.008804347826089</v>
      </c>
      <c r="O350" s="4">
        <v>5.3913043478260869</v>
      </c>
      <c r="P350" s="4">
        <f>SUM(Nurse[[#This Row],[LPN Hours (excl. Admin)]],Nurse[[#This Row],[LPN Admin Hours]])</f>
        <v>93.636195652173939</v>
      </c>
      <c r="Q350" s="4">
        <v>78.973152173913064</v>
      </c>
      <c r="R350" s="4">
        <v>14.663043478260869</v>
      </c>
      <c r="S350" s="4">
        <f>SUM(Nurse[[#This Row],[CNA Hours]],Nurse[[#This Row],[NA TR Hours]],Nurse[[#This Row],[Med Aide/Tech Hours]])</f>
        <v>164.21043478260873</v>
      </c>
      <c r="T350" s="4">
        <v>164.21043478260873</v>
      </c>
      <c r="U350" s="4">
        <v>0</v>
      </c>
      <c r="V350" s="4">
        <v>0</v>
      </c>
      <c r="W3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24.491304347826087</v>
      </c>
      <c r="X350" s="4">
        <v>1.8152173913043479</v>
      </c>
      <c r="Y350" s="4">
        <v>9.241847826086957</v>
      </c>
      <c r="Z350" s="4">
        <v>0</v>
      </c>
      <c r="AA350" s="4">
        <v>3.5227173913043481</v>
      </c>
      <c r="AB350" s="4">
        <v>0</v>
      </c>
      <c r="AC350" s="4">
        <v>9.9115217391304355</v>
      </c>
      <c r="AD350" s="4">
        <v>0</v>
      </c>
      <c r="AE350" s="4">
        <v>0</v>
      </c>
      <c r="AF350" s="1">
        <v>315133</v>
      </c>
      <c r="AG350" s="1">
        <v>2</v>
      </c>
      <c r="AH350"/>
    </row>
    <row r="351" spans="1:34" x14ac:dyDescent="0.25">
      <c r="A351" t="s">
        <v>380</v>
      </c>
      <c r="B351" t="s">
        <v>139</v>
      </c>
      <c r="C351" t="s">
        <v>463</v>
      </c>
      <c r="D351" t="s">
        <v>403</v>
      </c>
      <c r="E351" s="4">
        <v>453.21739130434781</v>
      </c>
      <c r="F351" s="4">
        <f>Nurse[[#This Row],[Total Nurse Staff Hours]]/Nurse[[#This Row],[MDS Census]]</f>
        <v>2.9120805353031471</v>
      </c>
      <c r="G351" s="4">
        <f>Nurse[[#This Row],[Total Direct Care Staff Hours]]/Nurse[[#This Row],[MDS Census]]</f>
        <v>2.8368920280122802</v>
      </c>
      <c r="H351" s="4">
        <f>Nurse[[#This Row],[Total RN Hours (w/ Admin, DON)]]/Nurse[[#This Row],[MDS Census]]</f>
        <v>0.2112835763622411</v>
      </c>
      <c r="I351" s="4">
        <f>Nurse[[#This Row],[RN Hours (excl. Admin, DON)]]/Nurse[[#This Row],[MDS Census]]</f>
        <v>0.13609506907137384</v>
      </c>
      <c r="J351" s="4">
        <f>SUM(Nurse[[#This Row],[RN Hours (excl. Admin, DON)]],Nurse[[#This Row],[RN Admin Hours]],Nurse[[#This Row],[RN DON Hours]],Nurse[[#This Row],[LPN Hours (excl. Admin)]],Nurse[[#This Row],[LPN Admin Hours]],Nurse[[#This Row],[CNA Hours]],Nurse[[#This Row],[NA TR Hours]],Nurse[[#This Row],[Med Aide/Tech Hours]])</f>
        <v>1319.8055434782611</v>
      </c>
      <c r="K351" s="4">
        <f>SUM(Nurse[[#This Row],[RN Hours (excl. Admin, DON)]],Nurse[[#This Row],[LPN Hours (excl. Admin)]],Nurse[[#This Row],[CNA Hours]],Nurse[[#This Row],[NA TR Hours]],Nurse[[#This Row],[Med Aide/Tech Hours]])</f>
        <v>1285.7288043478266</v>
      </c>
      <c r="L351" s="4">
        <f>SUM(Nurse[[#This Row],[RN Hours (excl. Admin, DON)]],Nurse[[#This Row],[RN Admin Hours]],Nurse[[#This Row],[RN DON Hours]])</f>
        <v>95.757391304347877</v>
      </c>
      <c r="M351" s="4">
        <v>61.680652173913082</v>
      </c>
      <c r="N351" s="4">
        <v>28.120108695652181</v>
      </c>
      <c r="O351" s="4">
        <v>5.9566304347826087</v>
      </c>
      <c r="P351" s="4">
        <f>SUM(Nurse[[#This Row],[LPN Hours (excl. Admin)]],Nurse[[#This Row],[LPN Admin Hours]])</f>
        <v>242.05978260869566</v>
      </c>
      <c r="Q351" s="4">
        <v>242.05978260869566</v>
      </c>
      <c r="R351" s="4">
        <v>0</v>
      </c>
      <c r="S351" s="4">
        <f>SUM(Nurse[[#This Row],[CNA Hours]],Nurse[[#This Row],[NA TR Hours]],Nurse[[#This Row],[Med Aide/Tech Hours]])</f>
        <v>981.98836956521768</v>
      </c>
      <c r="T351" s="4">
        <v>957.671086956522</v>
      </c>
      <c r="U351" s="4">
        <v>18.934673913043472</v>
      </c>
      <c r="V351" s="4">
        <v>5.3826086956521735</v>
      </c>
      <c r="W3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308.48956521739137</v>
      </c>
      <c r="X351" s="4">
        <v>0</v>
      </c>
      <c r="Y351" s="4">
        <v>0</v>
      </c>
      <c r="Z351" s="4">
        <v>0</v>
      </c>
      <c r="AA351" s="4">
        <v>55.867391304347855</v>
      </c>
      <c r="AB351" s="4">
        <v>0</v>
      </c>
      <c r="AC351" s="4">
        <v>252.6221739130435</v>
      </c>
      <c r="AD351" s="4">
        <v>0</v>
      </c>
      <c r="AE351" s="4">
        <v>0</v>
      </c>
      <c r="AF351" s="1">
        <v>315248</v>
      </c>
      <c r="AG351" s="1">
        <v>2</v>
      </c>
      <c r="AH351"/>
    </row>
    <row r="352" spans="1:34" x14ac:dyDescent="0.25">
      <c r="A352" t="s">
        <v>380</v>
      </c>
      <c r="B352" t="s">
        <v>22</v>
      </c>
      <c r="C352" t="s">
        <v>495</v>
      </c>
      <c r="D352" t="s">
        <v>415</v>
      </c>
      <c r="E352" s="4">
        <v>106.92391304347827</v>
      </c>
      <c r="F352" s="4">
        <f>Nurse[[#This Row],[Total Nurse Staff Hours]]/Nurse[[#This Row],[MDS Census]]</f>
        <v>2.905174341770866</v>
      </c>
      <c r="G352" s="4">
        <f>Nurse[[#This Row],[Total Direct Care Staff Hours]]/Nurse[[#This Row],[MDS Census]]</f>
        <v>2.7280207380298878</v>
      </c>
      <c r="H352" s="4">
        <f>Nurse[[#This Row],[Total RN Hours (w/ Admin, DON)]]/Nurse[[#This Row],[MDS Census]]</f>
        <v>0.28085391887770661</v>
      </c>
      <c r="I352" s="4">
        <f>Nurse[[#This Row],[RN Hours (excl. Admin, DON)]]/Nurse[[#This Row],[MDS Census]]</f>
        <v>0.16096574158788249</v>
      </c>
      <c r="J352" s="4">
        <f>SUM(Nurse[[#This Row],[RN Hours (excl. Admin, DON)]],Nurse[[#This Row],[RN Admin Hours]],Nurse[[#This Row],[RN DON Hours]],Nurse[[#This Row],[LPN Hours (excl. Admin)]],Nurse[[#This Row],[LPN Admin Hours]],Nurse[[#This Row],[CNA Hours]],Nurse[[#This Row],[NA TR Hours]],Nurse[[#This Row],[Med Aide/Tech Hours]])</f>
        <v>310.63260869565227</v>
      </c>
      <c r="K352" s="4">
        <f>SUM(Nurse[[#This Row],[RN Hours (excl. Admin, DON)]],Nurse[[#This Row],[LPN Hours (excl. Admin)]],Nurse[[#This Row],[CNA Hours]],Nurse[[#This Row],[NA TR Hours]],Nurse[[#This Row],[Med Aide/Tech Hours]])</f>
        <v>291.69065217391312</v>
      </c>
      <c r="L352" s="4">
        <f>SUM(Nurse[[#This Row],[RN Hours (excl. Admin, DON)]],Nurse[[#This Row],[RN Admin Hours]],Nurse[[#This Row],[RN DON Hours]])</f>
        <v>30.03</v>
      </c>
      <c r="M352" s="4">
        <v>17.21108695652174</v>
      </c>
      <c r="N352" s="4">
        <v>6.7754347826086949</v>
      </c>
      <c r="O352" s="4">
        <v>6.0434782608695654</v>
      </c>
      <c r="P352" s="4">
        <f>SUM(Nurse[[#This Row],[LPN Hours (excl. Admin)]],Nurse[[#This Row],[LPN Admin Hours]])</f>
        <v>107.23608695652176</v>
      </c>
      <c r="Q352" s="4">
        <v>101.11304347826089</v>
      </c>
      <c r="R352" s="4">
        <v>6.1230434782608691</v>
      </c>
      <c r="S352" s="4">
        <f>SUM(Nurse[[#This Row],[CNA Hours]],Nurse[[#This Row],[NA TR Hours]],Nurse[[#This Row],[Med Aide/Tech Hours]])</f>
        <v>173.36652173913049</v>
      </c>
      <c r="T352" s="4">
        <v>173.36652173913049</v>
      </c>
      <c r="U352" s="4">
        <v>0</v>
      </c>
      <c r="V352" s="4">
        <v>0</v>
      </c>
      <c r="W3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50.936956521739134</v>
      </c>
      <c r="X352" s="4">
        <v>8.3369565217391306E-2</v>
      </c>
      <c r="Y352" s="4">
        <v>1.2102173913043479</v>
      </c>
      <c r="Z352" s="4">
        <v>0</v>
      </c>
      <c r="AA352" s="4">
        <v>9.3059782608695656</v>
      </c>
      <c r="AB352" s="4">
        <v>1.2534782608695652</v>
      </c>
      <c r="AC352" s="4">
        <v>39.083913043478262</v>
      </c>
      <c r="AD352" s="4">
        <v>0</v>
      </c>
      <c r="AE352" s="4">
        <v>0</v>
      </c>
      <c r="AF352" s="1">
        <v>315047</v>
      </c>
      <c r="AG352" s="1">
        <v>2</v>
      </c>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43" spans="34:34" x14ac:dyDescent="0.25">
      <c r="AH543"/>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543"/>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0" customWidth="1"/>
    <col min="9" max="10" width="15.7109375" customWidth="1"/>
    <col min="11" max="11" width="15.7109375" style="10" customWidth="1" collapsed="1"/>
    <col min="12" max="13" width="15.7109375" hidden="1" customWidth="1" outlineLevel="1"/>
    <col min="14" max="14" width="15.7109375" style="10" hidden="1" customWidth="1" outlineLevel="1"/>
    <col min="15" max="16" width="15.7109375" hidden="1" customWidth="1" outlineLevel="1"/>
    <col min="17" max="17" width="15.7109375" style="8" hidden="1" customWidth="1" outlineLevel="1"/>
    <col min="18" max="18" width="9.140625" hidden="1" customWidth="1" outlineLevel="1"/>
    <col min="19" max="19" width="15.7109375" hidden="1" customWidth="1" outlineLevel="1"/>
    <col min="20" max="20" width="15.7109375" style="10" hidden="1" customWidth="1" outlineLevel="1"/>
    <col min="21" max="21" width="9.140625" hidden="1" customWidth="1" outlineLevel="1"/>
    <col min="22" max="22" width="15.7109375" hidden="1" customWidth="1" outlineLevel="1"/>
    <col min="23" max="23" width="15.7109375" style="10" hidden="1" customWidth="1" outlineLevel="1"/>
    <col min="24" max="25" width="15.7109375" hidden="1" customWidth="1" outlineLevel="1"/>
    <col min="26" max="26" width="15.7109375" style="10" hidden="1" customWidth="1" outlineLevel="1"/>
    <col min="27" max="27" width="9.140625" hidden="1" customWidth="1" outlineLevel="1"/>
    <col min="28" max="28" width="15.7109375" hidden="1" customWidth="1" outlineLevel="1"/>
    <col min="29" max="29" width="15.7109375" style="10" hidden="1" customWidth="1" outlineLevel="1"/>
    <col min="30" max="31" width="15.7109375" hidden="1" customWidth="1" outlineLevel="1"/>
    <col min="32" max="32" width="15.7109375" style="10" hidden="1" customWidth="1" outlineLevel="1"/>
    <col min="33" max="33" width="9.140625" hidden="1" customWidth="1" outlineLevel="1"/>
    <col min="34" max="34" width="15.7109375" hidden="1" customWidth="1" outlineLevel="1"/>
    <col min="35" max="35" width="15.7109375" style="10" hidden="1" customWidth="1" outlineLevel="1"/>
    <col min="36" max="36" width="9.140625" hidden="1" customWidth="1" outlineLevel="1"/>
    <col min="37" max="37" width="15.7109375" hidden="1" customWidth="1" outlineLevel="1"/>
    <col min="38" max="38" width="15.7109375" style="10"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614</v>
      </c>
      <c r="B1" s="2" t="s">
        <v>616</v>
      </c>
      <c r="C1" s="2" t="s">
        <v>617</v>
      </c>
      <c r="D1" s="2" t="s">
        <v>618</v>
      </c>
      <c r="E1" s="2" t="s">
        <v>619</v>
      </c>
      <c r="F1" s="2" t="s">
        <v>624</v>
      </c>
      <c r="G1" s="2" t="s">
        <v>650</v>
      </c>
      <c r="H1" s="9" t="s">
        <v>651</v>
      </c>
      <c r="I1" s="2" t="s">
        <v>625</v>
      </c>
      <c r="J1" s="2" t="s">
        <v>648</v>
      </c>
      <c r="K1" s="9" t="s">
        <v>652</v>
      </c>
      <c r="L1" s="2" t="s">
        <v>626</v>
      </c>
      <c r="M1" s="2" t="s">
        <v>649</v>
      </c>
      <c r="N1" s="9" t="s">
        <v>660</v>
      </c>
      <c r="O1" s="2" t="s">
        <v>627</v>
      </c>
      <c r="P1" s="2" t="s">
        <v>638</v>
      </c>
      <c r="Q1" s="7" t="s">
        <v>654</v>
      </c>
      <c r="R1" s="2" t="s">
        <v>628</v>
      </c>
      <c r="S1" s="2" t="s">
        <v>639</v>
      </c>
      <c r="T1" s="9" t="s">
        <v>653</v>
      </c>
      <c r="U1" s="2" t="s">
        <v>629</v>
      </c>
      <c r="V1" s="2" t="s">
        <v>640</v>
      </c>
      <c r="W1" s="9" t="s">
        <v>655</v>
      </c>
      <c r="X1" s="2" t="s">
        <v>631</v>
      </c>
      <c r="Y1" s="2" t="s">
        <v>641</v>
      </c>
      <c r="Z1" s="9" t="s">
        <v>656</v>
      </c>
      <c r="AA1" s="2" t="s">
        <v>632</v>
      </c>
      <c r="AB1" s="2" t="s">
        <v>642</v>
      </c>
      <c r="AC1" s="9" t="s">
        <v>661</v>
      </c>
      <c r="AD1" s="2" t="s">
        <v>634</v>
      </c>
      <c r="AE1" s="2" t="s">
        <v>643</v>
      </c>
      <c r="AF1" s="9" t="s">
        <v>657</v>
      </c>
      <c r="AG1" s="2" t="s">
        <v>635</v>
      </c>
      <c r="AH1" s="2" t="s">
        <v>644</v>
      </c>
      <c r="AI1" s="9" t="s">
        <v>658</v>
      </c>
      <c r="AJ1" s="2" t="s">
        <v>636</v>
      </c>
      <c r="AK1" s="2" t="s">
        <v>645</v>
      </c>
      <c r="AL1" s="9" t="s">
        <v>659</v>
      </c>
      <c r="AM1" s="2" t="s">
        <v>646</v>
      </c>
      <c r="AN1" s="3" t="s">
        <v>647</v>
      </c>
    </row>
    <row r="2" spans="1:51" x14ac:dyDescent="0.25">
      <c r="A2" t="s">
        <v>380</v>
      </c>
      <c r="B2" t="s">
        <v>153</v>
      </c>
      <c r="C2" t="s">
        <v>427</v>
      </c>
      <c r="D2" t="s">
        <v>405</v>
      </c>
      <c r="E2" s="4">
        <v>163.86956521739131</v>
      </c>
      <c r="F2" s="4">
        <v>465.7052173913043</v>
      </c>
      <c r="G2" s="4">
        <v>75.810760869565229</v>
      </c>
      <c r="H2" s="10">
        <v>0.16278701212373572</v>
      </c>
      <c r="I2" s="4">
        <v>434.87010869565211</v>
      </c>
      <c r="J2" s="4">
        <v>75.810760869565229</v>
      </c>
      <c r="K2" s="10">
        <v>0.17432966615468642</v>
      </c>
      <c r="L2" s="4">
        <v>57.410869565217396</v>
      </c>
      <c r="M2" s="4">
        <v>16.599891304347828</v>
      </c>
      <c r="N2" s="10">
        <v>0.28914195918058239</v>
      </c>
      <c r="O2" s="4">
        <v>41.522391304347835</v>
      </c>
      <c r="P2" s="4">
        <v>16.599891304347828</v>
      </c>
      <c r="Q2" s="8">
        <v>0.3997816788217986</v>
      </c>
      <c r="R2" s="4">
        <v>5.4656521739130435</v>
      </c>
      <c r="S2" s="4">
        <v>0</v>
      </c>
      <c r="T2" s="10">
        <v>0</v>
      </c>
      <c r="U2" s="4">
        <v>10.422826086956519</v>
      </c>
      <c r="V2" s="4">
        <v>0</v>
      </c>
      <c r="W2" s="10">
        <v>0</v>
      </c>
      <c r="X2" s="4">
        <v>89.596195652173904</v>
      </c>
      <c r="Y2" s="4">
        <v>4.5280434782608685</v>
      </c>
      <c r="Z2" s="10">
        <v>5.053834535385212E-2</v>
      </c>
      <c r="AA2" s="4">
        <v>14.946630434782604</v>
      </c>
      <c r="AB2" s="4">
        <v>0</v>
      </c>
      <c r="AC2" s="10">
        <v>0</v>
      </c>
      <c r="AD2" s="4">
        <v>303.7515217391304</v>
      </c>
      <c r="AE2" s="4">
        <v>54.682826086956531</v>
      </c>
      <c r="AF2" s="10">
        <v>0.18002486299943393</v>
      </c>
      <c r="AG2" s="4">
        <v>0</v>
      </c>
      <c r="AH2" s="4">
        <v>0</v>
      </c>
      <c r="AI2" s="10" t="s">
        <v>662</v>
      </c>
      <c r="AJ2" s="4">
        <v>0</v>
      </c>
      <c r="AK2" s="4">
        <v>0</v>
      </c>
      <c r="AL2" s="10" t="s">
        <v>662</v>
      </c>
      <c r="AM2" s="1">
        <v>315267</v>
      </c>
      <c r="AN2" s="1">
        <v>2</v>
      </c>
      <c r="AX2"/>
      <c r="AY2"/>
    </row>
    <row r="3" spans="1:51" x14ac:dyDescent="0.25">
      <c r="A3" t="s">
        <v>380</v>
      </c>
      <c r="B3" t="s">
        <v>72</v>
      </c>
      <c r="C3" t="s">
        <v>521</v>
      </c>
      <c r="D3" t="s">
        <v>409</v>
      </c>
      <c r="E3" s="4">
        <v>109.8695652173913</v>
      </c>
      <c r="F3" s="4">
        <v>305.5282608695652</v>
      </c>
      <c r="G3" s="4">
        <v>0</v>
      </c>
      <c r="H3" s="10">
        <v>0</v>
      </c>
      <c r="I3" s="4">
        <v>287.19336956521738</v>
      </c>
      <c r="J3" s="4">
        <v>0</v>
      </c>
      <c r="K3" s="10">
        <v>0</v>
      </c>
      <c r="L3" s="4">
        <v>46.373152173913041</v>
      </c>
      <c r="M3" s="4">
        <v>0</v>
      </c>
      <c r="N3" s="10">
        <v>0</v>
      </c>
      <c r="O3" s="4">
        <v>28.038260869565221</v>
      </c>
      <c r="P3" s="4">
        <v>0</v>
      </c>
      <c r="Q3" s="8">
        <v>0</v>
      </c>
      <c r="R3" s="4">
        <v>13.813152173913043</v>
      </c>
      <c r="S3" s="4">
        <v>0</v>
      </c>
      <c r="T3" s="10">
        <v>0</v>
      </c>
      <c r="U3" s="4">
        <v>4.5217391304347823</v>
      </c>
      <c r="V3" s="4">
        <v>0</v>
      </c>
      <c r="W3" s="10">
        <v>0</v>
      </c>
      <c r="X3" s="4">
        <v>66.707065217391303</v>
      </c>
      <c r="Y3" s="4">
        <v>0</v>
      </c>
      <c r="Z3" s="10">
        <v>0</v>
      </c>
      <c r="AA3" s="4">
        <v>0</v>
      </c>
      <c r="AB3" s="4">
        <v>0</v>
      </c>
      <c r="AC3" s="10" t="s">
        <v>662</v>
      </c>
      <c r="AD3" s="4">
        <v>192.44804347826084</v>
      </c>
      <c r="AE3" s="4">
        <v>0</v>
      </c>
      <c r="AF3" s="10">
        <v>0</v>
      </c>
      <c r="AG3" s="4">
        <v>0</v>
      </c>
      <c r="AH3" s="4">
        <v>0</v>
      </c>
      <c r="AI3" s="10" t="s">
        <v>662</v>
      </c>
      <c r="AJ3" s="4">
        <v>0</v>
      </c>
      <c r="AK3" s="4">
        <v>0</v>
      </c>
      <c r="AL3" s="10" t="s">
        <v>662</v>
      </c>
      <c r="AM3" s="1">
        <v>315141</v>
      </c>
      <c r="AN3" s="1">
        <v>2</v>
      </c>
      <c r="AX3"/>
      <c r="AY3"/>
    </row>
    <row r="4" spans="1:51" x14ac:dyDescent="0.25">
      <c r="A4" t="s">
        <v>380</v>
      </c>
      <c r="B4" t="s">
        <v>241</v>
      </c>
      <c r="C4" t="s">
        <v>436</v>
      </c>
      <c r="D4" t="s">
        <v>413</v>
      </c>
      <c r="E4" s="4">
        <v>104.08695652173913</v>
      </c>
      <c r="F4" s="4">
        <v>373.95652173913038</v>
      </c>
      <c r="G4" s="4">
        <v>1.9889130434782611</v>
      </c>
      <c r="H4" s="10">
        <v>5.3185676084176276E-3</v>
      </c>
      <c r="I4" s="4">
        <v>352.19293478260869</v>
      </c>
      <c r="J4" s="4">
        <v>1.9889130434782611</v>
      </c>
      <c r="K4" s="10">
        <v>5.6472258442831031E-3</v>
      </c>
      <c r="L4" s="4">
        <v>58.081521739130437</v>
      </c>
      <c r="M4" s="4">
        <v>0</v>
      </c>
      <c r="N4" s="10">
        <v>0</v>
      </c>
      <c r="O4" s="4">
        <v>36.317934782608695</v>
      </c>
      <c r="P4" s="4">
        <v>0</v>
      </c>
      <c r="Q4" s="8">
        <v>0</v>
      </c>
      <c r="R4" s="4">
        <v>17.440217391304348</v>
      </c>
      <c r="S4" s="4">
        <v>0</v>
      </c>
      <c r="T4" s="10">
        <v>0</v>
      </c>
      <c r="U4" s="4">
        <v>4.3233695652173916</v>
      </c>
      <c r="V4" s="4">
        <v>0</v>
      </c>
      <c r="W4" s="10">
        <v>0</v>
      </c>
      <c r="X4" s="4">
        <v>96.511739130434776</v>
      </c>
      <c r="Y4" s="4">
        <v>1.0905434782608696</v>
      </c>
      <c r="Z4" s="10">
        <v>1.1299594102091659E-2</v>
      </c>
      <c r="AA4" s="4">
        <v>0</v>
      </c>
      <c r="AB4" s="4">
        <v>0</v>
      </c>
      <c r="AC4" s="10" t="s">
        <v>662</v>
      </c>
      <c r="AD4" s="4">
        <v>219.36326086956521</v>
      </c>
      <c r="AE4" s="4">
        <v>0.89836956521739142</v>
      </c>
      <c r="AF4" s="10">
        <v>4.0953510704400389E-3</v>
      </c>
      <c r="AG4" s="4">
        <v>0</v>
      </c>
      <c r="AH4" s="4">
        <v>0</v>
      </c>
      <c r="AI4" s="10" t="s">
        <v>662</v>
      </c>
      <c r="AJ4" s="4">
        <v>0</v>
      </c>
      <c r="AK4" s="4">
        <v>0</v>
      </c>
      <c r="AL4" s="10" t="s">
        <v>662</v>
      </c>
      <c r="AM4" s="1">
        <v>315377</v>
      </c>
      <c r="AN4" s="1">
        <v>2</v>
      </c>
      <c r="AX4"/>
      <c r="AY4"/>
    </row>
    <row r="5" spans="1:51" x14ac:dyDescent="0.25">
      <c r="A5" t="s">
        <v>380</v>
      </c>
      <c r="B5" t="s">
        <v>336</v>
      </c>
      <c r="C5" t="s">
        <v>550</v>
      </c>
      <c r="D5" t="s">
        <v>419</v>
      </c>
      <c r="E5" s="4">
        <v>106.34782608695652</v>
      </c>
      <c r="F5" s="4">
        <v>441.45652173913049</v>
      </c>
      <c r="G5" s="4">
        <v>58.861521739130453</v>
      </c>
      <c r="H5" s="10">
        <v>0.13333481065642391</v>
      </c>
      <c r="I5" s="4">
        <v>413.38771739130436</v>
      </c>
      <c r="J5" s="4">
        <v>58.075652173913063</v>
      </c>
      <c r="K5" s="10">
        <v>0.14048712559821858</v>
      </c>
      <c r="L5" s="4">
        <v>53.989347826086941</v>
      </c>
      <c r="M5" s="4">
        <v>2.2206521739130434</v>
      </c>
      <c r="N5" s="10">
        <v>4.1131302068443461E-2</v>
      </c>
      <c r="O5" s="4">
        <v>37.308695652173903</v>
      </c>
      <c r="P5" s="4">
        <v>1.4347826086956521</v>
      </c>
      <c r="Q5" s="8">
        <v>3.8457056287146033E-2</v>
      </c>
      <c r="R5" s="4">
        <v>11.137173913043478</v>
      </c>
      <c r="S5" s="4">
        <v>0.78586956521739126</v>
      </c>
      <c r="T5" s="10">
        <v>7.0562745212859407E-2</v>
      </c>
      <c r="U5" s="4">
        <v>5.5434782608695654</v>
      </c>
      <c r="V5" s="4">
        <v>0</v>
      </c>
      <c r="W5" s="10">
        <v>0</v>
      </c>
      <c r="X5" s="4">
        <v>149.95282608695655</v>
      </c>
      <c r="Y5" s="4">
        <v>9.9749999999999996</v>
      </c>
      <c r="Z5" s="10">
        <v>6.6520920347413595E-2</v>
      </c>
      <c r="AA5" s="4">
        <v>11.388152173913044</v>
      </c>
      <c r="AB5" s="4">
        <v>0</v>
      </c>
      <c r="AC5" s="10">
        <v>0</v>
      </c>
      <c r="AD5" s="4">
        <v>226.12619565217395</v>
      </c>
      <c r="AE5" s="4">
        <v>46.665869565217413</v>
      </c>
      <c r="AF5" s="10">
        <v>0.20637091350972267</v>
      </c>
      <c r="AG5" s="4">
        <v>0</v>
      </c>
      <c r="AH5" s="4">
        <v>0</v>
      </c>
      <c r="AI5" s="10" t="s">
        <v>662</v>
      </c>
      <c r="AJ5" s="4">
        <v>0</v>
      </c>
      <c r="AK5" s="4">
        <v>0</v>
      </c>
      <c r="AL5" s="10" t="s">
        <v>662</v>
      </c>
      <c r="AM5" s="1">
        <v>315516</v>
      </c>
      <c r="AN5" s="1">
        <v>2</v>
      </c>
      <c r="AX5"/>
      <c r="AY5"/>
    </row>
    <row r="6" spans="1:51" x14ac:dyDescent="0.25">
      <c r="A6" t="s">
        <v>380</v>
      </c>
      <c r="B6" t="s">
        <v>91</v>
      </c>
      <c r="C6" t="s">
        <v>535</v>
      </c>
      <c r="D6" t="s">
        <v>402</v>
      </c>
      <c r="E6" s="4">
        <v>208.34782608695653</v>
      </c>
      <c r="F6" s="4">
        <v>620.23771739130439</v>
      </c>
      <c r="G6" s="4">
        <v>38.695326086956527</v>
      </c>
      <c r="H6" s="10">
        <v>6.2387895805027072E-2</v>
      </c>
      <c r="I6" s="4">
        <v>565.37358695652176</v>
      </c>
      <c r="J6" s="4">
        <v>38.695326086956527</v>
      </c>
      <c r="K6" s="10">
        <v>6.8442047841779111E-2</v>
      </c>
      <c r="L6" s="4">
        <v>81.489565217391288</v>
      </c>
      <c r="M6" s="4">
        <v>4.9270652173913048</v>
      </c>
      <c r="N6" s="10">
        <v>6.0462529211528837E-2</v>
      </c>
      <c r="O6" s="4">
        <v>32.103695652173911</v>
      </c>
      <c r="P6" s="4">
        <v>4.9270652173913048</v>
      </c>
      <c r="Q6" s="8">
        <v>0.15347345896788264</v>
      </c>
      <c r="R6" s="4">
        <v>44.255434782608695</v>
      </c>
      <c r="S6" s="4">
        <v>0</v>
      </c>
      <c r="T6" s="10">
        <v>0</v>
      </c>
      <c r="U6" s="4">
        <v>5.1304347826086953</v>
      </c>
      <c r="V6" s="4">
        <v>0</v>
      </c>
      <c r="W6" s="10">
        <v>0</v>
      </c>
      <c r="X6" s="4">
        <v>167.02989130434781</v>
      </c>
      <c r="Y6" s="4">
        <v>17.505434782608699</v>
      </c>
      <c r="Z6" s="10">
        <v>0.10480420388175772</v>
      </c>
      <c r="AA6" s="4">
        <v>5.4782608695652177</v>
      </c>
      <c r="AB6" s="4">
        <v>0</v>
      </c>
      <c r="AC6" s="10">
        <v>0</v>
      </c>
      <c r="AD6" s="4">
        <v>366.24</v>
      </c>
      <c r="AE6" s="4">
        <v>16.262826086956519</v>
      </c>
      <c r="AF6" s="10">
        <v>4.4404833133891763E-2</v>
      </c>
      <c r="AG6" s="4">
        <v>0</v>
      </c>
      <c r="AH6" s="4">
        <v>0</v>
      </c>
      <c r="AI6" s="10" t="s">
        <v>662</v>
      </c>
      <c r="AJ6" s="4">
        <v>0</v>
      </c>
      <c r="AK6" s="4">
        <v>0</v>
      </c>
      <c r="AL6" s="10" t="s">
        <v>662</v>
      </c>
      <c r="AM6" s="1">
        <v>315180</v>
      </c>
      <c r="AN6" s="1">
        <v>2</v>
      </c>
      <c r="AX6"/>
      <c r="AY6"/>
    </row>
    <row r="7" spans="1:51" x14ac:dyDescent="0.25">
      <c r="A7" t="s">
        <v>380</v>
      </c>
      <c r="B7" t="s">
        <v>233</v>
      </c>
      <c r="C7" t="s">
        <v>538</v>
      </c>
      <c r="D7" t="s">
        <v>417</v>
      </c>
      <c r="E7" s="4">
        <v>62.902173913043477</v>
      </c>
      <c r="F7" s="4">
        <v>292.15858695652173</v>
      </c>
      <c r="G7" s="4">
        <v>7.7103260869565222</v>
      </c>
      <c r="H7" s="10">
        <v>2.6390893272303349E-2</v>
      </c>
      <c r="I7" s="4">
        <v>252.54152173913042</v>
      </c>
      <c r="J7" s="4">
        <v>7.7103260869565222</v>
      </c>
      <c r="K7" s="10">
        <v>3.0530924316362961E-2</v>
      </c>
      <c r="L7" s="4">
        <v>86.450978260869547</v>
      </c>
      <c r="M7" s="4">
        <v>0.32065217391304346</v>
      </c>
      <c r="N7" s="10">
        <v>3.709063568320323E-3</v>
      </c>
      <c r="O7" s="4">
        <v>56.286086956521714</v>
      </c>
      <c r="P7" s="4">
        <v>0.32065217391304346</v>
      </c>
      <c r="Q7" s="8">
        <v>5.6968283149747426E-3</v>
      </c>
      <c r="R7" s="4">
        <v>22.3125</v>
      </c>
      <c r="S7" s="4">
        <v>0</v>
      </c>
      <c r="T7" s="10">
        <v>0</v>
      </c>
      <c r="U7" s="4">
        <v>7.8523913043478268</v>
      </c>
      <c r="V7" s="4">
        <v>0</v>
      </c>
      <c r="W7" s="10">
        <v>0</v>
      </c>
      <c r="X7" s="4">
        <v>24.594021739130429</v>
      </c>
      <c r="Y7" s="4">
        <v>0.81793478260869568</v>
      </c>
      <c r="Z7" s="10">
        <v>3.3257463593573913E-2</v>
      </c>
      <c r="AA7" s="4">
        <v>9.4521739130434774</v>
      </c>
      <c r="AB7" s="4">
        <v>0</v>
      </c>
      <c r="AC7" s="10">
        <v>0</v>
      </c>
      <c r="AD7" s="4">
        <v>171.66141304347829</v>
      </c>
      <c r="AE7" s="4">
        <v>6.571739130434783</v>
      </c>
      <c r="AF7" s="10">
        <v>3.8283147120374089E-2</v>
      </c>
      <c r="AG7" s="4">
        <v>0</v>
      </c>
      <c r="AH7" s="4">
        <v>0</v>
      </c>
      <c r="AI7" s="10" t="s">
        <v>662</v>
      </c>
      <c r="AJ7" s="4">
        <v>0</v>
      </c>
      <c r="AK7" s="4">
        <v>0</v>
      </c>
      <c r="AL7" s="10" t="s">
        <v>662</v>
      </c>
      <c r="AM7" s="1">
        <v>315366</v>
      </c>
      <c r="AN7" s="1">
        <v>2</v>
      </c>
      <c r="AX7"/>
      <c r="AY7"/>
    </row>
    <row r="8" spans="1:51" x14ac:dyDescent="0.25">
      <c r="A8" t="s">
        <v>380</v>
      </c>
      <c r="B8" t="s">
        <v>212</v>
      </c>
      <c r="C8" t="s">
        <v>435</v>
      </c>
      <c r="D8" t="s">
        <v>417</v>
      </c>
      <c r="E8" s="4">
        <v>129.89130434782609</v>
      </c>
      <c r="F8" s="4">
        <v>458.92173913043473</v>
      </c>
      <c r="G8" s="4">
        <v>0</v>
      </c>
      <c r="H8" s="10">
        <v>0</v>
      </c>
      <c r="I8" s="4">
        <v>418.68978260869562</v>
      </c>
      <c r="J8" s="4">
        <v>0</v>
      </c>
      <c r="K8" s="10">
        <v>0</v>
      </c>
      <c r="L8" s="4">
        <v>105.66782608695657</v>
      </c>
      <c r="M8" s="4">
        <v>0</v>
      </c>
      <c r="N8" s="10">
        <v>0</v>
      </c>
      <c r="O8" s="4">
        <v>70.430434782608742</v>
      </c>
      <c r="P8" s="4">
        <v>0</v>
      </c>
      <c r="Q8" s="8">
        <v>0</v>
      </c>
      <c r="R8" s="4">
        <v>29.881086956521749</v>
      </c>
      <c r="S8" s="4">
        <v>0</v>
      </c>
      <c r="T8" s="10">
        <v>0</v>
      </c>
      <c r="U8" s="4">
        <v>5.3563043478260868</v>
      </c>
      <c r="V8" s="4">
        <v>0</v>
      </c>
      <c r="W8" s="10">
        <v>0</v>
      </c>
      <c r="X8" s="4">
        <v>59.637065217391303</v>
      </c>
      <c r="Y8" s="4">
        <v>0</v>
      </c>
      <c r="Z8" s="10">
        <v>0</v>
      </c>
      <c r="AA8" s="4">
        <v>4.9945652173913047</v>
      </c>
      <c r="AB8" s="4">
        <v>0</v>
      </c>
      <c r="AC8" s="10">
        <v>0</v>
      </c>
      <c r="AD8" s="4">
        <v>277.54771739130427</v>
      </c>
      <c r="AE8" s="4">
        <v>0</v>
      </c>
      <c r="AF8" s="10">
        <v>0</v>
      </c>
      <c r="AG8" s="4">
        <v>11.074565217391305</v>
      </c>
      <c r="AH8" s="4">
        <v>0</v>
      </c>
      <c r="AI8" s="10">
        <v>0</v>
      </c>
      <c r="AJ8" s="4">
        <v>0</v>
      </c>
      <c r="AK8" s="4">
        <v>0</v>
      </c>
      <c r="AL8" s="10" t="s">
        <v>662</v>
      </c>
      <c r="AM8" s="1">
        <v>315344</v>
      </c>
      <c r="AN8" s="1">
        <v>2</v>
      </c>
      <c r="AX8"/>
      <c r="AY8"/>
    </row>
    <row r="9" spans="1:51" x14ac:dyDescent="0.25">
      <c r="A9" t="s">
        <v>380</v>
      </c>
      <c r="B9" t="s">
        <v>224</v>
      </c>
      <c r="C9" t="s">
        <v>492</v>
      </c>
      <c r="D9" t="s">
        <v>410</v>
      </c>
      <c r="E9" s="4">
        <v>133.31521739130434</v>
      </c>
      <c r="F9" s="4">
        <v>513.72391304347821</v>
      </c>
      <c r="G9" s="4">
        <v>17.639673913043477</v>
      </c>
      <c r="H9" s="10">
        <v>3.433687524596616E-2</v>
      </c>
      <c r="I9" s="4">
        <v>458.86032608695655</v>
      </c>
      <c r="J9" s="4">
        <v>17.639673913043477</v>
      </c>
      <c r="K9" s="10">
        <v>3.8442360147956357E-2</v>
      </c>
      <c r="L9" s="4">
        <v>157.20913043478257</v>
      </c>
      <c r="M9" s="4">
        <v>0</v>
      </c>
      <c r="N9" s="10">
        <v>0</v>
      </c>
      <c r="O9" s="4">
        <v>102.34554347826082</v>
      </c>
      <c r="P9" s="4">
        <v>0</v>
      </c>
      <c r="Q9" s="8">
        <v>0</v>
      </c>
      <c r="R9" s="4">
        <v>48.321413043478259</v>
      </c>
      <c r="S9" s="4">
        <v>0</v>
      </c>
      <c r="T9" s="10">
        <v>0</v>
      </c>
      <c r="U9" s="4">
        <v>6.5421739130434773</v>
      </c>
      <c r="V9" s="4">
        <v>0</v>
      </c>
      <c r="W9" s="10">
        <v>0</v>
      </c>
      <c r="X9" s="4">
        <v>51.513478260869562</v>
      </c>
      <c r="Y9" s="4">
        <v>0</v>
      </c>
      <c r="Z9" s="10">
        <v>0</v>
      </c>
      <c r="AA9" s="4">
        <v>0</v>
      </c>
      <c r="AB9" s="4">
        <v>0</v>
      </c>
      <c r="AC9" s="10" t="s">
        <v>662</v>
      </c>
      <c r="AD9" s="4">
        <v>305.00130434782614</v>
      </c>
      <c r="AE9" s="4">
        <v>17.639673913043477</v>
      </c>
      <c r="AF9" s="10">
        <v>5.7834749102997407E-2</v>
      </c>
      <c r="AG9" s="4">
        <v>0</v>
      </c>
      <c r="AH9" s="4">
        <v>0</v>
      </c>
      <c r="AI9" s="10" t="s">
        <v>662</v>
      </c>
      <c r="AJ9" s="4">
        <v>0</v>
      </c>
      <c r="AK9" s="4">
        <v>0</v>
      </c>
      <c r="AL9" s="10" t="s">
        <v>662</v>
      </c>
      <c r="AM9" s="1">
        <v>315357</v>
      </c>
      <c r="AN9" s="1">
        <v>2</v>
      </c>
      <c r="AX9"/>
      <c r="AY9"/>
    </row>
    <row r="10" spans="1:51" x14ac:dyDescent="0.25">
      <c r="A10" t="s">
        <v>380</v>
      </c>
      <c r="B10" t="s">
        <v>226</v>
      </c>
      <c r="C10" t="s">
        <v>576</v>
      </c>
      <c r="D10" t="s">
        <v>410</v>
      </c>
      <c r="E10" s="4">
        <v>115.29347826086956</v>
      </c>
      <c r="F10" s="4">
        <v>418.38260869565215</v>
      </c>
      <c r="G10" s="4">
        <v>0</v>
      </c>
      <c r="H10" s="10">
        <v>0</v>
      </c>
      <c r="I10" s="4">
        <v>384.10521739130434</v>
      </c>
      <c r="J10" s="4">
        <v>0</v>
      </c>
      <c r="K10" s="10">
        <v>0</v>
      </c>
      <c r="L10" s="4">
        <v>100.65163043478259</v>
      </c>
      <c r="M10" s="4">
        <v>0</v>
      </c>
      <c r="N10" s="10">
        <v>0</v>
      </c>
      <c r="O10" s="4">
        <v>66.374239130434773</v>
      </c>
      <c r="P10" s="4">
        <v>0</v>
      </c>
      <c r="Q10" s="8">
        <v>0</v>
      </c>
      <c r="R10" s="4">
        <v>28.890543478260874</v>
      </c>
      <c r="S10" s="4">
        <v>0</v>
      </c>
      <c r="T10" s="10">
        <v>0</v>
      </c>
      <c r="U10" s="4">
        <v>5.3868478260869566</v>
      </c>
      <c r="V10" s="4">
        <v>0</v>
      </c>
      <c r="W10" s="10">
        <v>0</v>
      </c>
      <c r="X10" s="4">
        <v>84.271739130434781</v>
      </c>
      <c r="Y10" s="4">
        <v>0</v>
      </c>
      <c r="Z10" s="10">
        <v>0</v>
      </c>
      <c r="AA10" s="4">
        <v>0</v>
      </c>
      <c r="AB10" s="4">
        <v>0</v>
      </c>
      <c r="AC10" s="10" t="s">
        <v>662</v>
      </c>
      <c r="AD10" s="4">
        <v>233.45923913043478</v>
      </c>
      <c r="AE10" s="4">
        <v>0</v>
      </c>
      <c r="AF10" s="10">
        <v>0</v>
      </c>
      <c r="AG10" s="4">
        <v>0</v>
      </c>
      <c r="AH10" s="4">
        <v>0</v>
      </c>
      <c r="AI10" s="10" t="s">
        <v>662</v>
      </c>
      <c r="AJ10" s="4">
        <v>0</v>
      </c>
      <c r="AK10" s="4">
        <v>0</v>
      </c>
      <c r="AL10" s="10" t="s">
        <v>662</v>
      </c>
      <c r="AM10" s="1">
        <v>315359</v>
      </c>
      <c r="AN10" s="1">
        <v>2</v>
      </c>
      <c r="AX10"/>
      <c r="AY10"/>
    </row>
    <row r="11" spans="1:51" x14ac:dyDescent="0.25">
      <c r="A11" t="s">
        <v>380</v>
      </c>
      <c r="B11" t="s">
        <v>177</v>
      </c>
      <c r="C11" t="s">
        <v>503</v>
      </c>
      <c r="D11" t="s">
        <v>417</v>
      </c>
      <c r="E11" s="4">
        <v>141.58695652173913</v>
      </c>
      <c r="F11" s="4">
        <v>561.97108695652162</v>
      </c>
      <c r="G11" s="4">
        <v>17.043478260869566</v>
      </c>
      <c r="H11" s="10">
        <v>3.0328034050954973E-2</v>
      </c>
      <c r="I11" s="4">
        <v>531.22489130434769</v>
      </c>
      <c r="J11" s="4">
        <v>17.043478260869566</v>
      </c>
      <c r="K11" s="10">
        <v>3.2083357801667975E-2</v>
      </c>
      <c r="L11" s="4">
        <v>137.10847826086956</v>
      </c>
      <c r="M11" s="4">
        <v>0</v>
      </c>
      <c r="N11" s="10">
        <v>0</v>
      </c>
      <c r="O11" s="4">
        <v>106.36228260869565</v>
      </c>
      <c r="P11" s="4">
        <v>0</v>
      </c>
      <c r="Q11" s="8">
        <v>0</v>
      </c>
      <c r="R11" s="4">
        <v>26.344021739130437</v>
      </c>
      <c r="S11" s="4">
        <v>0</v>
      </c>
      <c r="T11" s="10">
        <v>0</v>
      </c>
      <c r="U11" s="4">
        <v>4.4021739130434785</v>
      </c>
      <c r="V11" s="4">
        <v>0</v>
      </c>
      <c r="W11" s="10">
        <v>0</v>
      </c>
      <c r="X11" s="4">
        <v>100.63565217391306</v>
      </c>
      <c r="Y11" s="4">
        <v>0</v>
      </c>
      <c r="Z11" s="10">
        <v>0</v>
      </c>
      <c r="AA11" s="4">
        <v>0</v>
      </c>
      <c r="AB11" s="4">
        <v>0</v>
      </c>
      <c r="AC11" s="10" t="s">
        <v>662</v>
      </c>
      <c r="AD11" s="4">
        <v>324.226956521739</v>
      </c>
      <c r="AE11" s="4">
        <v>17.043478260869566</v>
      </c>
      <c r="AF11" s="10">
        <v>5.2566506016987591E-2</v>
      </c>
      <c r="AG11" s="4">
        <v>0</v>
      </c>
      <c r="AH11" s="4">
        <v>0</v>
      </c>
      <c r="AI11" s="10" t="s">
        <v>662</v>
      </c>
      <c r="AJ11" s="4">
        <v>0</v>
      </c>
      <c r="AK11" s="4">
        <v>0</v>
      </c>
      <c r="AL11" s="10" t="s">
        <v>662</v>
      </c>
      <c r="AM11" s="1">
        <v>315300</v>
      </c>
      <c r="AN11" s="1">
        <v>2</v>
      </c>
      <c r="AX11"/>
      <c r="AY11"/>
    </row>
    <row r="12" spans="1:51" x14ac:dyDescent="0.25">
      <c r="A12" t="s">
        <v>380</v>
      </c>
      <c r="B12" t="s">
        <v>185</v>
      </c>
      <c r="C12" t="s">
        <v>503</v>
      </c>
      <c r="D12" t="s">
        <v>417</v>
      </c>
      <c r="E12" s="4">
        <v>126.5</v>
      </c>
      <c r="F12" s="4">
        <v>459.46054347826083</v>
      </c>
      <c r="G12" s="4">
        <v>0</v>
      </c>
      <c r="H12" s="10">
        <v>0</v>
      </c>
      <c r="I12" s="4">
        <v>403.39945652173913</v>
      </c>
      <c r="J12" s="4">
        <v>0</v>
      </c>
      <c r="K12" s="10">
        <v>0</v>
      </c>
      <c r="L12" s="4">
        <v>129.25130434782608</v>
      </c>
      <c r="M12" s="4">
        <v>0</v>
      </c>
      <c r="N12" s="10">
        <v>0</v>
      </c>
      <c r="O12" s="4">
        <v>73.190217391304344</v>
      </c>
      <c r="P12" s="4">
        <v>0</v>
      </c>
      <c r="Q12" s="8">
        <v>0</v>
      </c>
      <c r="R12" s="4">
        <v>51.611847826086937</v>
      </c>
      <c r="S12" s="4">
        <v>0</v>
      </c>
      <c r="T12" s="10">
        <v>0</v>
      </c>
      <c r="U12" s="4">
        <v>4.4492391304347834</v>
      </c>
      <c r="V12" s="4">
        <v>0</v>
      </c>
      <c r="W12" s="10">
        <v>0</v>
      </c>
      <c r="X12" s="4">
        <v>56.448369565217391</v>
      </c>
      <c r="Y12" s="4">
        <v>0</v>
      </c>
      <c r="Z12" s="10">
        <v>0</v>
      </c>
      <c r="AA12" s="4">
        <v>0</v>
      </c>
      <c r="AB12" s="4">
        <v>0</v>
      </c>
      <c r="AC12" s="10" t="s">
        <v>662</v>
      </c>
      <c r="AD12" s="4">
        <v>273.76086956521738</v>
      </c>
      <c r="AE12" s="4">
        <v>0</v>
      </c>
      <c r="AF12" s="10">
        <v>0</v>
      </c>
      <c r="AG12" s="4">
        <v>0</v>
      </c>
      <c r="AH12" s="4">
        <v>0</v>
      </c>
      <c r="AI12" s="10" t="s">
        <v>662</v>
      </c>
      <c r="AJ12" s="4">
        <v>0</v>
      </c>
      <c r="AK12" s="4">
        <v>0</v>
      </c>
      <c r="AL12" s="10" t="s">
        <v>662</v>
      </c>
      <c r="AM12" s="1">
        <v>315310</v>
      </c>
      <c r="AN12" s="1">
        <v>2</v>
      </c>
      <c r="AX12"/>
      <c r="AY12"/>
    </row>
    <row r="13" spans="1:51" x14ac:dyDescent="0.25">
      <c r="A13" t="s">
        <v>380</v>
      </c>
      <c r="B13" t="s">
        <v>37</v>
      </c>
      <c r="C13" t="s">
        <v>503</v>
      </c>
      <c r="D13" t="s">
        <v>417</v>
      </c>
      <c r="E13" s="4">
        <v>113.34782608695652</v>
      </c>
      <c r="F13" s="4">
        <v>414.63010869565232</v>
      </c>
      <c r="G13" s="4">
        <v>5.3782608695652154</v>
      </c>
      <c r="H13" s="10">
        <v>1.2971226056120728E-2</v>
      </c>
      <c r="I13" s="4">
        <v>375.98945652173927</v>
      </c>
      <c r="J13" s="4">
        <v>5.3782608695652154</v>
      </c>
      <c r="K13" s="10">
        <v>1.4304286400260404E-2</v>
      </c>
      <c r="L13" s="4">
        <v>80.221956521739131</v>
      </c>
      <c r="M13" s="4">
        <v>0</v>
      </c>
      <c r="N13" s="10">
        <v>0</v>
      </c>
      <c r="O13" s="4">
        <v>46.380217391304342</v>
      </c>
      <c r="P13" s="4">
        <v>0</v>
      </c>
      <c r="Q13" s="8">
        <v>0</v>
      </c>
      <c r="R13" s="4">
        <v>28.046086956521741</v>
      </c>
      <c r="S13" s="4">
        <v>0</v>
      </c>
      <c r="T13" s="10">
        <v>0</v>
      </c>
      <c r="U13" s="4">
        <v>5.7956521739130435</v>
      </c>
      <c r="V13" s="4">
        <v>0</v>
      </c>
      <c r="W13" s="10">
        <v>0</v>
      </c>
      <c r="X13" s="4">
        <v>54.709239130434781</v>
      </c>
      <c r="Y13" s="4">
        <v>0</v>
      </c>
      <c r="Z13" s="10">
        <v>0</v>
      </c>
      <c r="AA13" s="4">
        <v>4.7989130434782608</v>
      </c>
      <c r="AB13" s="4">
        <v>0</v>
      </c>
      <c r="AC13" s="10">
        <v>0</v>
      </c>
      <c r="AD13" s="4">
        <v>272.91086956521752</v>
      </c>
      <c r="AE13" s="4">
        <v>5.3782608695652154</v>
      </c>
      <c r="AF13" s="10">
        <v>1.9707023315463704E-2</v>
      </c>
      <c r="AG13" s="4">
        <v>1.9891304347826086</v>
      </c>
      <c r="AH13" s="4">
        <v>0</v>
      </c>
      <c r="AI13" s="10">
        <v>0</v>
      </c>
      <c r="AJ13" s="4">
        <v>0</v>
      </c>
      <c r="AK13" s="4">
        <v>0</v>
      </c>
      <c r="AL13" s="10" t="s">
        <v>662</v>
      </c>
      <c r="AM13" s="1">
        <v>315083</v>
      </c>
      <c r="AN13" s="1">
        <v>2</v>
      </c>
      <c r="AX13"/>
      <c r="AY13"/>
    </row>
    <row r="14" spans="1:51" x14ac:dyDescent="0.25">
      <c r="A14" t="s">
        <v>380</v>
      </c>
      <c r="B14" t="s">
        <v>97</v>
      </c>
      <c r="C14" t="s">
        <v>538</v>
      </c>
      <c r="D14" t="s">
        <v>417</v>
      </c>
      <c r="E14" s="4">
        <v>90.282608695652172</v>
      </c>
      <c r="F14" s="4">
        <v>372.51249999999999</v>
      </c>
      <c r="G14" s="4">
        <v>2.9076086956521738</v>
      </c>
      <c r="H14" s="10">
        <v>7.8053990017842995E-3</v>
      </c>
      <c r="I14" s="4">
        <v>340.20239130434777</v>
      </c>
      <c r="J14" s="4">
        <v>2.9076086956521738</v>
      </c>
      <c r="K14" s="10">
        <v>8.5467026980742301E-3</v>
      </c>
      <c r="L14" s="4">
        <v>95.341739130434817</v>
      </c>
      <c r="M14" s="4">
        <v>1.375</v>
      </c>
      <c r="N14" s="10">
        <v>1.4421805313608706E-2</v>
      </c>
      <c r="O14" s="4">
        <v>63.031630434782628</v>
      </c>
      <c r="P14" s="4">
        <v>1.375</v>
      </c>
      <c r="Q14" s="8">
        <v>2.1814444438696231E-2</v>
      </c>
      <c r="R14" s="4">
        <v>27.12532608695653</v>
      </c>
      <c r="S14" s="4">
        <v>0</v>
      </c>
      <c r="T14" s="10">
        <v>0</v>
      </c>
      <c r="U14" s="4">
        <v>5.1847826086956523</v>
      </c>
      <c r="V14" s="4">
        <v>0</v>
      </c>
      <c r="W14" s="10">
        <v>0</v>
      </c>
      <c r="X14" s="4">
        <v>34.548695652173912</v>
      </c>
      <c r="Y14" s="4">
        <v>0</v>
      </c>
      <c r="Z14" s="10">
        <v>0</v>
      </c>
      <c r="AA14" s="4">
        <v>0</v>
      </c>
      <c r="AB14" s="4">
        <v>0</v>
      </c>
      <c r="AC14" s="10" t="s">
        <v>662</v>
      </c>
      <c r="AD14" s="4">
        <v>242.62206521739125</v>
      </c>
      <c r="AE14" s="4">
        <v>1.5326086956521738</v>
      </c>
      <c r="AF14" s="10">
        <v>6.3168561947527097E-3</v>
      </c>
      <c r="AG14" s="4">
        <v>0</v>
      </c>
      <c r="AH14" s="4">
        <v>0</v>
      </c>
      <c r="AI14" s="10" t="s">
        <v>662</v>
      </c>
      <c r="AJ14" s="4">
        <v>0</v>
      </c>
      <c r="AK14" s="4">
        <v>0</v>
      </c>
      <c r="AL14" s="10" t="s">
        <v>662</v>
      </c>
      <c r="AM14" s="1">
        <v>315192</v>
      </c>
      <c r="AN14" s="1">
        <v>2</v>
      </c>
      <c r="AX14"/>
      <c r="AY14"/>
    </row>
    <row r="15" spans="1:51" x14ac:dyDescent="0.25">
      <c r="A15" t="s">
        <v>380</v>
      </c>
      <c r="B15" t="s">
        <v>101</v>
      </c>
      <c r="C15" t="s">
        <v>523</v>
      </c>
      <c r="D15" t="s">
        <v>401</v>
      </c>
      <c r="E15" s="4">
        <v>65.869565217391298</v>
      </c>
      <c r="F15" s="4">
        <v>229.52152173913049</v>
      </c>
      <c r="G15" s="4">
        <v>0</v>
      </c>
      <c r="H15" s="10">
        <v>0</v>
      </c>
      <c r="I15" s="4">
        <v>200.71097826086961</v>
      </c>
      <c r="J15" s="4">
        <v>0</v>
      </c>
      <c r="K15" s="10">
        <v>0</v>
      </c>
      <c r="L15" s="4">
        <v>59.099891304347821</v>
      </c>
      <c r="M15" s="4">
        <v>0</v>
      </c>
      <c r="N15" s="10">
        <v>0</v>
      </c>
      <c r="O15" s="4">
        <v>30.28934782608696</v>
      </c>
      <c r="P15" s="4">
        <v>0</v>
      </c>
      <c r="Q15" s="8">
        <v>0</v>
      </c>
      <c r="R15" s="4">
        <v>20.886630434782603</v>
      </c>
      <c r="S15" s="4">
        <v>0</v>
      </c>
      <c r="T15" s="10">
        <v>0</v>
      </c>
      <c r="U15" s="4">
        <v>7.9239130434782608</v>
      </c>
      <c r="V15" s="4">
        <v>0</v>
      </c>
      <c r="W15" s="10">
        <v>0</v>
      </c>
      <c r="X15" s="4">
        <v>45.333152173913028</v>
      </c>
      <c r="Y15" s="4">
        <v>0</v>
      </c>
      <c r="Z15" s="10">
        <v>0</v>
      </c>
      <c r="AA15" s="4">
        <v>0</v>
      </c>
      <c r="AB15" s="4">
        <v>0</v>
      </c>
      <c r="AC15" s="10" t="s">
        <v>662</v>
      </c>
      <c r="AD15" s="4">
        <v>125.08847826086962</v>
      </c>
      <c r="AE15" s="4">
        <v>0</v>
      </c>
      <c r="AF15" s="10">
        <v>0</v>
      </c>
      <c r="AG15" s="4">
        <v>0</v>
      </c>
      <c r="AH15" s="4">
        <v>0</v>
      </c>
      <c r="AI15" s="10" t="s">
        <v>662</v>
      </c>
      <c r="AJ15" s="4">
        <v>0</v>
      </c>
      <c r="AK15" s="4">
        <v>0</v>
      </c>
      <c r="AL15" s="10" t="s">
        <v>662</v>
      </c>
      <c r="AM15" s="1">
        <v>315198</v>
      </c>
      <c r="AN15" s="1">
        <v>2</v>
      </c>
      <c r="AX15"/>
      <c r="AY15"/>
    </row>
    <row r="16" spans="1:51" x14ac:dyDescent="0.25">
      <c r="A16" t="s">
        <v>380</v>
      </c>
      <c r="B16" t="s">
        <v>219</v>
      </c>
      <c r="C16" t="s">
        <v>431</v>
      </c>
      <c r="D16" t="s">
        <v>410</v>
      </c>
      <c r="E16" s="4">
        <v>136.30434782608697</v>
      </c>
      <c r="F16" s="4">
        <v>623.46913043478264</v>
      </c>
      <c r="G16" s="4">
        <v>42.755434782608695</v>
      </c>
      <c r="H16" s="10">
        <v>6.8576666743376299E-2</v>
      </c>
      <c r="I16" s="4">
        <v>607.53347826086963</v>
      </c>
      <c r="J16" s="4">
        <v>42.755434782608695</v>
      </c>
      <c r="K16" s="10">
        <v>7.0375438247453875E-2</v>
      </c>
      <c r="L16" s="4">
        <v>145.65608695652179</v>
      </c>
      <c r="M16" s="4">
        <v>0</v>
      </c>
      <c r="N16" s="10">
        <v>0</v>
      </c>
      <c r="O16" s="4">
        <v>129.72043478260875</v>
      </c>
      <c r="P16" s="4">
        <v>0</v>
      </c>
      <c r="Q16" s="8">
        <v>0</v>
      </c>
      <c r="R16" s="4">
        <v>9.7906521739130419</v>
      </c>
      <c r="S16" s="4">
        <v>0</v>
      </c>
      <c r="T16" s="10">
        <v>0</v>
      </c>
      <c r="U16" s="4">
        <v>6.1450000000000005</v>
      </c>
      <c r="V16" s="4">
        <v>0</v>
      </c>
      <c r="W16" s="10">
        <v>0</v>
      </c>
      <c r="X16" s="4">
        <v>141.81032608695651</v>
      </c>
      <c r="Y16" s="4">
        <v>0</v>
      </c>
      <c r="Z16" s="10">
        <v>0</v>
      </c>
      <c r="AA16" s="4">
        <v>0</v>
      </c>
      <c r="AB16" s="4">
        <v>0</v>
      </c>
      <c r="AC16" s="10" t="s">
        <v>662</v>
      </c>
      <c r="AD16" s="4">
        <v>336.00271739130437</v>
      </c>
      <c r="AE16" s="4">
        <v>42.755434782608695</v>
      </c>
      <c r="AF16" s="10">
        <v>0.12724728869622884</v>
      </c>
      <c r="AG16" s="4">
        <v>0</v>
      </c>
      <c r="AH16" s="4">
        <v>0</v>
      </c>
      <c r="AI16" s="10" t="s">
        <v>662</v>
      </c>
      <c r="AJ16" s="4">
        <v>0</v>
      </c>
      <c r="AK16" s="4">
        <v>0</v>
      </c>
      <c r="AL16" s="10" t="s">
        <v>662</v>
      </c>
      <c r="AM16" s="1">
        <v>315352</v>
      </c>
      <c r="AN16" s="1">
        <v>2</v>
      </c>
      <c r="AX16"/>
      <c r="AY16"/>
    </row>
    <row r="17" spans="1:51" x14ac:dyDescent="0.25">
      <c r="A17" t="s">
        <v>380</v>
      </c>
      <c r="B17" t="s">
        <v>316</v>
      </c>
      <c r="C17" t="s">
        <v>605</v>
      </c>
      <c r="D17" t="s">
        <v>413</v>
      </c>
      <c r="E17" s="4">
        <v>194.97826086956522</v>
      </c>
      <c r="F17" s="4">
        <v>885.72032608695645</v>
      </c>
      <c r="G17" s="4">
        <v>44.888586956521742</v>
      </c>
      <c r="H17" s="10">
        <v>5.0680317064457615E-2</v>
      </c>
      <c r="I17" s="4">
        <v>836.25869565217386</v>
      </c>
      <c r="J17" s="4">
        <v>43.665760869565219</v>
      </c>
      <c r="K17" s="10">
        <v>5.2215613537520897E-2</v>
      </c>
      <c r="L17" s="4">
        <v>245.00597826086963</v>
      </c>
      <c r="M17" s="4">
        <v>1.2228260869565217</v>
      </c>
      <c r="N17" s="10">
        <v>4.9910050996980985E-3</v>
      </c>
      <c r="O17" s="4">
        <v>199.21282608695657</v>
      </c>
      <c r="P17" s="4">
        <v>0</v>
      </c>
      <c r="Q17" s="8">
        <v>0</v>
      </c>
      <c r="R17" s="4">
        <v>40.635652173913051</v>
      </c>
      <c r="S17" s="4">
        <v>1.2228260869565217</v>
      </c>
      <c r="T17" s="10">
        <v>3.0092443987930918E-2</v>
      </c>
      <c r="U17" s="4">
        <v>5.1574999999999962</v>
      </c>
      <c r="V17" s="4">
        <v>0</v>
      </c>
      <c r="W17" s="10">
        <v>0</v>
      </c>
      <c r="X17" s="4">
        <v>110.44010869565216</v>
      </c>
      <c r="Y17" s="4">
        <v>5.0271739130434785</v>
      </c>
      <c r="Z17" s="10">
        <v>4.5519458215105779E-2</v>
      </c>
      <c r="AA17" s="4">
        <v>3.6684782608695654</v>
      </c>
      <c r="AB17" s="4">
        <v>0</v>
      </c>
      <c r="AC17" s="10">
        <v>0</v>
      </c>
      <c r="AD17" s="4">
        <v>526.60576086956519</v>
      </c>
      <c r="AE17" s="4">
        <v>38.638586956521742</v>
      </c>
      <c r="AF17" s="10">
        <v>7.3372890742249439E-2</v>
      </c>
      <c r="AG17" s="4">
        <v>0</v>
      </c>
      <c r="AH17" s="4">
        <v>0</v>
      </c>
      <c r="AI17" s="10" t="s">
        <v>662</v>
      </c>
      <c r="AJ17" s="4">
        <v>0</v>
      </c>
      <c r="AK17" s="4">
        <v>0</v>
      </c>
      <c r="AL17" s="10" t="s">
        <v>662</v>
      </c>
      <c r="AM17" s="1">
        <v>315494</v>
      </c>
      <c r="AN17" s="1">
        <v>2</v>
      </c>
      <c r="AX17"/>
      <c r="AY17"/>
    </row>
    <row r="18" spans="1:51" x14ac:dyDescent="0.25">
      <c r="A18" t="s">
        <v>380</v>
      </c>
      <c r="B18" t="s">
        <v>303</v>
      </c>
      <c r="C18" t="s">
        <v>600</v>
      </c>
      <c r="D18" t="s">
        <v>417</v>
      </c>
      <c r="E18" s="4">
        <v>236.47826086956522</v>
      </c>
      <c r="F18" s="4">
        <v>714.68782608695676</v>
      </c>
      <c r="G18" s="4">
        <v>131.20260869565215</v>
      </c>
      <c r="H18" s="10">
        <v>0.18358030444426318</v>
      </c>
      <c r="I18" s="4">
        <v>658.94967391304363</v>
      </c>
      <c r="J18" s="4">
        <v>130.40369565217389</v>
      </c>
      <c r="K18" s="10">
        <v>0.19789628983014299</v>
      </c>
      <c r="L18" s="4">
        <v>157.56858695652176</v>
      </c>
      <c r="M18" s="4">
        <v>0.79891304347826086</v>
      </c>
      <c r="N18" s="10">
        <v>5.0702558099268019E-3</v>
      </c>
      <c r="O18" s="4">
        <v>107.54445652173914</v>
      </c>
      <c r="P18" s="4">
        <v>0</v>
      </c>
      <c r="Q18" s="8">
        <v>0</v>
      </c>
      <c r="R18" s="4">
        <v>43.094782608695652</v>
      </c>
      <c r="S18" s="4">
        <v>0.79891304347826086</v>
      </c>
      <c r="T18" s="10">
        <v>1.8538509655158499E-2</v>
      </c>
      <c r="U18" s="4">
        <v>6.9293478260869561</v>
      </c>
      <c r="V18" s="4">
        <v>0</v>
      </c>
      <c r="W18" s="10">
        <v>0</v>
      </c>
      <c r="X18" s="4">
        <v>125.44326086956526</v>
      </c>
      <c r="Y18" s="4">
        <v>0</v>
      </c>
      <c r="Z18" s="10">
        <v>0</v>
      </c>
      <c r="AA18" s="4">
        <v>5.7140217391304358</v>
      </c>
      <c r="AB18" s="4">
        <v>0</v>
      </c>
      <c r="AC18" s="10">
        <v>0</v>
      </c>
      <c r="AD18" s="4">
        <v>423.64565217391316</v>
      </c>
      <c r="AE18" s="4">
        <v>130.40369565217389</v>
      </c>
      <c r="AF18" s="10">
        <v>0.30781313341235739</v>
      </c>
      <c r="AG18" s="4">
        <v>2.3163043478260872</v>
      </c>
      <c r="AH18" s="4">
        <v>0</v>
      </c>
      <c r="AI18" s="10">
        <v>0</v>
      </c>
      <c r="AJ18" s="4">
        <v>0</v>
      </c>
      <c r="AK18" s="4">
        <v>0</v>
      </c>
      <c r="AL18" s="10" t="s">
        <v>662</v>
      </c>
      <c r="AM18" s="1">
        <v>315476</v>
      </c>
      <c r="AN18" s="1">
        <v>2</v>
      </c>
      <c r="AX18"/>
      <c r="AY18"/>
    </row>
    <row r="19" spans="1:51" x14ac:dyDescent="0.25">
      <c r="A19" t="s">
        <v>380</v>
      </c>
      <c r="B19" t="s">
        <v>281</v>
      </c>
      <c r="C19" t="s">
        <v>491</v>
      </c>
      <c r="D19" t="s">
        <v>410</v>
      </c>
      <c r="E19" s="4">
        <v>98.695652173913047</v>
      </c>
      <c r="F19" s="4">
        <v>439.34836956521735</v>
      </c>
      <c r="G19" s="4">
        <v>0</v>
      </c>
      <c r="H19" s="10">
        <v>0</v>
      </c>
      <c r="I19" s="4">
        <v>385.33717391304344</v>
      </c>
      <c r="J19" s="4">
        <v>0</v>
      </c>
      <c r="K19" s="10">
        <v>0</v>
      </c>
      <c r="L19" s="4">
        <v>129.74771739130435</v>
      </c>
      <c r="M19" s="4">
        <v>0</v>
      </c>
      <c r="N19" s="10">
        <v>0</v>
      </c>
      <c r="O19" s="4">
        <v>89.064891304347825</v>
      </c>
      <c r="P19" s="4">
        <v>0</v>
      </c>
      <c r="Q19" s="8">
        <v>0</v>
      </c>
      <c r="R19" s="4">
        <v>34.354782608695643</v>
      </c>
      <c r="S19" s="4">
        <v>0</v>
      </c>
      <c r="T19" s="10">
        <v>0</v>
      </c>
      <c r="U19" s="4">
        <v>6.3280434782608692</v>
      </c>
      <c r="V19" s="4">
        <v>0</v>
      </c>
      <c r="W19" s="10">
        <v>0</v>
      </c>
      <c r="X19" s="4">
        <v>24.040217391304349</v>
      </c>
      <c r="Y19" s="4">
        <v>0</v>
      </c>
      <c r="Z19" s="10">
        <v>0</v>
      </c>
      <c r="AA19" s="4">
        <v>13.328369565217391</v>
      </c>
      <c r="AB19" s="4">
        <v>0</v>
      </c>
      <c r="AC19" s="10">
        <v>0</v>
      </c>
      <c r="AD19" s="4">
        <v>272.23206521739127</v>
      </c>
      <c r="AE19" s="4">
        <v>0</v>
      </c>
      <c r="AF19" s="10">
        <v>0</v>
      </c>
      <c r="AG19" s="4">
        <v>0</v>
      </c>
      <c r="AH19" s="4">
        <v>0</v>
      </c>
      <c r="AI19" s="10" t="s">
        <v>662</v>
      </c>
      <c r="AJ19" s="4">
        <v>0</v>
      </c>
      <c r="AK19" s="4">
        <v>0</v>
      </c>
      <c r="AL19" s="10" t="s">
        <v>662</v>
      </c>
      <c r="AM19" s="1">
        <v>315449</v>
      </c>
      <c r="AN19" s="1">
        <v>2</v>
      </c>
      <c r="AX19"/>
      <c r="AY19"/>
    </row>
    <row r="20" spans="1:51" x14ac:dyDescent="0.25">
      <c r="A20" t="s">
        <v>380</v>
      </c>
      <c r="B20" t="s">
        <v>247</v>
      </c>
      <c r="C20" t="s">
        <v>527</v>
      </c>
      <c r="D20" t="s">
        <v>412</v>
      </c>
      <c r="E20" s="4">
        <v>130.15217391304347</v>
      </c>
      <c r="F20" s="4">
        <v>431.30456521739126</v>
      </c>
      <c r="G20" s="4">
        <v>42.869782608695651</v>
      </c>
      <c r="H20" s="10">
        <v>9.9395615223984268E-2</v>
      </c>
      <c r="I20" s="4">
        <v>386.67684782608694</v>
      </c>
      <c r="J20" s="4">
        <v>42.869782608695651</v>
      </c>
      <c r="K20" s="10">
        <v>0.11086720823786406</v>
      </c>
      <c r="L20" s="4">
        <v>58.726630434782606</v>
      </c>
      <c r="M20" s="4">
        <v>0.5798913043478261</v>
      </c>
      <c r="N20" s="10">
        <v>9.8744181311715123E-3</v>
      </c>
      <c r="O20" s="4">
        <v>14.098913043478261</v>
      </c>
      <c r="P20" s="4">
        <v>0.5798913043478261</v>
      </c>
      <c r="Q20" s="8">
        <v>4.1130213553311236E-2</v>
      </c>
      <c r="R20" s="4">
        <v>39.584239130434781</v>
      </c>
      <c r="S20" s="4">
        <v>0</v>
      </c>
      <c r="T20" s="10">
        <v>0</v>
      </c>
      <c r="U20" s="4">
        <v>5.0434782608695654</v>
      </c>
      <c r="V20" s="4">
        <v>0</v>
      </c>
      <c r="W20" s="10">
        <v>0</v>
      </c>
      <c r="X20" s="4">
        <v>104.40217391304348</v>
      </c>
      <c r="Y20" s="4">
        <v>13.173913043478262</v>
      </c>
      <c r="Z20" s="10">
        <v>0.12618427902134305</v>
      </c>
      <c r="AA20" s="4">
        <v>0</v>
      </c>
      <c r="AB20" s="4">
        <v>0</v>
      </c>
      <c r="AC20" s="10" t="s">
        <v>662</v>
      </c>
      <c r="AD20" s="4">
        <v>268.17576086956518</v>
      </c>
      <c r="AE20" s="4">
        <v>29.115978260869564</v>
      </c>
      <c r="AF20" s="10">
        <v>0.10857050676936809</v>
      </c>
      <c r="AG20" s="4">
        <v>0</v>
      </c>
      <c r="AH20" s="4">
        <v>0</v>
      </c>
      <c r="AI20" s="10" t="s">
        <v>662</v>
      </c>
      <c r="AJ20" s="4">
        <v>0</v>
      </c>
      <c r="AK20" s="4">
        <v>0</v>
      </c>
      <c r="AL20" s="10" t="s">
        <v>662</v>
      </c>
      <c r="AM20" s="1">
        <v>315387</v>
      </c>
      <c r="AN20" s="1">
        <v>2</v>
      </c>
      <c r="AX20"/>
      <c r="AY20"/>
    </row>
    <row r="21" spans="1:51" x14ac:dyDescent="0.25">
      <c r="A21" t="s">
        <v>380</v>
      </c>
      <c r="B21" t="s">
        <v>174</v>
      </c>
      <c r="C21" t="s">
        <v>565</v>
      </c>
      <c r="D21" t="s">
        <v>405</v>
      </c>
      <c r="E21" s="4">
        <v>52.467391304347828</v>
      </c>
      <c r="F21" s="4">
        <v>180.21750000000003</v>
      </c>
      <c r="G21" s="4">
        <v>86.568043478260876</v>
      </c>
      <c r="H21" s="10">
        <v>0.48035314815853547</v>
      </c>
      <c r="I21" s="4">
        <v>147.23923913043478</v>
      </c>
      <c r="J21" s="4">
        <v>86.568043478260876</v>
      </c>
      <c r="K21" s="10">
        <v>0.58794139381264299</v>
      </c>
      <c r="L21" s="4">
        <v>10.415760869565219</v>
      </c>
      <c r="M21" s="4">
        <v>1.5054347826086956</v>
      </c>
      <c r="N21" s="10">
        <v>0.14453430733107225</v>
      </c>
      <c r="O21" s="4">
        <v>2.3505434782608696</v>
      </c>
      <c r="P21" s="4">
        <v>1.5054347826086956</v>
      </c>
      <c r="Q21" s="8">
        <v>0.64046242774566464</v>
      </c>
      <c r="R21" s="4">
        <v>5.9782608695652177</v>
      </c>
      <c r="S21" s="4">
        <v>0</v>
      </c>
      <c r="T21" s="10">
        <v>0</v>
      </c>
      <c r="U21" s="4">
        <v>2.0869565217391304</v>
      </c>
      <c r="V21" s="4">
        <v>0</v>
      </c>
      <c r="W21" s="10">
        <v>0</v>
      </c>
      <c r="X21" s="4">
        <v>60.125543478260873</v>
      </c>
      <c r="Y21" s="4">
        <v>24.106521739130436</v>
      </c>
      <c r="Z21" s="10">
        <v>0.40093644638482884</v>
      </c>
      <c r="AA21" s="4">
        <v>24.913043478260871</v>
      </c>
      <c r="AB21" s="4">
        <v>0</v>
      </c>
      <c r="AC21" s="10">
        <v>0</v>
      </c>
      <c r="AD21" s="4">
        <v>84.763152173913056</v>
      </c>
      <c r="AE21" s="4">
        <v>60.956086956521737</v>
      </c>
      <c r="AF21" s="10">
        <v>0.71913426286288762</v>
      </c>
      <c r="AG21" s="4">
        <v>0</v>
      </c>
      <c r="AH21" s="4">
        <v>0</v>
      </c>
      <c r="AI21" s="10" t="s">
        <v>662</v>
      </c>
      <c r="AJ21" s="4">
        <v>0</v>
      </c>
      <c r="AK21" s="4">
        <v>0</v>
      </c>
      <c r="AL21" s="10" t="s">
        <v>662</v>
      </c>
      <c r="AM21" s="1">
        <v>315297</v>
      </c>
      <c r="AN21" s="1">
        <v>2</v>
      </c>
      <c r="AX21"/>
      <c r="AY21"/>
    </row>
    <row r="22" spans="1:51" x14ac:dyDescent="0.25">
      <c r="A22" t="s">
        <v>380</v>
      </c>
      <c r="B22" t="s">
        <v>318</v>
      </c>
      <c r="C22" t="s">
        <v>473</v>
      </c>
      <c r="D22" t="s">
        <v>413</v>
      </c>
      <c r="E22" s="4">
        <v>91.097826086956516</v>
      </c>
      <c r="F22" s="4">
        <v>335.00271739130437</v>
      </c>
      <c r="G22" s="4">
        <v>35.826086956521742</v>
      </c>
      <c r="H22" s="10">
        <v>0.10694267567589491</v>
      </c>
      <c r="I22" s="4">
        <v>268.38586956521743</v>
      </c>
      <c r="J22" s="4">
        <v>0</v>
      </c>
      <c r="K22" s="10">
        <v>0</v>
      </c>
      <c r="L22" s="4">
        <v>103.67663043478261</v>
      </c>
      <c r="M22" s="4">
        <v>35.826086956521742</v>
      </c>
      <c r="N22" s="10">
        <v>0.34555605063821981</v>
      </c>
      <c r="O22" s="4">
        <v>50.190217391304351</v>
      </c>
      <c r="P22" s="4">
        <v>0</v>
      </c>
      <c r="Q22" s="8">
        <v>0</v>
      </c>
      <c r="R22" s="4">
        <v>47.834239130434781</v>
      </c>
      <c r="S22" s="4">
        <v>35.826086956521742</v>
      </c>
      <c r="T22" s="10">
        <v>0.74896324490143729</v>
      </c>
      <c r="U22" s="4">
        <v>5.6521739130434785</v>
      </c>
      <c r="V22" s="4">
        <v>0</v>
      </c>
      <c r="W22" s="10">
        <v>0</v>
      </c>
      <c r="X22" s="4">
        <v>61.970108695652172</v>
      </c>
      <c r="Y22" s="4">
        <v>0</v>
      </c>
      <c r="Z22" s="10">
        <v>0</v>
      </c>
      <c r="AA22" s="4">
        <v>13.130434782608695</v>
      </c>
      <c r="AB22" s="4">
        <v>0</v>
      </c>
      <c r="AC22" s="10">
        <v>0</v>
      </c>
      <c r="AD22" s="4">
        <v>128.09782608695653</v>
      </c>
      <c r="AE22" s="4">
        <v>0</v>
      </c>
      <c r="AF22" s="10">
        <v>0</v>
      </c>
      <c r="AG22" s="4">
        <v>28.127717391304348</v>
      </c>
      <c r="AH22" s="4">
        <v>0</v>
      </c>
      <c r="AI22" s="10">
        <v>0</v>
      </c>
      <c r="AJ22" s="4">
        <v>0</v>
      </c>
      <c r="AK22" s="4">
        <v>0</v>
      </c>
      <c r="AL22" s="10" t="s">
        <v>662</v>
      </c>
      <c r="AM22" s="1">
        <v>315497</v>
      </c>
      <c r="AN22" s="1">
        <v>2</v>
      </c>
      <c r="AX22"/>
      <c r="AY22"/>
    </row>
    <row r="23" spans="1:51" x14ac:dyDescent="0.25">
      <c r="A23" t="s">
        <v>380</v>
      </c>
      <c r="B23" t="s">
        <v>181</v>
      </c>
      <c r="C23" t="s">
        <v>535</v>
      </c>
      <c r="D23" t="s">
        <v>402</v>
      </c>
      <c r="E23" s="4">
        <v>107.01086956521739</v>
      </c>
      <c r="F23" s="4">
        <v>350.55097826086956</v>
      </c>
      <c r="G23" s="4">
        <v>0</v>
      </c>
      <c r="H23" s="10">
        <v>0</v>
      </c>
      <c r="I23" s="4">
        <v>330.88163043478261</v>
      </c>
      <c r="J23" s="4">
        <v>0</v>
      </c>
      <c r="K23" s="10">
        <v>0</v>
      </c>
      <c r="L23" s="4">
        <v>33.698695652173917</v>
      </c>
      <c r="M23" s="4">
        <v>0</v>
      </c>
      <c r="N23" s="10">
        <v>0</v>
      </c>
      <c r="O23" s="4">
        <v>23.910760869565223</v>
      </c>
      <c r="P23" s="4">
        <v>0</v>
      </c>
      <c r="Q23" s="8">
        <v>0</v>
      </c>
      <c r="R23" s="4">
        <v>4.9183695652173904</v>
      </c>
      <c r="S23" s="4">
        <v>0</v>
      </c>
      <c r="T23" s="10">
        <v>0</v>
      </c>
      <c r="U23" s="4">
        <v>4.8695652173913047</v>
      </c>
      <c r="V23" s="4">
        <v>0</v>
      </c>
      <c r="W23" s="10">
        <v>0</v>
      </c>
      <c r="X23" s="4">
        <v>87.653152173913043</v>
      </c>
      <c r="Y23" s="4">
        <v>0</v>
      </c>
      <c r="Z23" s="10">
        <v>0</v>
      </c>
      <c r="AA23" s="4">
        <v>9.8814130434782594</v>
      </c>
      <c r="AB23" s="4">
        <v>0</v>
      </c>
      <c r="AC23" s="10">
        <v>0</v>
      </c>
      <c r="AD23" s="4">
        <v>219.31771739130434</v>
      </c>
      <c r="AE23" s="4">
        <v>0</v>
      </c>
      <c r="AF23" s="10">
        <v>0</v>
      </c>
      <c r="AG23" s="4">
        <v>0</v>
      </c>
      <c r="AH23" s="4">
        <v>0</v>
      </c>
      <c r="AI23" s="10" t="s">
        <v>662</v>
      </c>
      <c r="AJ23" s="4">
        <v>0</v>
      </c>
      <c r="AK23" s="4">
        <v>0</v>
      </c>
      <c r="AL23" s="10" t="s">
        <v>662</v>
      </c>
      <c r="AM23" s="1">
        <v>315305</v>
      </c>
      <c r="AN23" s="1">
        <v>2</v>
      </c>
      <c r="AX23"/>
      <c r="AY23"/>
    </row>
    <row r="24" spans="1:51" x14ac:dyDescent="0.25">
      <c r="A24" t="s">
        <v>380</v>
      </c>
      <c r="B24" t="s">
        <v>189</v>
      </c>
      <c r="C24" t="s">
        <v>513</v>
      </c>
      <c r="D24" t="s">
        <v>412</v>
      </c>
      <c r="E24" s="4">
        <v>141.79347826086956</v>
      </c>
      <c r="F24" s="4">
        <v>455.28097826086957</v>
      </c>
      <c r="G24" s="4">
        <v>260.16652173913036</v>
      </c>
      <c r="H24" s="10">
        <v>0.57144166824834619</v>
      </c>
      <c r="I24" s="4">
        <v>429.92673913043473</v>
      </c>
      <c r="J24" s="4">
        <v>258.15782608695645</v>
      </c>
      <c r="K24" s="10">
        <v>0.60046934184438894</v>
      </c>
      <c r="L24" s="4">
        <v>97.598369565217411</v>
      </c>
      <c r="M24" s="4">
        <v>52.399130434782606</v>
      </c>
      <c r="N24" s="10">
        <v>0.53688530523830458</v>
      </c>
      <c r="O24" s="4">
        <v>72.244130434782619</v>
      </c>
      <c r="P24" s="4">
        <v>50.390434782608693</v>
      </c>
      <c r="Q24" s="8">
        <v>0.69750212895285602</v>
      </c>
      <c r="R24" s="4">
        <v>19.863478260869567</v>
      </c>
      <c r="S24" s="4">
        <v>2.008695652173913</v>
      </c>
      <c r="T24" s="10">
        <v>0.10112507113776649</v>
      </c>
      <c r="U24" s="4">
        <v>5.4907608695652188</v>
      </c>
      <c r="V24" s="4">
        <v>0</v>
      </c>
      <c r="W24" s="10">
        <v>0</v>
      </c>
      <c r="X24" s="4">
        <v>64.640760869565227</v>
      </c>
      <c r="Y24" s="4">
        <v>7.5630434782608713</v>
      </c>
      <c r="Z24" s="10">
        <v>0.11700115185094881</v>
      </c>
      <c r="AA24" s="4">
        <v>0</v>
      </c>
      <c r="AB24" s="4">
        <v>0</v>
      </c>
      <c r="AC24" s="10" t="s">
        <v>662</v>
      </c>
      <c r="AD24" s="4">
        <v>158.25217391304352</v>
      </c>
      <c r="AE24" s="4">
        <v>73.837608695652165</v>
      </c>
      <c r="AF24" s="10">
        <v>0.46658195505247524</v>
      </c>
      <c r="AG24" s="4">
        <v>134.7896739130434</v>
      </c>
      <c r="AH24" s="4">
        <v>126.36673913043474</v>
      </c>
      <c r="AI24" s="10">
        <v>0.93751053372202287</v>
      </c>
      <c r="AJ24" s="4">
        <v>0</v>
      </c>
      <c r="AK24" s="4">
        <v>0</v>
      </c>
      <c r="AL24" s="10" t="s">
        <v>662</v>
      </c>
      <c r="AM24" s="1">
        <v>315314</v>
      </c>
      <c r="AN24" s="1">
        <v>2</v>
      </c>
      <c r="AX24"/>
      <c r="AY24"/>
    </row>
    <row r="25" spans="1:51" x14ac:dyDescent="0.25">
      <c r="A25" t="s">
        <v>380</v>
      </c>
      <c r="B25" t="s">
        <v>171</v>
      </c>
      <c r="C25" t="s">
        <v>527</v>
      </c>
      <c r="D25" t="s">
        <v>412</v>
      </c>
      <c r="E25" s="4">
        <v>37.565217391304351</v>
      </c>
      <c r="F25" s="4">
        <v>189.75695652173914</v>
      </c>
      <c r="G25" s="4">
        <v>0</v>
      </c>
      <c r="H25" s="10">
        <v>0</v>
      </c>
      <c r="I25" s="4">
        <v>183.09119565217389</v>
      </c>
      <c r="J25" s="4">
        <v>0</v>
      </c>
      <c r="K25" s="10">
        <v>0</v>
      </c>
      <c r="L25" s="4">
        <v>37.911086956521736</v>
      </c>
      <c r="M25" s="4">
        <v>0</v>
      </c>
      <c r="N25" s="10">
        <v>0</v>
      </c>
      <c r="O25" s="4">
        <v>31.245326086956517</v>
      </c>
      <c r="P25" s="4">
        <v>0</v>
      </c>
      <c r="Q25" s="8">
        <v>0</v>
      </c>
      <c r="R25" s="4">
        <v>6.6657608695652177</v>
      </c>
      <c r="S25" s="4">
        <v>0</v>
      </c>
      <c r="T25" s="10">
        <v>0</v>
      </c>
      <c r="U25" s="4">
        <v>0</v>
      </c>
      <c r="V25" s="4">
        <v>0</v>
      </c>
      <c r="W25" s="10" t="s">
        <v>662</v>
      </c>
      <c r="X25" s="4">
        <v>61.222826086956523</v>
      </c>
      <c r="Y25" s="4">
        <v>0</v>
      </c>
      <c r="Z25" s="10">
        <v>0</v>
      </c>
      <c r="AA25" s="4">
        <v>0</v>
      </c>
      <c r="AB25" s="4">
        <v>0</v>
      </c>
      <c r="AC25" s="10" t="s">
        <v>662</v>
      </c>
      <c r="AD25" s="4">
        <v>90.623043478260868</v>
      </c>
      <c r="AE25" s="4">
        <v>0</v>
      </c>
      <c r="AF25" s="10">
        <v>0</v>
      </c>
      <c r="AG25" s="4">
        <v>0</v>
      </c>
      <c r="AH25" s="4">
        <v>0</v>
      </c>
      <c r="AI25" s="10" t="s">
        <v>662</v>
      </c>
      <c r="AJ25" s="4">
        <v>0</v>
      </c>
      <c r="AK25" s="4">
        <v>0</v>
      </c>
      <c r="AL25" s="10" t="s">
        <v>662</v>
      </c>
      <c r="AM25" s="1">
        <v>315292</v>
      </c>
      <c r="AN25" s="1">
        <v>2</v>
      </c>
      <c r="AX25"/>
      <c r="AY25"/>
    </row>
    <row r="26" spans="1:51" x14ac:dyDescent="0.25">
      <c r="A26" t="s">
        <v>380</v>
      </c>
      <c r="B26" t="s">
        <v>279</v>
      </c>
      <c r="C26" t="s">
        <v>471</v>
      </c>
      <c r="D26" t="s">
        <v>409</v>
      </c>
      <c r="E26" s="4">
        <v>93.673913043478265</v>
      </c>
      <c r="F26" s="4">
        <v>194.23010869565218</v>
      </c>
      <c r="G26" s="4">
        <v>4.0779347826086951</v>
      </c>
      <c r="H26" s="10">
        <v>2.0995379192206461E-2</v>
      </c>
      <c r="I26" s="4">
        <v>169.32249999999999</v>
      </c>
      <c r="J26" s="4">
        <v>4.0779347826086951</v>
      </c>
      <c r="K26" s="10">
        <v>2.408383281967072E-2</v>
      </c>
      <c r="L26" s="4">
        <v>58.385434782608691</v>
      </c>
      <c r="M26" s="4">
        <v>0</v>
      </c>
      <c r="N26" s="10">
        <v>0</v>
      </c>
      <c r="O26" s="4">
        <v>35.651739130434777</v>
      </c>
      <c r="P26" s="4">
        <v>0</v>
      </c>
      <c r="Q26" s="8">
        <v>0</v>
      </c>
      <c r="R26" s="4">
        <v>17.864130434782609</v>
      </c>
      <c r="S26" s="4">
        <v>0</v>
      </c>
      <c r="T26" s="10">
        <v>0</v>
      </c>
      <c r="U26" s="4">
        <v>4.8695652173913047</v>
      </c>
      <c r="V26" s="4">
        <v>0</v>
      </c>
      <c r="W26" s="10">
        <v>0</v>
      </c>
      <c r="X26" s="4">
        <v>37.240543478260868</v>
      </c>
      <c r="Y26" s="4">
        <v>2.0446739130434781</v>
      </c>
      <c r="Z26" s="10">
        <v>5.4904513255480673E-2</v>
      </c>
      <c r="AA26" s="4">
        <v>2.1739130434782608</v>
      </c>
      <c r="AB26" s="4">
        <v>0</v>
      </c>
      <c r="AC26" s="10">
        <v>0</v>
      </c>
      <c r="AD26" s="4">
        <v>96.430217391304367</v>
      </c>
      <c r="AE26" s="4">
        <v>2.0332608695652175</v>
      </c>
      <c r="AF26" s="10">
        <v>2.1085308366717088E-2</v>
      </c>
      <c r="AG26" s="4">
        <v>0</v>
      </c>
      <c r="AH26" s="4">
        <v>0</v>
      </c>
      <c r="AI26" s="10" t="s">
        <v>662</v>
      </c>
      <c r="AJ26" s="4">
        <v>0</v>
      </c>
      <c r="AK26" s="4">
        <v>0</v>
      </c>
      <c r="AL26" s="10" t="s">
        <v>662</v>
      </c>
      <c r="AM26" s="1">
        <v>315445</v>
      </c>
      <c r="AN26" s="1">
        <v>2</v>
      </c>
      <c r="AX26"/>
      <c r="AY26"/>
    </row>
    <row r="27" spans="1:51" x14ac:dyDescent="0.25">
      <c r="A27" t="s">
        <v>380</v>
      </c>
      <c r="B27" t="s">
        <v>16</v>
      </c>
      <c r="C27" t="s">
        <v>492</v>
      </c>
      <c r="D27" t="s">
        <v>410</v>
      </c>
      <c r="E27" s="4">
        <v>99.956521739130437</v>
      </c>
      <c r="F27" s="4">
        <v>345.31706521739136</v>
      </c>
      <c r="G27" s="4">
        <v>5.7034782608695656</v>
      </c>
      <c r="H27" s="10">
        <v>1.6516641763067778E-2</v>
      </c>
      <c r="I27" s="4">
        <v>327.15402173913049</v>
      </c>
      <c r="J27" s="4">
        <v>5.7034782608695656</v>
      </c>
      <c r="K27" s="10">
        <v>1.7433618057177559E-2</v>
      </c>
      <c r="L27" s="4">
        <v>82.258913043478259</v>
      </c>
      <c r="M27" s="4">
        <v>5.7034782608695656</v>
      </c>
      <c r="N27" s="10">
        <v>6.933568715957833E-2</v>
      </c>
      <c r="O27" s="4">
        <v>64.095869565217399</v>
      </c>
      <c r="P27" s="4">
        <v>5.7034782608695656</v>
      </c>
      <c r="Q27" s="8">
        <v>8.8983553847667041E-2</v>
      </c>
      <c r="R27" s="4">
        <v>13.032608695652174</v>
      </c>
      <c r="S27" s="4">
        <v>0</v>
      </c>
      <c r="T27" s="10">
        <v>0</v>
      </c>
      <c r="U27" s="4">
        <v>5.1304347826086953</v>
      </c>
      <c r="V27" s="4">
        <v>0</v>
      </c>
      <c r="W27" s="10">
        <v>0</v>
      </c>
      <c r="X27" s="4">
        <v>56.416956521739138</v>
      </c>
      <c r="Y27" s="4">
        <v>0</v>
      </c>
      <c r="Z27" s="10">
        <v>0</v>
      </c>
      <c r="AA27" s="4">
        <v>0</v>
      </c>
      <c r="AB27" s="4">
        <v>0</v>
      </c>
      <c r="AC27" s="10" t="s">
        <v>662</v>
      </c>
      <c r="AD27" s="4">
        <v>206.64119565217393</v>
      </c>
      <c r="AE27" s="4">
        <v>0</v>
      </c>
      <c r="AF27" s="10">
        <v>0</v>
      </c>
      <c r="AG27" s="4">
        <v>0</v>
      </c>
      <c r="AH27" s="4">
        <v>0</v>
      </c>
      <c r="AI27" s="10" t="s">
        <v>662</v>
      </c>
      <c r="AJ27" s="4">
        <v>0</v>
      </c>
      <c r="AK27" s="4">
        <v>0</v>
      </c>
      <c r="AL27" s="10" t="s">
        <v>662</v>
      </c>
      <c r="AM27" s="1">
        <v>315036</v>
      </c>
      <c r="AN27" s="1">
        <v>2</v>
      </c>
      <c r="AX27"/>
      <c r="AY27"/>
    </row>
    <row r="28" spans="1:51" x14ac:dyDescent="0.25">
      <c r="A28" t="s">
        <v>380</v>
      </c>
      <c r="B28" t="s">
        <v>129</v>
      </c>
      <c r="C28" t="s">
        <v>474</v>
      </c>
      <c r="D28" t="s">
        <v>414</v>
      </c>
      <c r="E28" s="4">
        <v>113.3804347826087</v>
      </c>
      <c r="F28" s="4">
        <v>354.10326086956519</v>
      </c>
      <c r="G28" s="4">
        <v>0</v>
      </c>
      <c r="H28" s="10">
        <v>0</v>
      </c>
      <c r="I28" s="4">
        <v>321.52173913043481</v>
      </c>
      <c r="J28" s="4">
        <v>0</v>
      </c>
      <c r="K28" s="10">
        <v>0</v>
      </c>
      <c r="L28" s="4">
        <v>64.622282608695656</v>
      </c>
      <c r="M28" s="4">
        <v>0</v>
      </c>
      <c r="N28" s="10">
        <v>0</v>
      </c>
      <c r="O28" s="4">
        <v>37.752717391304351</v>
      </c>
      <c r="P28" s="4">
        <v>0</v>
      </c>
      <c r="Q28" s="8">
        <v>0</v>
      </c>
      <c r="R28" s="4">
        <v>21.304347826086957</v>
      </c>
      <c r="S28" s="4">
        <v>0</v>
      </c>
      <c r="T28" s="10">
        <v>0</v>
      </c>
      <c r="U28" s="4">
        <v>5.5652173913043477</v>
      </c>
      <c r="V28" s="4">
        <v>0</v>
      </c>
      <c r="W28" s="10">
        <v>0</v>
      </c>
      <c r="X28" s="4">
        <v>63.445652173913047</v>
      </c>
      <c r="Y28" s="4">
        <v>0</v>
      </c>
      <c r="Z28" s="10">
        <v>0</v>
      </c>
      <c r="AA28" s="4">
        <v>5.7119565217391308</v>
      </c>
      <c r="AB28" s="4">
        <v>0</v>
      </c>
      <c r="AC28" s="10">
        <v>0</v>
      </c>
      <c r="AD28" s="4">
        <v>120.60326086956522</v>
      </c>
      <c r="AE28" s="4">
        <v>0</v>
      </c>
      <c r="AF28" s="10">
        <v>0</v>
      </c>
      <c r="AG28" s="4">
        <v>99.720108695652172</v>
      </c>
      <c r="AH28" s="4">
        <v>0</v>
      </c>
      <c r="AI28" s="10">
        <v>0</v>
      </c>
      <c r="AJ28" s="4">
        <v>0</v>
      </c>
      <c r="AK28" s="4">
        <v>0</v>
      </c>
      <c r="AL28" s="10" t="s">
        <v>662</v>
      </c>
      <c r="AM28" s="1">
        <v>315234</v>
      </c>
      <c r="AN28" s="1">
        <v>2</v>
      </c>
      <c r="AX28"/>
      <c r="AY28"/>
    </row>
    <row r="29" spans="1:51" x14ac:dyDescent="0.25">
      <c r="A29" t="s">
        <v>380</v>
      </c>
      <c r="B29" t="s">
        <v>113</v>
      </c>
      <c r="C29" t="s">
        <v>544</v>
      </c>
      <c r="D29" t="s">
        <v>402</v>
      </c>
      <c r="E29" s="4">
        <v>198.64130434782609</v>
      </c>
      <c r="F29" s="4">
        <v>637.05260869565234</v>
      </c>
      <c r="G29" s="4">
        <v>100.96358695652172</v>
      </c>
      <c r="H29" s="10">
        <v>0.15848547761736961</v>
      </c>
      <c r="I29" s="4">
        <v>605.16673913043485</v>
      </c>
      <c r="J29" s="4">
        <v>100.96358695652172</v>
      </c>
      <c r="K29" s="10">
        <v>0.16683598160334534</v>
      </c>
      <c r="L29" s="4">
        <v>83.317499999999995</v>
      </c>
      <c r="M29" s="4">
        <v>0.15217391304347827</v>
      </c>
      <c r="N29" s="10">
        <v>1.8264339789777451E-3</v>
      </c>
      <c r="O29" s="4">
        <v>51.866413043478261</v>
      </c>
      <c r="P29" s="4">
        <v>0.15217391304347827</v>
      </c>
      <c r="Q29" s="8">
        <v>2.9339586856703364E-3</v>
      </c>
      <c r="R29" s="4">
        <v>25.972826086956513</v>
      </c>
      <c r="S29" s="4">
        <v>0</v>
      </c>
      <c r="T29" s="10">
        <v>0</v>
      </c>
      <c r="U29" s="4">
        <v>5.4782608695652177</v>
      </c>
      <c r="V29" s="4">
        <v>0</v>
      </c>
      <c r="W29" s="10">
        <v>0</v>
      </c>
      <c r="X29" s="4">
        <v>161.11956521739131</v>
      </c>
      <c r="Y29" s="4">
        <v>29.345760869565218</v>
      </c>
      <c r="Z29" s="10">
        <v>0.18213654455913109</v>
      </c>
      <c r="AA29" s="4">
        <v>0.43478260869565216</v>
      </c>
      <c r="AB29" s="4">
        <v>0</v>
      </c>
      <c r="AC29" s="10">
        <v>0</v>
      </c>
      <c r="AD29" s="4">
        <v>377.06663043478272</v>
      </c>
      <c r="AE29" s="4">
        <v>60.769999999999982</v>
      </c>
      <c r="AF29" s="10">
        <v>0.1611651498567459</v>
      </c>
      <c r="AG29" s="4">
        <v>15.114130434782606</v>
      </c>
      <c r="AH29" s="4">
        <v>10.695652173913045</v>
      </c>
      <c r="AI29" s="10">
        <v>0.70765911542610593</v>
      </c>
      <c r="AJ29" s="4">
        <v>0</v>
      </c>
      <c r="AK29" s="4">
        <v>0</v>
      </c>
      <c r="AL29" s="10" t="s">
        <v>662</v>
      </c>
      <c r="AM29" s="1">
        <v>315214</v>
      </c>
      <c r="AN29" s="1">
        <v>2</v>
      </c>
      <c r="AX29"/>
      <c r="AY29"/>
    </row>
    <row r="30" spans="1:51" x14ac:dyDescent="0.25">
      <c r="A30" t="s">
        <v>380</v>
      </c>
      <c r="B30" t="s">
        <v>136</v>
      </c>
      <c r="C30" t="s">
        <v>487</v>
      </c>
      <c r="D30" t="s">
        <v>405</v>
      </c>
      <c r="E30" s="4">
        <v>99.521739130434781</v>
      </c>
      <c r="F30" s="4">
        <v>333.44510869565215</v>
      </c>
      <c r="G30" s="4">
        <v>45.660869565217382</v>
      </c>
      <c r="H30" s="10">
        <v>0.13693669025114946</v>
      </c>
      <c r="I30" s="4">
        <v>299.01847826086953</v>
      </c>
      <c r="J30" s="4">
        <v>45.660869565217382</v>
      </c>
      <c r="K30" s="10">
        <v>0.1527025012995416</v>
      </c>
      <c r="L30" s="4">
        <v>25.817934782608695</v>
      </c>
      <c r="M30" s="4">
        <v>0</v>
      </c>
      <c r="N30" s="10">
        <v>0</v>
      </c>
      <c r="O30" s="4">
        <v>12</v>
      </c>
      <c r="P30" s="4">
        <v>0</v>
      </c>
      <c r="Q30" s="8">
        <v>0</v>
      </c>
      <c r="R30" s="4">
        <v>8.2527173913043477</v>
      </c>
      <c r="S30" s="4">
        <v>0</v>
      </c>
      <c r="T30" s="10">
        <v>0</v>
      </c>
      <c r="U30" s="4">
        <v>5.5652173913043477</v>
      </c>
      <c r="V30" s="4">
        <v>0</v>
      </c>
      <c r="W30" s="10">
        <v>0</v>
      </c>
      <c r="X30" s="4">
        <v>93.940543478260864</v>
      </c>
      <c r="Y30" s="4">
        <v>0.87771739130434778</v>
      </c>
      <c r="Z30" s="10">
        <v>9.343328863191681E-3</v>
      </c>
      <c r="AA30" s="4">
        <v>20.608695652173914</v>
      </c>
      <c r="AB30" s="4">
        <v>0</v>
      </c>
      <c r="AC30" s="10">
        <v>0</v>
      </c>
      <c r="AD30" s="4">
        <v>82.634999999999977</v>
      </c>
      <c r="AE30" s="4">
        <v>20.287173913043475</v>
      </c>
      <c r="AF30" s="10">
        <v>0.24550340549456623</v>
      </c>
      <c r="AG30" s="4">
        <v>109.36141304347824</v>
      </c>
      <c r="AH30" s="4">
        <v>24.49597826086956</v>
      </c>
      <c r="AI30" s="10">
        <v>0.22399105478941483</v>
      </c>
      <c r="AJ30" s="4">
        <v>1.0815217391304348</v>
      </c>
      <c r="AK30" s="4">
        <v>0</v>
      </c>
      <c r="AL30" s="10" t="s">
        <v>662</v>
      </c>
      <c r="AM30" s="1">
        <v>315245</v>
      </c>
      <c r="AN30" s="1">
        <v>2</v>
      </c>
      <c r="AX30"/>
      <c r="AY30"/>
    </row>
    <row r="31" spans="1:51" x14ac:dyDescent="0.25">
      <c r="A31" t="s">
        <v>380</v>
      </c>
      <c r="B31" t="s">
        <v>103</v>
      </c>
      <c r="C31" t="s">
        <v>426</v>
      </c>
      <c r="D31" t="s">
        <v>401</v>
      </c>
      <c r="E31" s="4">
        <v>162.0108695652174</v>
      </c>
      <c r="F31" s="4">
        <v>559.89315217391288</v>
      </c>
      <c r="G31" s="4">
        <v>30.796195652173914</v>
      </c>
      <c r="H31" s="10">
        <v>5.5003701210848285E-2</v>
      </c>
      <c r="I31" s="4">
        <v>525.41489130434775</v>
      </c>
      <c r="J31" s="4">
        <v>30.796195652173914</v>
      </c>
      <c r="K31" s="10">
        <v>5.8613100164942124E-2</v>
      </c>
      <c r="L31" s="4">
        <v>28.708478260869565</v>
      </c>
      <c r="M31" s="4">
        <v>0</v>
      </c>
      <c r="N31" s="10">
        <v>0</v>
      </c>
      <c r="O31" s="4">
        <v>18.882391304347827</v>
      </c>
      <c r="P31" s="4">
        <v>0</v>
      </c>
      <c r="Q31" s="8">
        <v>0</v>
      </c>
      <c r="R31" s="4">
        <v>4.4347826086956523</v>
      </c>
      <c r="S31" s="4">
        <v>0</v>
      </c>
      <c r="T31" s="10">
        <v>0</v>
      </c>
      <c r="U31" s="4">
        <v>5.3913043478260869</v>
      </c>
      <c r="V31" s="4">
        <v>0</v>
      </c>
      <c r="W31" s="10">
        <v>0</v>
      </c>
      <c r="X31" s="4">
        <v>140.55402173913041</v>
      </c>
      <c r="Y31" s="4">
        <v>17.489130434782606</v>
      </c>
      <c r="Z31" s="10">
        <v>0.1244299538240364</v>
      </c>
      <c r="AA31" s="4">
        <v>24.652173913043477</v>
      </c>
      <c r="AB31" s="4">
        <v>0</v>
      </c>
      <c r="AC31" s="10">
        <v>0</v>
      </c>
      <c r="AD31" s="4">
        <v>321.26054347826079</v>
      </c>
      <c r="AE31" s="4">
        <v>13.30706521739131</v>
      </c>
      <c r="AF31" s="10">
        <v>4.1421411647122423E-2</v>
      </c>
      <c r="AG31" s="4">
        <v>44.717934782608701</v>
      </c>
      <c r="AH31" s="4">
        <v>0</v>
      </c>
      <c r="AI31" s="10">
        <v>0</v>
      </c>
      <c r="AJ31" s="4">
        <v>0</v>
      </c>
      <c r="AK31" s="4">
        <v>0</v>
      </c>
      <c r="AL31" s="10" t="s">
        <v>662</v>
      </c>
      <c r="AM31" s="1">
        <v>315200</v>
      </c>
      <c r="AN31" s="1">
        <v>2</v>
      </c>
      <c r="AX31"/>
      <c r="AY31"/>
    </row>
    <row r="32" spans="1:51" x14ac:dyDescent="0.25">
      <c r="A32" t="s">
        <v>380</v>
      </c>
      <c r="B32" t="s">
        <v>100</v>
      </c>
      <c r="C32" t="s">
        <v>439</v>
      </c>
      <c r="D32" t="s">
        <v>418</v>
      </c>
      <c r="E32" s="4">
        <v>142.44565217391303</v>
      </c>
      <c r="F32" s="4">
        <v>521.99749999999983</v>
      </c>
      <c r="G32" s="4">
        <v>155.34956521739133</v>
      </c>
      <c r="H32" s="10">
        <v>0.29760595638368265</v>
      </c>
      <c r="I32" s="4">
        <v>465.51108695652164</v>
      </c>
      <c r="J32" s="4">
        <v>155.34956521739133</v>
      </c>
      <c r="K32" s="10">
        <v>0.33371829279739768</v>
      </c>
      <c r="L32" s="4">
        <v>35.090434782608696</v>
      </c>
      <c r="M32" s="4">
        <v>0.15760869565217392</v>
      </c>
      <c r="N32" s="10">
        <v>4.491500223026218E-3</v>
      </c>
      <c r="O32" s="4">
        <v>14.951847826086956</v>
      </c>
      <c r="P32" s="4">
        <v>0.15760869565217392</v>
      </c>
      <c r="Q32" s="8">
        <v>1.0541084786670254E-2</v>
      </c>
      <c r="R32" s="4">
        <v>14.399456521739131</v>
      </c>
      <c r="S32" s="4">
        <v>0</v>
      </c>
      <c r="T32" s="10">
        <v>0</v>
      </c>
      <c r="U32" s="4">
        <v>5.7391304347826084</v>
      </c>
      <c r="V32" s="4">
        <v>0</v>
      </c>
      <c r="W32" s="10">
        <v>0</v>
      </c>
      <c r="X32" s="4">
        <v>128.22565217391301</v>
      </c>
      <c r="Y32" s="4">
        <v>52.721413043478272</v>
      </c>
      <c r="Z32" s="10">
        <v>0.41116120019395175</v>
      </c>
      <c r="AA32" s="4">
        <v>36.347826086956523</v>
      </c>
      <c r="AB32" s="4">
        <v>0</v>
      </c>
      <c r="AC32" s="10">
        <v>0</v>
      </c>
      <c r="AD32" s="4">
        <v>281.69043478260863</v>
      </c>
      <c r="AE32" s="4">
        <v>101.47326086956522</v>
      </c>
      <c r="AF32" s="10">
        <v>0.36022970019509554</v>
      </c>
      <c r="AG32" s="4">
        <v>40.643152173913045</v>
      </c>
      <c r="AH32" s="4">
        <v>0.99728260869565222</v>
      </c>
      <c r="AI32" s="10">
        <v>2.4537531056357427E-2</v>
      </c>
      <c r="AJ32" s="4">
        <v>0</v>
      </c>
      <c r="AK32" s="4">
        <v>0</v>
      </c>
      <c r="AL32" s="10" t="s">
        <v>662</v>
      </c>
      <c r="AM32" s="1">
        <v>315196</v>
      </c>
      <c r="AN32" s="1">
        <v>2</v>
      </c>
      <c r="AX32"/>
      <c r="AY32"/>
    </row>
    <row r="33" spans="1:51" x14ac:dyDescent="0.25">
      <c r="A33" t="s">
        <v>380</v>
      </c>
      <c r="B33" t="s">
        <v>116</v>
      </c>
      <c r="C33" t="s">
        <v>440</v>
      </c>
      <c r="D33" t="s">
        <v>401</v>
      </c>
      <c r="E33" s="4">
        <v>88.608695652173907</v>
      </c>
      <c r="F33" s="4">
        <v>304.05423913043472</v>
      </c>
      <c r="G33" s="4">
        <v>12.948478260869566</v>
      </c>
      <c r="H33" s="10">
        <v>4.258608035823129E-2</v>
      </c>
      <c r="I33" s="4">
        <v>272.075652173913</v>
      </c>
      <c r="J33" s="4">
        <v>6.3611956521739135</v>
      </c>
      <c r="K33" s="10">
        <v>2.3380245903473144E-2</v>
      </c>
      <c r="L33" s="4">
        <v>22.395</v>
      </c>
      <c r="M33" s="4">
        <v>6.5872826086956522</v>
      </c>
      <c r="N33" s="10">
        <v>0.29414077288214568</v>
      </c>
      <c r="O33" s="4">
        <v>8.5033695652173904</v>
      </c>
      <c r="P33" s="4">
        <v>0</v>
      </c>
      <c r="Q33" s="8">
        <v>0</v>
      </c>
      <c r="R33" s="4">
        <v>8.4133695652173905</v>
      </c>
      <c r="S33" s="4">
        <v>6.5872826086956522</v>
      </c>
      <c r="T33" s="10">
        <v>0.78295414906398986</v>
      </c>
      <c r="U33" s="4">
        <v>5.4782608695652177</v>
      </c>
      <c r="V33" s="4">
        <v>0</v>
      </c>
      <c r="W33" s="10">
        <v>0</v>
      </c>
      <c r="X33" s="4">
        <v>89.210652173913033</v>
      </c>
      <c r="Y33" s="4">
        <v>6.3611956521739135</v>
      </c>
      <c r="Z33" s="10">
        <v>7.1305337391469645E-2</v>
      </c>
      <c r="AA33" s="4">
        <v>18.086956521739129</v>
      </c>
      <c r="AB33" s="4">
        <v>0</v>
      </c>
      <c r="AC33" s="10">
        <v>0</v>
      </c>
      <c r="AD33" s="4">
        <v>168.08717391304344</v>
      </c>
      <c r="AE33" s="4">
        <v>0</v>
      </c>
      <c r="AF33" s="10">
        <v>0</v>
      </c>
      <c r="AG33" s="4">
        <v>6.274456521739129</v>
      </c>
      <c r="AH33" s="4">
        <v>0</v>
      </c>
      <c r="AI33" s="10">
        <v>0</v>
      </c>
      <c r="AJ33" s="4">
        <v>0</v>
      </c>
      <c r="AK33" s="4">
        <v>0</v>
      </c>
      <c r="AL33" s="10" t="s">
        <v>662</v>
      </c>
      <c r="AM33" s="1">
        <v>315217</v>
      </c>
      <c r="AN33" s="1">
        <v>2</v>
      </c>
      <c r="AX33"/>
      <c r="AY33"/>
    </row>
    <row r="34" spans="1:51" x14ac:dyDescent="0.25">
      <c r="A34" t="s">
        <v>380</v>
      </c>
      <c r="B34" t="s">
        <v>184</v>
      </c>
      <c r="C34" t="s">
        <v>451</v>
      </c>
      <c r="D34" t="s">
        <v>418</v>
      </c>
      <c r="E34" s="4">
        <v>130.60869565217391</v>
      </c>
      <c r="F34" s="4">
        <v>427.6452173913043</v>
      </c>
      <c r="G34" s="4">
        <v>123.69978260869566</v>
      </c>
      <c r="H34" s="10">
        <v>0.28925795864918508</v>
      </c>
      <c r="I34" s="4">
        <v>386.78891304347815</v>
      </c>
      <c r="J34" s="4">
        <v>123.69978260869566</v>
      </c>
      <c r="K34" s="10">
        <v>0.31981212086808397</v>
      </c>
      <c r="L34" s="4">
        <v>36.817173913043469</v>
      </c>
      <c r="M34" s="4">
        <v>13.439456521739126</v>
      </c>
      <c r="N34" s="10">
        <v>0.36503226873092071</v>
      </c>
      <c r="O34" s="4">
        <v>14.643260869565212</v>
      </c>
      <c r="P34" s="4">
        <v>13.439456521739126</v>
      </c>
      <c r="Q34" s="8">
        <v>0.9177912379934382</v>
      </c>
      <c r="R34" s="4">
        <v>16.521739130434781</v>
      </c>
      <c r="S34" s="4">
        <v>0</v>
      </c>
      <c r="T34" s="10">
        <v>0</v>
      </c>
      <c r="U34" s="4">
        <v>5.6521739130434785</v>
      </c>
      <c r="V34" s="4">
        <v>0</v>
      </c>
      <c r="W34" s="10">
        <v>0</v>
      </c>
      <c r="X34" s="4">
        <v>124.67184782608695</v>
      </c>
      <c r="Y34" s="4">
        <v>17.877934782608694</v>
      </c>
      <c r="Z34" s="10">
        <v>0.1433999342622066</v>
      </c>
      <c r="AA34" s="4">
        <v>18.682391304347824</v>
      </c>
      <c r="AB34" s="4">
        <v>0</v>
      </c>
      <c r="AC34" s="10">
        <v>0</v>
      </c>
      <c r="AD34" s="4">
        <v>216.42760869565214</v>
      </c>
      <c r="AE34" s="4">
        <v>87.809021739130444</v>
      </c>
      <c r="AF34" s="10">
        <v>0.40572005701273756</v>
      </c>
      <c r="AG34" s="4">
        <v>31.046195652173907</v>
      </c>
      <c r="AH34" s="4">
        <v>4.5733695652173916</v>
      </c>
      <c r="AI34" s="10">
        <v>0.14730853391684906</v>
      </c>
      <c r="AJ34" s="4">
        <v>0</v>
      </c>
      <c r="AK34" s="4">
        <v>0</v>
      </c>
      <c r="AL34" s="10" t="s">
        <v>662</v>
      </c>
      <c r="AM34" s="1">
        <v>315309</v>
      </c>
      <c r="AN34" s="1">
        <v>2</v>
      </c>
      <c r="AX34"/>
      <c r="AY34"/>
    </row>
    <row r="35" spans="1:51" x14ac:dyDescent="0.25">
      <c r="A35" t="s">
        <v>380</v>
      </c>
      <c r="B35" t="s">
        <v>55</v>
      </c>
      <c r="C35" t="s">
        <v>513</v>
      </c>
      <c r="D35" t="s">
        <v>412</v>
      </c>
      <c r="E35" s="4">
        <v>116</v>
      </c>
      <c r="F35" s="4">
        <v>338.4067391304348</v>
      </c>
      <c r="G35" s="4">
        <v>39.997065217391302</v>
      </c>
      <c r="H35" s="10">
        <v>0.11819228340477853</v>
      </c>
      <c r="I35" s="4">
        <v>289.86934782608694</v>
      </c>
      <c r="J35" s="4">
        <v>39.997065217391302</v>
      </c>
      <c r="K35" s="10">
        <v>0.13798307933334283</v>
      </c>
      <c r="L35" s="4">
        <v>65.865543478260889</v>
      </c>
      <c r="M35" s="4">
        <v>5.8320652173913041</v>
      </c>
      <c r="N35" s="10">
        <v>8.854501017388848E-2</v>
      </c>
      <c r="O35" s="4">
        <v>21.78086956521738</v>
      </c>
      <c r="P35" s="4">
        <v>5.8320652173913041</v>
      </c>
      <c r="Q35" s="8">
        <v>0.26776089907377848</v>
      </c>
      <c r="R35" s="4">
        <v>39.671630434782635</v>
      </c>
      <c r="S35" s="4">
        <v>0</v>
      </c>
      <c r="T35" s="10">
        <v>0</v>
      </c>
      <c r="U35" s="4">
        <v>4.4130434782608692</v>
      </c>
      <c r="V35" s="4">
        <v>0</v>
      </c>
      <c r="W35" s="10">
        <v>0</v>
      </c>
      <c r="X35" s="4">
        <v>84.645978260869541</v>
      </c>
      <c r="Y35" s="4">
        <v>4.8644565217391307</v>
      </c>
      <c r="Z35" s="10">
        <v>5.7468253326193638E-2</v>
      </c>
      <c r="AA35" s="4">
        <v>4.4527173913043478</v>
      </c>
      <c r="AB35" s="4">
        <v>0</v>
      </c>
      <c r="AC35" s="10">
        <v>0</v>
      </c>
      <c r="AD35" s="4">
        <v>166.76293478260868</v>
      </c>
      <c r="AE35" s="4">
        <v>12.620978260869563</v>
      </c>
      <c r="AF35" s="10">
        <v>7.5682154894444659E-2</v>
      </c>
      <c r="AG35" s="4">
        <v>16.679565217391303</v>
      </c>
      <c r="AH35" s="4">
        <v>16.679565217391303</v>
      </c>
      <c r="AI35" s="10">
        <v>1</v>
      </c>
      <c r="AJ35" s="4">
        <v>0</v>
      </c>
      <c r="AK35" s="4">
        <v>0</v>
      </c>
      <c r="AL35" s="10" t="s">
        <v>662</v>
      </c>
      <c r="AM35" s="1">
        <v>315119</v>
      </c>
      <c r="AN35" s="1">
        <v>2</v>
      </c>
      <c r="AX35"/>
      <c r="AY35"/>
    </row>
    <row r="36" spans="1:51" x14ac:dyDescent="0.25">
      <c r="A36" t="s">
        <v>380</v>
      </c>
      <c r="B36" t="s">
        <v>31</v>
      </c>
      <c r="C36" t="s">
        <v>499</v>
      </c>
      <c r="D36" t="s">
        <v>401</v>
      </c>
      <c r="E36" s="4">
        <v>86.010869565217391</v>
      </c>
      <c r="F36" s="4">
        <v>291.68304347826097</v>
      </c>
      <c r="G36" s="4">
        <v>0</v>
      </c>
      <c r="H36" s="10">
        <v>0</v>
      </c>
      <c r="I36" s="4">
        <v>276.53793478260877</v>
      </c>
      <c r="J36" s="4">
        <v>0</v>
      </c>
      <c r="K36" s="10">
        <v>0</v>
      </c>
      <c r="L36" s="4">
        <v>56.080978260869578</v>
      </c>
      <c r="M36" s="4">
        <v>0</v>
      </c>
      <c r="N36" s="10">
        <v>0</v>
      </c>
      <c r="O36" s="4">
        <v>40.935869565217402</v>
      </c>
      <c r="P36" s="4">
        <v>0</v>
      </c>
      <c r="Q36" s="8">
        <v>0</v>
      </c>
      <c r="R36" s="4">
        <v>10.014673913043479</v>
      </c>
      <c r="S36" s="4">
        <v>0</v>
      </c>
      <c r="T36" s="10">
        <v>0</v>
      </c>
      <c r="U36" s="4">
        <v>5.1304347826086953</v>
      </c>
      <c r="V36" s="4">
        <v>0</v>
      </c>
      <c r="W36" s="10">
        <v>0</v>
      </c>
      <c r="X36" s="4">
        <v>77.463913043478257</v>
      </c>
      <c r="Y36" s="4">
        <v>0</v>
      </c>
      <c r="Z36" s="10">
        <v>0</v>
      </c>
      <c r="AA36" s="4">
        <v>0</v>
      </c>
      <c r="AB36" s="4">
        <v>0</v>
      </c>
      <c r="AC36" s="10" t="s">
        <v>662</v>
      </c>
      <c r="AD36" s="4">
        <v>158.13815217391311</v>
      </c>
      <c r="AE36" s="4">
        <v>0</v>
      </c>
      <c r="AF36" s="10">
        <v>0</v>
      </c>
      <c r="AG36" s="4">
        <v>0</v>
      </c>
      <c r="AH36" s="4">
        <v>0</v>
      </c>
      <c r="AI36" s="10" t="s">
        <v>662</v>
      </c>
      <c r="AJ36" s="4">
        <v>0</v>
      </c>
      <c r="AK36" s="4">
        <v>0</v>
      </c>
      <c r="AL36" s="10" t="s">
        <v>662</v>
      </c>
      <c r="AM36" s="1">
        <v>315064</v>
      </c>
      <c r="AN36" s="1">
        <v>2</v>
      </c>
      <c r="AX36"/>
      <c r="AY36"/>
    </row>
    <row r="37" spans="1:51" x14ac:dyDescent="0.25">
      <c r="A37" t="s">
        <v>380</v>
      </c>
      <c r="B37" t="s">
        <v>146</v>
      </c>
      <c r="C37" t="s">
        <v>557</v>
      </c>
      <c r="D37" t="s">
        <v>415</v>
      </c>
      <c r="E37" s="4">
        <v>171.11956521739131</v>
      </c>
      <c r="F37" s="4">
        <v>552.95380434782601</v>
      </c>
      <c r="G37" s="4">
        <v>83.144021739130437</v>
      </c>
      <c r="H37" s="10">
        <v>0.15036341387901933</v>
      </c>
      <c r="I37" s="4">
        <v>504.11413043478257</v>
      </c>
      <c r="J37" s="4">
        <v>83.144021739130437</v>
      </c>
      <c r="K37" s="10">
        <v>0.16493094860765228</v>
      </c>
      <c r="L37" s="4">
        <v>54.078804347826086</v>
      </c>
      <c r="M37" s="4">
        <v>2.1983695652173911</v>
      </c>
      <c r="N37" s="10">
        <v>4.0651223556605193E-2</v>
      </c>
      <c r="O37" s="4">
        <v>23.301630434782609</v>
      </c>
      <c r="P37" s="4">
        <v>2.1983695652173911</v>
      </c>
      <c r="Q37" s="8">
        <v>9.4344023323615148E-2</v>
      </c>
      <c r="R37" s="4">
        <v>24.989130434782609</v>
      </c>
      <c r="S37" s="4">
        <v>0</v>
      </c>
      <c r="T37" s="10">
        <v>0</v>
      </c>
      <c r="U37" s="4">
        <v>5.7880434782608692</v>
      </c>
      <c r="V37" s="4">
        <v>0</v>
      </c>
      <c r="W37" s="10">
        <v>0</v>
      </c>
      <c r="X37" s="4">
        <v>134.69021739130434</v>
      </c>
      <c r="Y37" s="4">
        <v>50.089673913043477</v>
      </c>
      <c r="Z37" s="10">
        <v>0.37188798773352699</v>
      </c>
      <c r="AA37" s="4">
        <v>18.0625</v>
      </c>
      <c r="AB37" s="4">
        <v>0</v>
      </c>
      <c r="AC37" s="10">
        <v>0</v>
      </c>
      <c r="AD37" s="4">
        <v>346.12228260869563</v>
      </c>
      <c r="AE37" s="4">
        <v>30.855978260869566</v>
      </c>
      <c r="AF37" s="10">
        <v>8.9147621552448333E-2</v>
      </c>
      <c r="AG37" s="4">
        <v>0</v>
      </c>
      <c r="AH37" s="4">
        <v>0</v>
      </c>
      <c r="AI37" s="10" t="s">
        <v>662</v>
      </c>
      <c r="AJ37" s="4">
        <v>0</v>
      </c>
      <c r="AK37" s="4">
        <v>0</v>
      </c>
      <c r="AL37" s="10" t="s">
        <v>662</v>
      </c>
      <c r="AM37" s="1">
        <v>315260</v>
      </c>
      <c r="AN37" s="1">
        <v>2</v>
      </c>
      <c r="AX37"/>
      <c r="AY37"/>
    </row>
    <row r="38" spans="1:51" x14ac:dyDescent="0.25">
      <c r="A38" t="s">
        <v>380</v>
      </c>
      <c r="B38" t="s">
        <v>54</v>
      </c>
      <c r="C38" t="s">
        <v>437</v>
      </c>
      <c r="D38" t="s">
        <v>418</v>
      </c>
      <c r="E38" s="4">
        <v>119.3695652173913</v>
      </c>
      <c r="F38" s="4">
        <v>415.48282608695649</v>
      </c>
      <c r="G38" s="4">
        <v>52.320652173913039</v>
      </c>
      <c r="H38" s="10">
        <v>0.12592735220050427</v>
      </c>
      <c r="I38" s="4">
        <v>379.56717391304335</v>
      </c>
      <c r="J38" s="4">
        <v>52.320652173913039</v>
      </c>
      <c r="K38" s="10">
        <v>0.13784293208110615</v>
      </c>
      <c r="L38" s="4">
        <v>50.111630434782619</v>
      </c>
      <c r="M38" s="4">
        <v>5.2065217391304346</v>
      </c>
      <c r="N38" s="10">
        <v>0.10389847015467639</v>
      </c>
      <c r="O38" s="4">
        <v>29.359021739130437</v>
      </c>
      <c r="P38" s="4">
        <v>5.2065217391304346</v>
      </c>
      <c r="Q38" s="8">
        <v>0.17733975557472517</v>
      </c>
      <c r="R38" s="4">
        <v>16.309673913043483</v>
      </c>
      <c r="S38" s="4">
        <v>0</v>
      </c>
      <c r="T38" s="10">
        <v>0</v>
      </c>
      <c r="U38" s="4">
        <v>4.4429347826086953</v>
      </c>
      <c r="V38" s="4">
        <v>0</v>
      </c>
      <c r="W38" s="10">
        <v>0</v>
      </c>
      <c r="X38" s="4">
        <v>98.629673913043518</v>
      </c>
      <c r="Y38" s="4">
        <v>11.489130434782609</v>
      </c>
      <c r="Z38" s="10">
        <v>0.11648756382295208</v>
      </c>
      <c r="AA38" s="4">
        <v>15.163043478260869</v>
      </c>
      <c r="AB38" s="4">
        <v>0</v>
      </c>
      <c r="AC38" s="10">
        <v>0</v>
      </c>
      <c r="AD38" s="4">
        <v>224.30673913043466</v>
      </c>
      <c r="AE38" s="4">
        <v>28.369565217391305</v>
      </c>
      <c r="AF38" s="10">
        <v>0.12647665124717614</v>
      </c>
      <c r="AG38" s="4">
        <v>27.271739130434781</v>
      </c>
      <c r="AH38" s="4">
        <v>7.2554347826086953</v>
      </c>
      <c r="AI38" s="10">
        <v>0.26604224790753289</v>
      </c>
      <c r="AJ38" s="4">
        <v>0</v>
      </c>
      <c r="AK38" s="4">
        <v>0</v>
      </c>
      <c r="AL38" s="10" t="s">
        <v>662</v>
      </c>
      <c r="AM38" s="1">
        <v>315115</v>
      </c>
      <c r="AN38" s="1">
        <v>2</v>
      </c>
      <c r="AX38"/>
      <c r="AY38"/>
    </row>
    <row r="39" spans="1:51" x14ac:dyDescent="0.25">
      <c r="A39" t="s">
        <v>380</v>
      </c>
      <c r="B39" t="s">
        <v>246</v>
      </c>
      <c r="C39" t="s">
        <v>434</v>
      </c>
      <c r="D39" t="s">
        <v>413</v>
      </c>
      <c r="E39" s="4">
        <v>124.02173913043478</v>
      </c>
      <c r="F39" s="4">
        <v>341.71010869565225</v>
      </c>
      <c r="G39" s="4">
        <v>18.159239130434784</v>
      </c>
      <c r="H39" s="10">
        <v>5.3142235679683986E-2</v>
      </c>
      <c r="I39" s="4">
        <v>298.65728260869571</v>
      </c>
      <c r="J39" s="4">
        <v>16.234782608695653</v>
      </c>
      <c r="K39" s="10">
        <v>5.4359239014327522E-2</v>
      </c>
      <c r="L39" s="4">
        <v>57.389021739130428</v>
      </c>
      <c r="M39" s="4">
        <v>3.0215217391304345</v>
      </c>
      <c r="N39" s="10">
        <v>5.2649821299710783E-2</v>
      </c>
      <c r="O39" s="4">
        <v>14.770978260869565</v>
      </c>
      <c r="P39" s="4">
        <v>1.0970652173913042</v>
      </c>
      <c r="Q39" s="8">
        <v>7.4271669622423514E-2</v>
      </c>
      <c r="R39" s="4">
        <v>38.618043478260859</v>
      </c>
      <c r="S39" s="4">
        <v>1.9244565217391303</v>
      </c>
      <c r="T39" s="10">
        <v>4.9833092213034016E-2</v>
      </c>
      <c r="U39" s="4">
        <v>4</v>
      </c>
      <c r="V39" s="4">
        <v>0</v>
      </c>
      <c r="W39" s="10">
        <v>0</v>
      </c>
      <c r="X39" s="4">
        <v>76.732717391304377</v>
      </c>
      <c r="Y39" s="4">
        <v>3.0126086956521743</v>
      </c>
      <c r="Z39" s="10">
        <v>3.9261071392651781E-2</v>
      </c>
      <c r="AA39" s="4">
        <v>0.43478260869565216</v>
      </c>
      <c r="AB39" s="4">
        <v>0</v>
      </c>
      <c r="AC39" s="10">
        <v>0</v>
      </c>
      <c r="AD39" s="4">
        <v>207.15358695652176</v>
      </c>
      <c r="AE39" s="4">
        <v>12.125108695652173</v>
      </c>
      <c r="AF39" s="10">
        <v>5.8531975592568619E-2</v>
      </c>
      <c r="AG39" s="4">
        <v>0</v>
      </c>
      <c r="AH39" s="4">
        <v>0</v>
      </c>
      <c r="AI39" s="10" t="s">
        <v>662</v>
      </c>
      <c r="AJ39" s="4">
        <v>0</v>
      </c>
      <c r="AK39" s="4">
        <v>0</v>
      </c>
      <c r="AL39" s="10" t="s">
        <v>662</v>
      </c>
      <c r="AM39" s="1">
        <v>315386</v>
      </c>
      <c r="AN39" s="1">
        <v>2</v>
      </c>
      <c r="AX39"/>
      <c r="AY39"/>
    </row>
    <row r="40" spans="1:51" x14ac:dyDescent="0.25">
      <c r="A40" t="s">
        <v>380</v>
      </c>
      <c r="B40" t="s">
        <v>335</v>
      </c>
      <c r="C40" t="s">
        <v>564</v>
      </c>
      <c r="D40" t="s">
        <v>412</v>
      </c>
      <c r="E40" s="4">
        <v>34.586956521739133</v>
      </c>
      <c r="F40" s="4">
        <v>145.41489130434783</v>
      </c>
      <c r="G40" s="4">
        <v>11.292608695652174</v>
      </c>
      <c r="H40" s="10">
        <v>7.7657856044586068E-2</v>
      </c>
      <c r="I40" s="4">
        <v>126.88771739130436</v>
      </c>
      <c r="J40" s="4">
        <v>11.058913043478261</v>
      </c>
      <c r="K40" s="10">
        <v>8.7155110603606228E-2</v>
      </c>
      <c r="L40" s="4">
        <v>32.046195652173914</v>
      </c>
      <c r="M40" s="4">
        <v>0.23369565217391305</v>
      </c>
      <c r="N40" s="10">
        <v>7.2924616297803781E-3</v>
      </c>
      <c r="O40" s="4">
        <v>13.519021739130435</v>
      </c>
      <c r="P40" s="4">
        <v>0</v>
      </c>
      <c r="Q40" s="8">
        <v>0</v>
      </c>
      <c r="R40" s="4">
        <v>12.918478260869565</v>
      </c>
      <c r="S40" s="4">
        <v>0.23369565217391305</v>
      </c>
      <c r="T40" s="10">
        <v>1.8090029448885152E-2</v>
      </c>
      <c r="U40" s="4">
        <v>5.6086956521739131</v>
      </c>
      <c r="V40" s="4">
        <v>0</v>
      </c>
      <c r="W40" s="10">
        <v>0</v>
      </c>
      <c r="X40" s="4">
        <v>38.211956521739133</v>
      </c>
      <c r="Y40" s="4">
        <v>0</v>
      </c>
      <c r="Z40" s="10">
        <v>0</v>
      </c>
      <c r="AA40" s="4">
        <v>0</v>
      </c>
      <c r="AB40" s="4">
        <v>0</v>
      </c>
      <c r="AC40" s="10" t="s">
        <v>662</v>
      </c>
      <c r="AD40" s="4">
        <v>75.156739130434786</v>
      </c>
      <c r="AE40" s="4">
        <v>11.058913043478261</v>
      </c>
      <c r="AF40" s="10">
        <v>0.14714466289291075</v>
      </c>
      <c r="AG40" s="4">
        <v>0</v>
      </c>
      <c r="AH40" s="4">
        <v>0</v>
      </c>
      <c r="AI40" s="10" t="s">
        <v>662</v>
      </c>
      <c r="AJ40" s="4">
        <v>0</v>
      </c>
      <c r="AK40" s="4">
        <v>0</v>
      </c>
      <c r="AL40" s="10" t="s">
        <v>662</v>
      </c>
      <c r="AM40" s="1">
        <v>315515</v>
      </c>
      <c r="AN40" s="1">
        <v>2</v>
      </c>
      <c r="AX40"/>
      <c r="AY40"/>
    </row>
    <row r="41" spans="1:51" x14ac:dyDescent="0.25">
      <c r="A41" t="s">
        <v>380</v>
      </c>
      <c r="B41" t="s">
        <v>275</v>
      </c>
      <c r="C41" t="s">
        <v>455</v>
      </c>
      <c r="D41" t="s">
        <v>413</v>
      </c>
      <c r="E41" s="4">
        <v>89.119565217391298</v>
      </c>
      <c r="F41" s="4">
        <v>333.64782608695651</v>
      </c>
      <c r="G41" s="4">
        <v>0.4891304347826087</v>
      </c>
      <c r="H41" s="10">
        <v>1.4660081575209477E-3</v>
      </c>
      <c r="I41" s="4">
        <v>292.08260869565214</v>
      </c>
      <c r="J41" s="4">
        <v>0.4891304347826087</v>
      </c>
      <c r="K41" s="10">
        <v>1.6746304648774172E-3</v>
      </c>
      <c r="L41" s="4">
        <v>89.628804347826076</v>
      </c>
      <c r="M41" s="4">
        <v>0</v>
      </c>
      <c r="N41" s="10">
        <v>0</v>
      </c>
      <c r="O41" s="4">
        <v>48.063586956521732</v>
      </c>
      <c r="P41" s="4">
        <v>0</v>
      </c>
      <c r="Q41" s="8">
        <v>0</v>
      </c>
      <c r="R41" s="4">
        <v>30.005434782608695</v>
      </c>
      <c r="S41" s="4">
        <v>0</v>
      </c>
      <c r="T41" s="10">
        <v>0</v>
      </c>
      <c r="U41" s="4">
        <v>11.559782608695652</v>
      </c>
      <c r="V41" s="4">
        <v>0</v>
      </c>
      <c r="W41" s="10">
        <v>0</v>
      </c>
      <c r="X41" s="4">
        <v>77.720108695652172</v>
      </c>
      <c r="Y41" s="4">
        <v>0</v>
      </c>
      <c r="Z41" s="10">
        <v>0</v>
      </c>
      <c r="AA41" s="4">
        <v>0</v>
      </c>
      <c r="AB41" s="4">
        <v>0</v>
      </c>
      <c r="AC41" s="10" t="s">
        <v>662</v>
      </c>
      <c r="AD41" s="4">
        <v>166.29891304347825</v>
      </c>
      <c r="AE41" s="4">
        <v>0.4891304347826087</v>
      </c>
      <c r="AF41" s="10">
        <v>2.9412725906075364E-3</v>
      </c>
      <c r="AG41" s="4">
        <v>0</v>
      </c>
      <c r="AH41" s="4">
        <v>0</v>
      </c>
      <c r="AI41" s="10" t="s">
        <v>662</v>
      </c>
      <c r="AJ41" s="4">
        <v>0</v>
      </c>
      <c r="AK41" s="4">
        <v>0</v>
      </c>
      <c r="AL41" s="10" t="s">
        <v>662</v>
      </c>
      <c r="AM41" s="1">
        <v>315438</v>
      </c>
      <c r="AN41" s="1">
        <v>2</v>
      </c>
      <c r="AX41"/>
      <c r="AY41"/>
    </row>
    <row r="42" spans="1:51" x14ac:dyDescent="0.25">
      <c r="A42" t="s">
        <v>380</v>
      </c>
      <c r="B42" t="s">
        <v>203</v>
      </c>
      <c r="C42" t="s">
        <v>474</v>
      </c>
      <c r="D42" t="s">
        <v>414</v>
      </c>
      <c r="E42" s="4">
        <v>140.15217391304347</v>
      </c>
      <c r="F42" s="4">
        <v>487.43206521739131</v>
      </c>
      <c r="G42" s="4">
        <v>0.64130434782608692</v>
      </c>
      <c r="H42" s="10">
        <v>1.3156794425087106E-3</v>
      </c>
      <c r="I42" s="4">
        <v>442.40760869565219</v>
      </c>
      <c r="J42" s="4">
        <v>0.64130434782608692</v>
      </c>
      <c r="K42" s="10">
        <v>1.4495780253799E-3</v>
      </c>
      <c r="L42" s="4">
        <v>93.790760869565219</v>
      </c>
      <c r="M42" s="4">
        <v>0</v>
      </c>
      <c r="N42" s="10">
        <v>0</v>
      </c>
      <c r="O42" s="4">
        <v>48.766304347826086</v>
      </c>
      <c r="P42" s="4">
        <v>0</v>
      </c>
      <c r="Q42" s="8">
        <v>0</v>
      </c>
      <c r="R42" s="4">
        <v>29.720108695652176</v>
      </c>
      <c r="S42" s="4">
        <v>0</v>
      </c>
      <c r="T42" s="10">
        <v>0</v>
      </c>
      <c r="U42" s="4">
        <v>15.304347826086957</v>
      </c>
      <c r="V42" s="4">
        <v>0</v>
      </c>
      <c r="W42" s="10">
        <v>0</v>
      </c>
      <c r="X42" s="4">
        <v>116.58423913043478</v>
      </c>
      <c r="Y42" s="4">
        <v>0</v>
      </c>
      <c r="Z42" s="10">
        <v>0</v>
      </c>
      <c r="AA42" s="4">
        <v>0</v>
      </c>
      <c r="AB42" s="4">
        <v>0</v>
      </c>
      <c r="AC42" s="10" t="s">
        <v>662</v>
      </c>
      <c r="AD42" s="4">
        <v>277.05706521739131</v>
      </c>
      <c r="AE42" s="4">
        <v>0.64130434782608692</v>
      </c>
      <c r="AF42" s="10">
        <v>2.3147012956442419E-3</v>
      </c>
      <c r="AG42" s="4">
        <v>0</v>
      </c>
      <c r="AH42" s="4">
        <v>0</v>
      </c>
      <c r="AI42" s="10" t="s">
        <v>662</v>
      </c>
      <c r="AJ42" s="4">
        <v>0</v>
      </c>
      <c r="AK42" s="4">
        <v>0</v>
      </c>
      <c r="AL42" s="10" t="s">
        <v>662</v>
      </c>
      <c r="AM42" s="1">
        <v>315335</v>
      </c>
      <c r="AN42" s="1">
        <v>2</v>
      </c>
      <c r="AX42"/>
      <c r="AY42"/>
    </row>
    <row r="43" spans="1:51" x14ac:dyDescent="0.25">
      <c r="A43" t="s">
        <v>380</v>
      </c>
      <c r="B43" t="s">
        <v>170</v>
      </c>
      <c r="C43" t="s">
        <v>474</v>
      </c>
      <c r="D43" t="s">
        <v>414</v>
      </c>
      <c r="E43" s="4">
        <v>110.54347826086956</v>
      </c>
      <c r="F43" s="4">
        <v>418.38728260869561</v>
      </c>
      <c r="G43" s="4">
        <v>40.968478260869567</v>
      </c>
      <c r="H43" s="10">
        <v>9.7919989358725534E-2</v>
      </c>
      <c r="I43" s="4">
        <v>386.42804347826086</v>
      </c>
      <c r="J43" s="4">
        <v>40.968478260869567</v>
      </c>
      <c r="K43" s="10">
        <v>0.1060183880344448</v>
      </c>
      <c r="L43" s="4">
        <v>93.494891304347831</v>
      </c>
      <c r="M43" s="4">
        <v>0</v>
      </c>
      <c r="N43" s="10">
        <v>0</v>
      </c>
      <c r="O43" s="4">
        <v>61.53565217391305</v>
      </c>
      <c r="P43" s="4">
        <v>0</v>
      </c>
      <c r="Q43" s="8">
        <v>0</v>
      </c>
      <c r="R43" s="4">
        <v>21.013586956521738</v>
      </c>
      <c r="S43" s="4">
        <v>0</v>
      </c>
      <c r="T43" s="10">
        <v>0</v>
      </c>
      <c r="U43" s="4">
        <v>10.945652173913043</v>
      </c>
      <c r="V43" s="4">
        <v>0</v>
      </c>
      <c r="W43" s="10">
        <v>0</v>
      </c>
      <c r="X43" s="4">
        <v>87.209239130434781</v>
      </c>
      <c r="Y43" s="4">
        <v>0</v>
      </c>
      <c r="Z43" s="10">
        <v>0</v>
      </c>
      <c r="AA43" s="4">
        <v>0</v>
      </c>
      <c r="AB43" s="4">
        <v>0</v>
      </c>
      <c r="AC43" s="10" t="s">
        <v>662</v>
      </c>
      <c r="AD43" s="4">
        <v>237.68315217391302</v>
      </c>
      <c r="AE43" s="4">
        <v>40.968478260869567</v>
      </c>
      <c r="AF43" s="10">
        <v>0.17236593290757474</v>
      </c>
      <c r="AG43" s="4">
        <v>0</v>
      </c>
      <c r="AH43" s="4">
        <v>0</v>
      </c>
      <c r="AI43" s="10" t="s">
        <v>662</v>
      </c>
      <c r="AJ43" s="4">
        <v>0</v>
      </c>
      <c r="AK43" s="4">
        <v>0</v>
      </c>
      <c r="AL43" s="10" t="s">
        <v>662</v>
      </c>
      <c r="AM43" s="1">
        <v>315291</v>
      </c>
      <c r="AN43" s="1">
        <v>2</v>
      </c>
      <c r="AX43"/>
      <c r="AY43"/>
    </row>
    <row r="44" spans="1:51" x14ac:dyDescent="0.25">
      <c r="A44" t="s">
        <v>380</v>
      </c>
      <c r="B44" t="s">
        <v>99</v>
      </c>
      <c r="C44" t="s">
        <v>485</v>
      </c>
      <c r="D44" t="s">
        <v>401</v>
      </c>
      <c r="E44" s="4">
        <v>69.619565217391298</v>
      </c>
      <c r="F44" s="4">
        <v>269.41652173913047</v>
      </c>
      <c r="G44" s="4">
        <v>10.244891304347826</v>
      </c>
      <c r="H44" s="10">
        <v>3.8026217687821343E-2</v>
      </c>
      <c r="I44" s="4">
        <v>239.2534782608696</v>
      </c>
      <c r="J44" s="4">
        <v>10.244891304347826</v>
      </c>
      <c r="K44" s="10">
        <v>4.2820239767537786E-2</v>
      </c>
      <c r="L44" s="4">
        <v>58.008804347826079</v>
      </c>
      <c r="M44" s="4">
        <v>1.3810869565217387</v>
      </c>
      <c r="N44" s="10">
        <v>2.3808230010062187E-2</v>
      </c>
      <c r="O44" s="4">
        <v>27.845760869565211</v>
      </c>
      <c r="P44" s="4">
        <v>1.3810869565217387</v>
      </c>
      <c r="Q44" s="8">
        <v>4.9597745344112168E-2</v>
      </c>
      <c r="R44" s="4">
        <v>25.190217391304348</v>
      </c>
      <c r="S44" s="4">
        <v>0</v>
      </c>
      <c r="T44" s="10">
        <v>0</v>
      </c>
      <c r="U44" s="4">
        <v>4.9728260869565215</v>
      </c>
      <c r="V44" s="4">
        <v>0</v>
      </c>
      <c r="W44" s="10">
        <v>0</v>
      </c>
      <c r="X44" s="4">
        <v>72.922500000000014</v>
      </c>
      <c r="Y44" s="4">
        <v>1.9456521739130435</v>
      </c>
      <c r="Z44" s="10">
        <v>2.6681095326038507E-2</v>
      </c>
      <c r="AA44" s="4">
        <v>0</v>
      </c>
      <c r="AB44" s="4">
        <v>0</v>
      </c>
      <c r="AC44" s="10" t="s">
        <v>662</v>
      </c>
      <c r="AD44" s="4">
        <v>138.48521739130439</v>
      </c>
      <c r="AE44" s="4">
        <v>6.918152173913044</v>
      </c>
      <c r="AF44" s="10">
        <v>4.9955889186100534E-2</v>
      </c>
      <c r="AG44" s="4">
        <v>0</v>
      </c>
      <c r="AH44" s="4">
        <v>0</v>
      </c>
      <c r="AI44" s="10" t="s">
        <v>662</v>
      </c>
      <c r="AJ44" s="4">
        <v>0</v>
      </c>
      <c r="AK44" s="4">
        <v>0</v>
      </c>
      <c r="AL44" s="10" t="s">
        <v>662</v>
      </c>
      <c r="AM44" s="1">
        <v>315195</v>
      </c>
      <c r="AN44" s="1">
        <v>2</v>
      </c>
      <c r="AX44"/>
      <c r="AY44"/>
    </row>
    <row r="45" spans="1:51" x14ac:dyDescent="0.25">
      <c r="A45" t="s">
        <v>380</v>
      </c>
      <c r="B45" t="s">
        <v>90</v>
      </c>
      <c r="C45" t="s">
        <v>534</v>
      </c>
      <c r="D45" t="s">
        <v>420</v>
      </c>
      <c r="E45" s="4">
        <v>89.065217391304344</v>
      </c>
      <c r="F45" s="4">
        <v>417.82163043478261</v>
      </c>
      <c r="G45" s="4">
        <v>82.68369565217391</v>
      </c>
      <c r="H45" s="10">
        <v>0.19789232923660216</v>
      </c>
      <c r="I45" s="4">
        <v>372.3195652173913</v>
      </c>
      <c r="J45" s="4">
        <v>82.68369565217391</v>
      </c>
      <c r="K45" s="10">
        <v>0.22207722445071146</v>
      </c>
      <c r="L45" s="4">
        <v>37.482826086956521</v>
      </c>
      <c r="M45" s="4">
        <v>0</v>
      </c>
      <c r="N45" s="10">
        <v>0</v>
      </c>
      <c r="O45" s="4">
        <v>13.421195652173912</v>
      </c>
      <c r="P45" s="4">
        <v>0</v>
      </c>
      <c r="Q45" s="8">
        <v>0</v>
      </c>
      <c r="R45" s="4">
        <v>13.202934782608697</v>
      </c>
      <c r="S45" s="4">
        <v>0</v>
      </c>
      <c r="T45" s="10">
        <v>0</v>
      </c>
      <c r="U45" s="4">
        <v>10.858695652173912</v>
      </c>
      <c r="V45" s="4">
        <v>0</v>
      </c>
      <c r="W45" s="10">
        <v>0</v>
      </c>
      <c r="X45" s="4">
        <v>110.11413043478261</v>
      </c>
      <c r="Y45" s="4">
        <v>12.097826086956522</v>
      </c>
      <c r="Z45" s="10">
        <v>0.10986624549627362</v>
      </c>
      <c r="AA45" s="4">
        <v>21.440434782608694</v>
      </c>
      <c r="AB45" s="4">
        <v>0</v>
      </c>
      <c r="AC45" s="10">
        <v>0</v>
      </c>
      <c r="AD45" s="4">
        <v>248.78423913043477</v>
      </c>
      <c r="AE45" s="4">
        <v>70.585869565217394</v>
      </c>
      <c r="AF45" s="10">
        <v>0.28372323669671862</v>
      </c>
      <c r="AG45" s="4">
        <v>0</v>
      </c>
      <c r="AH45" s="4">
        <v>0</v>
      </c>
      <c r="AI45" s="10" t="s">
        <v>662</v>
      </c>
      <c r="AJ45" s="4">
        <v>0</v>
      </c>
      <c r="AK45" s="4">
        <v>0</v>
      </c>
      <c r="AL45" s="10" t="s">
        <v>662</v>
      </c>
      <c r="AM45" s="1">
        <v>315179</v>
      </c>
      <c r="AN45" s="1">
        <v>2</v>
      </c>
      <c r="AX45"/>
      <c r="AY45"/>
    </row>
    <row r="46" spans="1:51" x14ac:dyDescent="0.25">
      <c r="A46" t="s">
        <v>380</v>
      </c>
      <c r="B46" t="s">
        <v>33</v>
      </c>
      <c r="C46" t="s">
        <v>487</v>
      </c>
      <c r="D46" t="s">
        <v>405</v>
      </c>
      <c r="E46" s="4">
        <v>125.94565217391305</v>
      </c>
      <c r="F46" s="4">
        <v>305.42282608695655</v>
      </c>
      <c r="G46" s="4">
        <v>104.17826086956521</v>
      </c>
      <c r="H46" s="10">
        <v>0.34109520301506457</v>
      </c>
      <c r="I46" s="4">
        <v>293.55326086956518</v>
      </c>
      <c r="J46" s="4">
        <v>104.17826086956521</v>
      </c>
      <c r="K46" s="10">
        <v>0.35488708441176148</v>
      </c>
      <c r="L46" s="4">
        <v>46.991847826086953</v>
      </c>
      <c r="M46" s="4">
        <v>5.0190217391304346</v>
      </c>
      <c r="N46" s="10">
        <v>0.10680622217082057</v>
      </c>
      <c r="O46" s="4">
        <v>35.122282608695649</v>
      </c>
      <c r="P46" s="4">
        <v>5.0190217391304346</v>
      </c>
      <c r="Q46" s="8">
        <v>0.14290135396518375</v>
      </c>
      <c r="R46" s="4">
        <v>6.6521739130434785</v>
      </c>
      <c r="S46" s="4">
        <v>0</v>
      </c>
      <c r="T46" s="10">
        <v>0</v>
      </c>
      <c r="U46" s="4">
        <v>5.2173913043478262</v>
      </c>
      <c r="V46" s="4">
        <v>0</v>
      </c>
      <c r="W46" s="10">
        <v>0</v>
      </c>
      <c r="X46" s="4">
        <v>83.505434782608702</v>
      </c>
      <c r="Y46" s="4">
        <v>34.858695652173914</v>
      </c>
      <c r="Z46" s="10">
        <v>0.41744223885453952</v>
      </c>
      <c r="AA46" s="4">
        <v>0</v>
      </c>
      <c r="AB46" s="4">
        <v>0</v>
      </c>
      <c r="AC46" s="10" t="s">
        <v>662</v>
      </c>
      <c r="AD46" s="4">
        <v>174.92554347826086</v>
      </c>
      <c r="AE46" s="4">
        <v>64.300543478260863</v>
      </c>
      <c r="AF46" s="10">
        <v>0.36758807318641779</v>
      </c>
      <c r="AG46" s="4">
        <v>0</v>
      </c>
      <c r="AH46" s="4">
        <v>0</v>
      </c>
      <c r="AI46" s="10" t="s">
        <v>662</v>
      </c>
      <c r="AJ46" s="4">
        <v>0</v>
      </c>
      <c r="AK46" s="4">
        <v>0</v>
      </c>
      <c r="AL46" s="10" t="s">
        <v>662</v>
      </c>
      <c r="AM46" s="1">
        <v>315068</v>
      </c>
      <c r="AN46" s="1">
        <v>2</v>
      </c>
      <c r="AX46"/>
      <c r="AY46"/>
    </row>
    <row r="47" spans="1:51" x14ac:dyDescent="0.25">
      <c r="A47" t="s">
        <v>380</v>
      </c>
      <c r="B47" t="s">
        <v>280</v>
      </c>
      <c r="C47" t="s">
        <v>594</v>
      </c>
      <c r="D47" t="s">
        <v>415</v>
      </c>
      <c r="E47" s="4">
        <v>30.108695652173914</v>
      </c>
      <c r="F47" s="4">
        <v>30.964673913043477</v>
      </c>
      <c r="G47" s="4">
        <v>14.355978260869566</v>
      </c>
      <c r="H47" s="10">
        <v>0.46362439666520411</v>
      </c>
      <c r="I47" s="4">
        <v>14.616847826086957</v>
      </c>
      <c r="J47" s="4">
        <v>14.355978260869566</v>
      </c>
      <c r="K47" s="10">
        <v>0.98215281650864472</v>
      </c>
      <c r="L47" s="4">
        <v>12.434782608695652</v>
      </c>
      <c r="M47" s="4">
        <v>1.4782608695652173</v>
      </c>
      <c r="N47" s="10">
        <v>0.11888111888111887</v>
      </c>
      <c r="O47" s="4">
        <v>1.7391304347826086</v>
      </c>
      <c r="P47" s="4">
        <v>1.4782608695652173</v>
      </c>
      <c r="Q47" s="8">
        <v>0.85</v>
      </c>
      <c r="R47" s="4">
        <v>5.1304347826086953</v>
      </c>
      <c r="S47" s="4">
        <v>0</v>
      </c>
      <c r="T47" s="10">
        <v>0</v>
      </c>
      <c r="U47" s="4">
        <v>5.5652173913043477</v>
      </c>
      <c r="V47" s="4">
        <v>0</v>
      </c>
      <c r="W47" s="10">
        <v>0</v>
      </c>
      <c r="X47" s="4">
        <v>2.3614130434782608</v>
      </c>
      <c r="Y47" s="4">
        <v>2.3614130434782608</v>
      </c>
      <c r="Z47" s="10">
        <v>1</v>
      </c>
      <c r="AA47" s="4">
        <v>5.6521739130434785</v>
      </c>
      <c r="AB47" s="4">
        <v>0</v>
      </c>
      <c r="AC47" s="10">
        <v>0</v>
      </c>
      <c r="AD47" s="4">
        <v>10.516304347826088</v>
      </c>
      <c r="AE47" s="4">
        <v>10.516304347826088</v>
      </c>
      <c r="AF47" s="10">
        <v>1</v>
      </c>
      <c r="AG47" s="4">
        <v>0</v>
      </c>
      <c r="AH47" s="4">
        <v>0</v>
      </c>
      <c r="AI47" s="10" t="s">
        <v>662</v>
      </c>
      <c r="AJ47" s="4">
        <v>0</v>
      </c>
      <c r="AK47" s="4">
        <v>0</v>
      </c>
      <c r="AL47" s="10" t="s">
        <v>662</v>
      </c>
      <c r="AM47" s="1">
        <v>315448</v>
      </c>
      <c r="AN47" s="1">
        <v>2</v>
      </c>
      <c r="AX47"/>
      <c r="AY47"/>
    </row>
    <row r="48" spans="1:51" x14ac:dyDescent="0.25">
      <c r="A48" t="s">
        <v>380</v>
      </c>
      <c r="B48" t="s">
        <v>9</v>
      </c>
      <c r="C48" t="s">
        <v>487</v>
      </c>
      <c r="D48" t="s">
        <v>405</v>
      </c>
      <c r="E48" s="4">
        <v>90.565217391304344</v>
      </c>
      <c r="F48" s="4">
        <v>291.71326086956526</v>
      </c>
      <c r="G48" s="4">
        <v>7.465217391304348</v>
      </c>
      <c r="H48" s="10">
        <v>2.5590942863040759E-2</v>
      </c>
      <c r="I48" s="4">
        <v>256.78967391304349</v>
      </c>
      <c r="J48" s="4">
        <v>6.9706521739130434</v>
      </c>
      <c r="K48" s="10">
        <v>2.7145375698687597E-2</v>
      </c>
      <c r="L48" s="4">
        <v>27.344021739130437</v>
      </c>
      <c r="M48" s="4">
        <v>1.2038043478260869</v>
      </c>
      <c r="N48" s="10">
        <v>4.4024407210860012E-2</v>
      </c>
      <c r="O48" s="4">
        <v>14.299239130434783</v>
      </c>
      <c r="P48" s="4">
        <v>0.70923913043478259</v>
      </c>
      <c r="Q48" s="8">
        <v>4.9599781076828345E-2</v>
      </c>
      <c r="R48" s="4">
        <v>7.3423913043478262</v>
      </c>
      <c r="S48" s="4">
        <v>0.49456521739130432</v>
      </c>
      <c r="T48" s="10">
        <v>6.7357512953367865E-2</v>
      </c>
      <c r="U48" s="4">
        <v>5.7023913043478265</v>
      </c>
      <c r="V48" s="4">
        <v>0</v>
      </c>
      <c r="W48" s="10">
        <v>0</v>
      </c>
      <c r="X48" s="4">
        <v>78.721847826086986</v>
      </c>
      <c r="Y48" s="4">
        <v>4.2369565217391303</v>
      </c>
      <c r="Z48" s="10">
        <v>5.3821863164333399E-2</v>
      </c>
      <c r="AA48" s="4">
        <v>21.878804347826087</v>
      </c>
      <c r="AB48" s="4">
        <v>0</v>
      </c>
      <c r="AC48" s="10">
        <v>0</v>
      </c>
      <c r="AD48" s="4">
        <v>139.80923913043475</v>
      </c>
      <c r="AE48" s="4">
        <v>2.0244565217391304</v>
      </c>
      <c r="AF48" s="10">
        <v>1.4480134033562816E-2</v>
      </c>
      <c r="AG48" s="4">
        <v>23.959347826086955</v>
      </c>
      <c r="AH48" s="4">
        <v>0</v>
      </c>
      <c r="AI48" s="10">
        <v>0</v>
      </c>
      <c r="AJ48" s="4">
        <v>0</v>
      </c>
      <c r="AK48" s="4">
        <v>0</v>
      </c>
      <c r="AL48" s="10" t="s">
        <v>662</v>
      </c>
      <c r="AM48" s="1">
        <v>315013</v>
      </c>
      <c r="AN48" s="1">
        <v>2</v>
      </c>
      <c r="AX48"/>
      <c r="AY48"/>
    </row>
    <row r="49" spans="1:51" x14ac:dyDescent="0.25">
      <c r="A49" t="s">
        <v>380</v>
      </c>
      <c r="B49" t="s">
        <v>120</v>
      </c>
      <c r="C49" t="s">
        <v>546</v>
      </c>
      <c r="D49" t="s">
        <v>418</v>
      </c>
      <c r="E49" s="4">
        <v>85.510869565217391</v>
      </c>
      <c r="F49" s="4">
        <v>269.6229347826087</v>
      </c>
      <c r="G49" s="4">
        <v>22.904891304347824</v>
      </c>
      <c r="H49" s="10">
        <v>8.4951568837478744E-2</v>
      </c>
      <c r="I49" s="4">
        <v>232.05228260869563</v>
      </c>
      <c r="J49" s="4">
        <v>22.904891304347824</v>
      </c>
      <c r="K49" s="10">
        <v>9.8705735823214499E-2</v>
      </c>
      <c r="L49" s="4">
        <v>32.778586956521742</v>
      </c>
      <c r="M49" s="4">
        <v>0.16847826086956522</v>
      </c>
      <c r="N49" s="10">
        <v>5.1398878509631481E-3</v>
      </c>
      <c r="O49" s="4">
        <v>15.822065217391305</v>
      </c>
      <c r="P49" s="4">
        <v>0.16847826086956522</v>
      </c>
      <c r="Q49" s="8">
        <v>1.0648310353592602E-2</v>
      </c>
      <c r="R49" s="4">
        <v>12.472826086956522</v>
      </c>
      <c r="S49" s="4">
        <v>0</v>
      </c>
      <c r="T49" s="10">
        <v>0</v>
      </c>
      <c r="U49" s="4">
        <v>4.4836956521739131</v>
      </c>
      <c r="V49" s="4">
        <v>0</v>
      </c>
      <c r="W49" s="10">
        <v>0</v>
      </c>
      <c r="X49" s="4">
        <v>63.068260869565215</v>
      </c>
      <c r="Y49" s="4">
        <v>7.9103260869565215</v>
      </c>
      <c r="Z49" s="10">
        <v>0.12542483299668405</v>
      </c>
      <c r="AA49" s="4">
        <v>20.614130434782609</v>
      </c>
      <c r="AB49" s="4">
        <v>0</v>
      </c>
      <c r="AC49" s="10">
        <v>0</v>
      </c>
      <c r="AD49" s="4">
        <v>153.16195652173911</v>
      </c>
      <c r="AE49" s="4">
        <v>14.826086956521738</v>
      </c>
      <c r="AF49" s="10">
        <v>9.6800062451653193E-2</v>
      </c>
      <c r="AG49" s="4">
        <v>0</v>
      </c>
      <c r="AH49" s="4">
        <v>0</v>
      </c>
      <c r="AI49" s="10" t="s">
        <v>662</v>
      </c>
      <c r="AJ49" s="4">
        <v>0</v>
      </c>
      <c r="AK49" s="4">
        <v>0</v>
      </c>
      <c r="AL49" s="10" t="s">
        <v>662</v>
      </c>
      <c r="AM49" s="1">
        <v>315222</v>
      </c>
      <c r="AN49" s="1">
        <v>2</v>
      </c>
      <c r="AX49"/>
      <c r="AY49"/>
    </row>
    <row r="50" spans="1:51" x14ac:dyDescent="0.25">
      <c r="A50" t="s">
        <v>380</v>
      </c>
      <c r="B50" t="s">
        <v>327</v>
      </c>
      <c r="C50" t="s">
        <v>509</v>
      </c>
      <c r="D50" t="s">
        <v>414</v>
      </c>
      <c r="E50" s="4">
        <v>45.565217391304351</v>
      </c>
      <c r="F50" s="4">
        <v>189.1708695652174</v>
      </c>
      <c r="G50" s="4">
        <v>6.9241304347826089</v>
      </c>
      <c r="H50" s="10">
        <v>3.6602519461356536E-2</v>
      </c>
      <c r="I50" s="4">
        <v>166.80130434782609</v>
      </c>
      <c r="J50" s="4">
        <v>2.5980434782608697</v>
      </c>
      <c r="K50" s="10">
        <v>1.5575678430207251E-2</v>
      </c>
      <c r="L50" s="4">
        <v>42.322499999999998</v>
      </c>
      <c r="M50" s="4">
        <v>5.8586956521739131</v>
      </c>
      <c r="N50" s="10">
        <v>0.13842981043591265</v>
      </c>
      <c r="O50" s="4">
        <v>19.952934782608693</v>
      </c>
      <c r="P50" s="4">
        <v>1.5326086956521738</v>
      </c>
      <c r="Q50" s="8">
        <v>7.6811191554037497E-2</v>
      </c>
      <c r="R50" s="4">
        <v>10.673913043478262</v>
      </c>
      <c r="S50" s="4">
        <v>0.58695652173913049</v>
      </c>
      <c r="T50" s="10">
        <v>5.4989816700610997E-2</v>
      </c>
      <c r="U50" s="4">
        <v>11.695652173913043</v>
      </c>
      <c r="V50" s="4">
        <v>3.7391304347826089</v>
      </c>
      <c r="W50" s="10">
        <v>0.3197026022304833</v>
      </c>
      <c r="X50" s="4">
        <v>64.634673913043471</v>
      </c>
      <c r="Y50" s="4">
        <v>0.2608695652173913</v>
      </c>
      <c r="Z50" s="10">
        <v>4.0360622158990582E-3</v>
      </c>
      <c r="AA50" s="4">
        <v>0</v>
      </c>
      <c r="AB50" s="4">
        <v>0</v>
      </c>
      <c r="AC50" s="10" t="s">
        <v>662</v>
      </c>
      <c r="AD50" s="4">
        <v>82.213695652173925</v>
      </c>
      <c r="AE50" s="4">
        <v>0.80456521739130449</v>
      </c>
      <c r="AF50" s="10">
        <v>9.7862674948371552E-3</v>
      </c>
      <c r="AG50" s="4">
        <v>0</v>
      </c>
      <c r="AH50" s="4">
        <v>0</v>
      </c>
      <c r="AI50" s="10" t="s">
        <v>662</v>
      </c>
      <c r="AJ50" s="4">
        <v>0</v>
      </c>
      <c r="AK50" s="4">
        <v>0</v>
      </c>
      <c r="AL50" s="10" t="s">
        <v>662</v>
      </c>
      <c r="AM50" s="1">
        <v>315507</v>
      </c>
      <c r="AN50" s="1">
        <v>2</v>
      </c>
      <c r="AX50"/>
      <c r="AY50"/>
    </row>
    <row r="51" spans="1:51" x14ac:dyDescent="0.25">
      <c r="A51" t="s">
        <v>380</v>
      </c>
      <c r="B51" t="s">
        <v>167</v>
      </c>
      <c r="C51" t="s">
        <v>424</v>
      </c>
      <c r="D51" t="s">
        <v>418</v>
      </c>
      <c r="E51" s="4">
        <v>123</v>
      </c>
      <c r="F51" s="4">
        <v>340.87858695652176</v>
      </c>
      <c r="G51" s="4">
        <v>19.7075</v>
      </c>
      <c r="H51" s="10">
        <v>5.7813839748501551E-2</v>
      </c>
      <c r="I51" s="4">
        <v>319.31336956521739</v>
      </c>
      <c r="J51" s="4">
        <v>19.7075</v>
      </c>
      <c r="K51" s="10">
        <v>6.1718367842956506E-2</v>
      </c>
      <c r="L51" s="4">
        <v>57.745000000000005</v>
      </c>
      <c r="M51" s="4">
        <v>6.3505434782608692</v>
      </c>
      <c r="N51" s="10">
        <v>0.10997564253633854</v>
      </c>
      <c r="O51" s="4">
        <v>46.614565217391316</v>
      </c>
      <c r="P51" s="4">
        <v>6.3505434782608692</v>
      </c>
      <c r="Q51" s="8">
        <v>0.13623517560754939</v>
      </c>
      <c r="R51" s="4">
        <v>5.5652173913043477</v>
      </c>
      <c r="S51" s="4">
        <v>0</v>
      </c>
      <c r="T51" s="10">
        <v>0</v>
      </c>
      <c r="U51" s="4">
        <v>5.5652173913043477</v>
      </c>
      <c r="V51" s="4">
        <v>0</v>
      </c>
      <c r="W51" s="10">
        <v>0</v>
      </c>
      <c r="X51" s="4">
        <v>80.906630434782613</v>
      </c>
      <c r="Y51" s="4">
        <v>9.8406521739130444</v>
      </c>
      <c r="Z51" s="10">
        <v>0.12162973690821814</v>
      </c>
      <c r="AA51" s="4">
        <v>10.434782608695652</v>
      </c>
      <c r="AB51" s="4">
        <v>0</v>
      </c>
      <c r="AC51" s="10">
        <v>0</v>
      </c>
      <c r="AD51" s="4">
        <v>191.79217391304348</v>
      </c>
      <c r="AE51" s="4">
        <v>3.5163043478260869</v>
      </c>
      <c r="AF51" s="10">
        <v>1.8333930295927205E-2</v>
      </c>
      <c r="AG51" s="4">
        <v>0</v>
      </c>
      <c r="AH51" s="4">
        <v>0</v>
      </c>
      <c r="AI51" s="10" t="s">
        <v>662</v>
      </c>
      <c r="AJ51" s="4">
        <v>0</v>
      </c>
      <c r="AK51" s="4">
        <v>0</v>
      </c>
      <c r="AL51" s="10" t="s">
        <v>662</v>
      </c>
      <c r="AM51" s="1">
        <v>315288</v>
      </c>
      <c r="AN51" s="1">
        <v>2</v>
      </c>
      <c r="AX51"/>
      <c r="AY51"/>
    </row>
    <row r="52" spans="1:51" x14ac:dyDescent="0.25">
      <c r="A52" t="s">
        <v>380</v>
      </c>
      <c r="B52" t="s">
        <v>142</v>
      </c>
      <c r="C52" t="s">
        <v>507</v>
      </c>
      <c r="D52" t="s">
        <v>412</v>
      </c>
      <c r="E52" s="4">
        <v>152.7608695652174</v>
      </c>
      <c r="F52" s="4">
        <v>601.03108695652179</v>
      </c>
      <c r="G52" s="4">
        <v>68.318478260869568</v>
      </c>
      <c r="H52" s="10">
        <v>0.11366879308492688</v>
      </c>
      <c r="I52" s="4">
        <v>531.44934782608698</v>
      </c>
      <c r="J52" s="4">
        <v>68.318478260869568</v>
      </c>
      <c r="K52" s="10">
        <v>0.1285512505384169</v>
      </c>
      <c r="L52" s="4">
        <v>119.44086956521735</v>
      </c>
      <c r="M52" s="4">
        <v>16.631739130434788</v>
      </c>
      <c r="N52" s="10">
        <v>0.13924663468188744</v>
      </c>
      <c r="O52" s="4">
        <v>70.45086956521736</v>
      </c>
      <c r="P52" s="4">
        <v>16.631739130434788</v>
      </c>
      <c r="Q52" s="8">
        <v>0.23607571110301986</v>
      </c>
      <c r="R52" s="4">
        <v>43.283478260869565</v>
      </c>
      <c r="S52" s="4">
        <v>0</v>
      </c>
      <c r="T52" s="10">
        <v>0</v>
      </c>
      <c r="U52" s="4">
        <v>5.7065217391304346</v>
      </c>
      <c r="V52" s="4">
        <v>0</v>
      </c>
      <c r="W52" s="10">
        <v>0</v>
      </c>
      <c r="X52" s="4">
        <v>180.4356521739131</v>
      </c>
      <c r="Y52" s="4">
        <v>42.75032608695652</v>
      </c>
      <c r="Z52" s="10">
        <v>0.23692837624878907</v>
      </c>
      <c r="AA52" s="4">
        <v>20.591739130434782</v>
      </c>
      <c r="AB52" s="4">
        <v>0</v>
      </c>
      <c r="AC52" s="10">
        <v>0</v>
      </c>
      <c r="AD52" s="4">
        <v>280.56282608695653</v>
      </c>
      <c r="AE52" s="4">
        <v>8.9364130434782609</v>
      </c>
      <c r="AF52" s="10">
        <v>3.1851735912827396E-2</v>
      </c>
      <c r="AG52" s="4">
        <v>0</v>
      </c>
      <c r="AH52" s="4">
        <v>0</v>
      </c>
      <c r="AI52" s="10" t="s">
        <v>662</v>
      </c>
      <c r="AJ52" s="4">
        <v>0</v>
      </c>
      <c r="AK52" s="4">
        <v>0</v>
      </c>
      <c r="AL52" s="10" t="s">
        <v>662</v>
      </c>
      <c r="AM52" s="1">
        <v>315252</v>
      </c>
      <c r="AN52" s="1">
        <v>2</v>
      </c>
      <c r="AX52"/>
      <c r="AY52"/>
    </row>
    <row r="53" spans="1:51" x14ac:dyDescent="0.25">
      <c r="A53" t="s">
        <v>380</v>
      </c>
      <c r="B53" t="s">
        <v>12</v>
      </c>
      <c r="C53" t="s">
        <v>490</v>
      </c>
      <c r="D53" t="s">
        <v>413</v>
      </c>
      <c r="E53" s="4">
        <v>400.47826086956519</v>
      </c>
      <c r="F53" s="4">
        <v>1338.6842391304349</v>
      </c>
      <c r="G53" s="4">
        <v>0</v>
      </c>
      <c r="H53" s="10">
        <v>0</v>
      </c>
      <c r="I53" s="4">
        <v>1268.2146739130435</v>
      </c>
      <c r="J53" s="4">
        <v>0</v>
      </c>
      <c r="K53" s="10">
        <v>0</v>
      </c>
      <c r="L53" s="4">
        <v>343.88532608695652</v>
      </c>
      <c r="M53" s="4">
        <v>0</v>
      </c>
      <c r="N53" s="10">
        <v>0</v>
      </c>
      <c r="O53" s="4">
        <v>273.41576086956519</v>
      </c>
      <c r="P53" s="4">
        <v>0</v>
      </c>
      <c r="Q53" s="8">
        <v>0</v>
      </c>
      <c r="R53" s="4">
        <v>65.947826086956525</v>
      </c>
      <c r="S53" s="4">
        <v>0</v>
      </c>
      <c r="T53" s="10">
        <v>0</v>
      </c>
      <c r="U53" s="4">
        <v>4.5217391304347823</v>
      </c>
      <c r="V53" s="4">
        <v>0</v>
      </c>
      <c r="W53" s="10">
        <v>0</v>
      </c>
      <c r="X53" s="4">
        <v>165.29076086956522</v>
      </c>
      <c r="Y53" s="4">
        <v>0</v>
      </c>
      <c r="Z53" s="10">
        <v>0</v>
      </c>
      <c r="AA53" s="4">
        <v>0</v>
      </c>
      <c r="AB53" s="4">
        <v>0</v>
      </c>
      <c r="AC53" s="10" t="s">
        <v>662</v>
      </c>
      <c r="AD53" s="4">
        <v>829.508152173913</v>
      </c>
      <c r="AE53" s="4">
        <v>0</v>
      </c>
      <c r="AF53" s="10">
        <v>0</v>
      </c>
      <c r="AG53" s="4">
        <v>0</v>
      </c>
      <c r="AH53" s="4">
        <v>0</v>
      </c>
      <c r="AI53" s="10" t="s">
        <v>662</v>
      </c>
      <c r="AJ53" s="4">
        <v>0</v>
      </c>
      <c r="AK53" s="4">
        <v>0</v>
      </c>
      <c r="AL53" s="10" t="s">
        <v>662</v>
      </c>
      <c r="AM53" s="1">
        <v>315017</v>
      </c>
      <c r="AN53" s="1">
        <v>2</v>
      </c>
      <c r="AX53"/>
      <c r="AY53"/>
    </row>
    <row r="54" spans="1:51" x14ac:dyDescent="0.25">
      <c r="A54" t="s">
        <v>380</v>
      </c>
      <c r="B54" t="s">
        <v>60</v>
      </c>
      <c r="C54" t="s">
        <v>516</v>
      </c>
      <c r="D54" t="s">
        <v>407</v>
      </c>
      <c r="E54" s="4">
        <v>138.46739130434781</v>
      </c>
      <c r="F54" s="4">
        <v>432.54717391304348</v>
      </c>
      <c r="G54" s="4">
        <v>29.21097826086957</v>
      </c>
      <c r="H54" s="10">
        <v>6.7532468185174083E-2</v>
      </c>
      <c r="I54" s="4">
        <v>357.35402173913042</v>
      </c>
      <c r="J54" s="4">
        <v>29.21097826086957</v>
      </c>
      <c r="K54" s="10">
        <v>8.1742408043174841E-2</v>
      </c>
      <c r="L54" s="4">
        <v>75.693695652173901</v>
      </c>
      <c r="M54" s="4">
        <v>0</v>
      </c>
      <c r="N54" s="10">
        <v>0</v>
      </c>
      <c r="O54" s="4">
        <v>12.507391304347829</v>
      </c>
      <c r="P54" s="4">
        <v>0</v>
      </c>
      <c r="Q54" s="8">
        <v>0</v>
      </c>
      <c r="R54" s="4">
        <v>54.382499999999979</v>
      </c>
      <c r="S54" s="4">
        <v>0</v>
      </c>
      <c r="T54" s="10">
        <v>0</v>
      </c>
      <c r="U54" s="4">
        <v>8.8038043478260892</v>
      </c>
      <c r="V54" s="4">
        <v>0</v>
      </c>
      <c r="W54" s="10">
        <v>0</v>
      </c>
      <c r="X54" s="4">
        <v>101.05532608695648</v>
      </c>
      <c r="Y54" s="4">
        <v>21.434130434782613</v>
      </c>
      <c r="Z54" s="10">
        <v>0.21210292682979309</v>
      </c>
      <c r="AA54" s="4">
        <v>12.006847826086958</v>
      </c>
      <c r="AB54" s="4">
        <v>0</v>
      </c>
      <c r="AC54" s="10">
        <v>0</v>
      </c>
      <c r="AD54" s="4">
        <v>243.79130434782613</v>
      </c>
      <c r="AE54" s="4">
        <v>7.7768478260869571</v>
      </c>
      <c r="AF54" s="10">
        <v>3.1899611214153231E-2</v>
      </c>
      <c r="AG54" s="4">
        <v>0</v>
      </c>
      <c r="AH54" s="4">
        <v>0</v>
      </c>
      <c r="AI54" s="10" t="s">
        <v>662</v>
      </c>
      <c r="AJ54" s="4">
        <v>0</v>
      </c>
      <c r="AK54" s="4">
        <v>0</v>
      </c>
      <c r="AL54" s="10" t="s">
        <v>662</v>
      </c>
      <c r="AM54" s="1">
        <v>315126</v>
      </c>
      <c r="AN54" s="1">
        <v>2</v>
      </c>
      <c r="AX54"/>
      <c r="AY54"/>
    </row>
    <row r="55" spans="1:51" x14ac:dyDescent="0.25">
      <c r="A55" t="s">
        <v>380</v>
      </c>
      <c r="B55" t="s">
        <v>315</v>
      </c>
      <c r="C55" t="s">
        <v>604</v>
      </c>
      <c r="D55" t="s">
        <v>408</v>
      </c>
      <c r="E55" s="4">
        <v>66.576086956521735</v>
      </c>
      <c r="F55" s="4">
        <v>215.15141304347827</v>
      </c>
      <c r="G55" s="4">
        <v>0</v>
      </c>
      <c r="H55" s="10">
        <v>0</v>
      </c>
      <c r="I55" s="4">
        <v>207.90163043478265</v>
      </c>
      <c r="J55" s="4">
        <v>0</v>
      </c>
      <c r="K55" s="10">
        <v>0</v>
      </c>
      <c r="L55" s="4">
        <v>52.935760869565215</v>
      </c>
      <c r="M55" s="4">
        <v>0</v>
      </c>
      <c r="N55" s="10">
        <v>0</v>
      </c>
      <c r="O55" s="4">
        <v>45.685978260869561</v>
      </c>
      <c r="P55" s="4">
        <v>0</v>
      </c>
      <c r="Q55" s="8">
        <v>0</v>
      </c>
      <c r="R55" s="4">
        <v>1.0480434782608696</v>
      </c>
      <c r="S55" s="4">
        <v>0</v>
      </c>
      <c r="T55" s="10">
        <v>0</v>
      </c>
      <c r="U55" s="4">
        <v>6.201739130434782</v>
      </c>
      <c r="V55" s="4">
        <v>0</v>
      </c>
      <c r="W55" s="10">
        <v>0</v>
      </c>
      <c r="X55" s="4">
        <v>43.652173913043491</v>
      </c>
      <c r="Y55" s="4">
        <v>0</v>
      </c>
      <c r="Z55" s="10">
        <v>0</v>
      </c>
      <c r="AA55" s="4">
        <v>0</v>
      </c>
      <c r="AB55" s="4">
        <v>0</v>
      </c>
      <c r="AC55" s="10" t="s">
        <v>662</v>
      </c>
      <c r="AD55" s="4">
        <v>118.56347826086959</v>
      </c>
      <c r="AE55" s="4">
        <v>0</v>
      </c>
      <c r="AF55" s="10">
        <v>0</v>
      </c>
      <c r="AG55" s="4">
        <v>0</v>
      </c>
      <c r="AH55" s="4">
        <v>0</v>
      </c>
      <c r="AI55" s="10" t="s">
        <v>662</v>
      </c>
      <c r="AJ55" s="4">
        <v>0</v>
      </c>
      <c r="AK55" s="4">
        <v>0</v>
      </c>
      <c r="AL55" s="10" t="s">
        <v>662</v>
      </c>
      <c r="AM55" s="1">
        <v>315492</v>
      </c>
      <c r="AN55" s="1">
        <v>2</v>
      </c>
      <c r="AX55"/>
      <c r="AY55"/>
    </row>
    <row r="56" spans="1:51" x14ac:dyDescent="0.25">
      <c r="A56" t="s">
        <v>380</v>
      </c>
      <c r="B56" t="s">
        <v>92</v>
      </c>
      <c r="C56" t="s">
        <v>471</v>
      </c>
      <c r="D56" t="s">
        <v>409</v>
      </c>
      <c r="E56" s="4">
        <v>120.06521739130434</v>
      </c>
      <c r="F56" s="4">
        <v>454.55521739130438</v>
      </c>
      <c r="G56" s="4">
        <v>34.315217391304344</v>
      </c>
      <c r="H56" s="10">
        <v>7.5491856827075085E-2</v>
      </c>
      <c r="I56" s="4">
        <v>426.65630434782611</v>
      </c>
      <c r="J56" s="4">
        <v>34.315217391304344</v>
      </c>
      <c r="K56" s="10">
        <v>8.0428244096281534E-2</v>
      </c>
      <c r="L56" s="4">
        <v>124.95195652173913</v>
      </c>
      <c r="M56" s="4">
        <v>3.3913043478260869</v>
      </c>
      <c r="N56" s="10">
        <v>2.7140866315575201E-2</v>
      </c>
      <c r="O56" s="4">
        <v>99.938913043478266</v>
      </c>
      <c r="P56" s="4">
        <v>3.3913043478260869</v>
      </c>
      <c r="Q56" s="8">
        <v>3.3933772587167378E-2</v>
      </c>
      <c r="R56" s="4">
        <v>20.143478260869561</v>
      </c>
      <c r="S56" s="4">
        <v>0</v>
      </c>
      <c r="T56" s="10">
        <v>0</v>
      </c>
      <c r="U56" s="4">
        <v>4.8695652173913047</v>
      </c>
      <c r="V56" s="4">
        <v>0</v>
      </c>
      <c r="W56" s="10">
        <v>0</v>
      </c>
      <c r="X56" s="4">
        <v>61.728260869565219</v>
      </c>
      <c r="Y56" s="4">
        <v>0.30706521739130432</v>
      </c>
      <c r="Z56" s="10">
        <v>4.9744673357985554E-3</v>
      </c>
      <c r="AA56" s="4">
        <v>2.8858695652173907</v>
      </c>
      <c r="AB56" s="4">
        <v>0</v>
      </c>
      <c r="AC56" s="10">
        <v>0</v>
      </c>
      <c r="AD56" s="4">
        <v>234.0108695652174</v>
      </c>
      <c r="AE56" s="4">
        <v>16.701086956521738</v>
      </c>
      <c r="AF56" s="10">
        <v>7.1368851316828463E-2</v>
      </c>
      <c r="AG56" s="4">
        <v>30.978260869565219</v>
      </c>
      <c r="AH56" s="4">
        <v>13.915760869565217</v>
      </c>
      <c r="AI56" s="10">
        <v>0.44921052631578945</v>
      </c>
      <c r="AJ56" s="4">
        <v>0</v>
      </c>
      <c r="AK56" s="4">
        <v>0</v>
      </c>
      <c r="AL56" s="10" t="s">
        <v>662</v>
      </c>
      <c r="AM56" s="1">
        <v>315182</v>
      </c>
      <c r="AN56" s="1">
        <v>2</v>
      </c>
      <c r="AX56"/>
      <c r="AY56"/>
    </row>
    <row r="57" spans="1:51" x14ac:dyDescent="0.25">
      <c r="A57" t="s">
        <v>380</v>
      </c>
      <c r="B57" t="s">
        <v>330</v>
      </c>
      <c r="C57" t="s">
        <v>480</v>
      </c>
      <c r="D57" t="s">
        <v>409</v>
      </c>
      <c r="E57" s="4">
        <v>109.26086956521739</v>
      </c>
      <c r="F57" s="4">
        <v>460.46500000000003</v>
      </c>
      <c r="G57" s="4">
        <v>118.95380434782609</v>
      </c>
      <c r="H57" s="10">
        <v>0.25833408477913866</v>
      </c>
      <c r="I57" s="4">
        <v>432.6875</v>
      </c>
      <c r="J57" s="4">
        <v>118.95380434782609</v>
      </c>
      <c r="K57" s="10">
        <v>0.27491851358734903</v>
      </c>
      <c r="L57" s="4">
        <v>116.72586956521739</v>
      </c>
      <c r="M57" s="4">
        <v>30.692934782608695</v>
      </c>
      <c r="N57" s="10">
        <v>0.26294886383741917</v>
      </c>
      <c r="O57" s="4">
        <v>91.834239130434781</v>
      </c>
      <c r="P57" s="4">
        <v>30.692934782608695</v>
      </c>
      <c r="Q57" s="8">
        <v>0.33422103861517977</v>
      </c>
      <c r="R57" s="4">
        <v>19.413369565217398</v>
      </c>
      <c r="S57" s="4">
        <v>0</v>
      </c>
      <c r="T57" s="10">
        <v>0</v>
      </c>
      <c r="U57" s="4">
        <v>5.4782608695652177</v>
      </c>
      <c r="V57" s="4">
        <v>0</v>
      </c>
      <c r="W57" s="10">
        <v>0</v>
      </c>
      <c r="X57" s="4">
        <v>69.714673913043484</v>
      </c>
      <c r="Y57" s="4">
        <v>9.7418478260869552</v>
      </c>
      <c r="Z57" s="10">
        <v>0.13973884233092962</v>
      </c>
      <c r="AA57" s="4">
        <v>2.8858695652173907</v>
      </c>
      <c r="AB57" s="4">
        <v>0</v>
      </c>
      <c r="AC57" s="10">
        <v>0</v>
      </c>
      <c r="AD57" s="4">
        <v>271.13858695652175</v>
      </c>
      <c r="AE57" s="4">
        <v>78.519021739130437</v>
      </c>
      <c r="AF57" s="10">
        <v>0.28958999388648915</v>
      </c>
      <c r="AG57" s="4">
        <v>0</v>
      </c>
      <c r="AH57" s="4">
        <v>0</v>
      </c>
      <c r="AI57" s="10" t="s">
        <v>662</v>
      </c>
      <c r="AJ57" s="4">
        <v>0</v>
      </c>
      <c r="AK57" s="4">
        <v>0</v>
      </c>
      <c r="AL57" s="10" t="s">
        <v>662</v>
      </c>
      <c r="AM57" s="1">
        <v>315510</v>
      </c>
      <c r="AN57" s="1">
        <v>2</v>
      </c>
      <c r="AX57"/>
      <c r="AY57"/>
    </row>
    <row r="58" spans="1:51" x14ac:dyDescent="0.25">
      <c r="A58" t="s">
        <v>380</v>
      </c>
      <c r="B58" t="s">
        <v>218</v>
      </c>
      <c r="C58" t="s">
        <v>449</v>
      </c>
      <c r="D58" t="s">
        <v>402</v>
      </c>
      <c r="E58" s="4">
        <v>20.586956521739129</v>
      </c>
      <c r="F58" s="4">
        <v>123.55945652173912</v>
      </c>
      <c r="G58" s="4">
        <v>32.244347826086958</v>
      </c>
      <c r="H58" s="10">
        <v>0.26096220179160362</v>
      </c>
      <c r="I58" s="4">
        <v>113.38554347826087</v>
      </c>
      <c r="J58" s="4">
        <v>32.244347826086958</v>
      </c>
      <c r="K58" s="10">
        <v>0.28437794481506445</v>
      </c>
      <c r="L58" s="4">
        <v>24.37086956521739</v>
      </c>
      <c r="M58" s="4">
        <v>2.9755434782608696</v>
      </c>
      <c r="N58" s="10">
        <v>0.12209426792499956</v>
      </c>
      <c r="O58" s="4">
        <v>14.196956521739132</v>
      </c>
      <c r="P58" s="4">
        <v>2.9755434782608696</v>
      </c>
      <c r="Q58" s="8">
        <v>0.20959023673169386</v>
      </c>
      <c r="R58" s="4">
        <v>4.7826086956521738</v>
      </c>
      <c r="S58" s="4">
        <v>0</v>
      </c>
      <c r="T58" s="10">
        <v>0</v>
      </c>
      <c r="U58" s="4">
        <v>5.3913043478260869</v>
      </c>
      <c r="V58" s="4">
        <v>0</v>
      </c>
      <c r="W58" s="10">
        <v>0</v>
      </c>
      <c r="X58" s="4">
        <v>38.727717391304338</v>
      </c>
      <c r="Y58" s="4">
        <v>10.280652173913044</v>
      </c>
      <c r="Z58" s="10">
        <v>0.26545980156892468</v>
      </c>
      <c r="AA58" s="4">
        <v>0</v>
      </c>
      <c r="AB58" s="4">
        <v>0</v>
      </c>
      <c r="AC58" s="10" t="s">
        <v>662</v>
      </c>
      <c r="AD58" s="4">
        <v>60.460869565217401</v>
      </c>
      <c r="AE58" s="4">
        <v>18.988152173913043</v>
      </c>
      <c r="AF58" s="10">
        <v>0.31405688192147269</v>
      </c>
      <c r="AG58" s="4">
        <v>0</v>
      </c>
      <c r="AH58" s="4">
        <v>0</v>
      </c>
      <c r="AI58" s="10" t="s">
        <v>662</v>
      </c>
      <c r="AJ58" s="4">
        <v>0</v>
      </c>
      <c r="AK58" s="4">
        <v>0</v>
      </c>
      <c r="AL58" s="10" t="s">
        <v>662</v>
      </c>
      <c r="AM58" s="1">
        <v>315351</v>
      </c>
      <c r="AN58" s="1">
        <v>2</v>
      </c>
      <c r="AX58"/>
      <c r="AY58"/>
    </row>
    <row r="59" spans="1:51" x14ac:dyDescent="0.25">
      <c r="A59" t="s">
        <v>380</v>
      </c>
      <c r="B59" t="s">
        <v>211</v>
      </c>
      <c r="C59" t="s">
        <v>447</v>
      </c>
      <c r="D59" t="s">
        <v>410</v>
      </c>
      <c r="E59" s="4">
        <v>66.217391304347828</v>
      </c>
      <c r="F59" s="4">
        <v>211.71369565217393</v>
      </c>
      <c r="G59" s="4">
        <v>30.42</v>
      </c>
      <c r="H59" s="10">
        <v>0.1436846109850978</v>
      </c>
      <c r="I59" s="4">
        <v>185.62413043478264</v>
      </c>
      <c r="J59" s="4">
        <v>28.398260869565217</v>
      </c>
      <c r="K59" s="10">
        <v>0.15298798062002336</v>
      </c>
      <c r="L59" s="4">
        <v>55.505543478260883</v>
      </c>
      <c r="M59" s="4">
        <v>0</v>
      </c>
      <c r="N59" s="10">
        <v>0</v>
      </c>
      <c r="O59" s="4">
        <v>32.990434782608702</v>
      </c>
      <c r="P59" s="4">
        <v>0</v>
      </c>
      <c r="Q59" s="8">
        <v>0</v>
      </c>
      <c r="R59" s="4">
        <v>17.558586956521744</v>
      </c>
      <c r="S59" s="4">
        <v>0</v>
      </c>
      <c r="T59" s="10">
        <v>0</v>
      </c>
      <c r="U59" s="4">
        <v>4.9565217391304346</v>
      </c>
      <c r="V59" s="4">
        <v>0</v>
      </c>
      <c r="W59" s="10">
        <v>0</v>
      </c>
      <c r="X59" s="4">
        <v>54.727608695652179</v>
      </c>
      <c r="Y59" s="4">
        <v>2.7080434782608696</v>
      </c>
      <c r="Z59" s="10">
        <v>4.9482218258807449E-2</v>
      </c>
      <c r="AA59" s="4">
        <v>3.5744565217391306</v>
      </c>
      <c r="AB59" s="4">
        <v>2.0217391304347827</v>
      </c>
      <c r="AC59" s="10">
        <v>0.56560741979625972</v>
      </c>
      <c r="AD59" s="4">
        <v>93.648043478260874</v>
      </c>
      <c r="AE59" s="4">
        <v>25.690217391304348</v>
      </c>
      <c r="AF59" s="10">
        <v>0.27432732641411761</v>
      </c>
      <c r="AG59" s="4">
        <v>4.258043478260868</v>
      </c>
      <c r="AH59" s="4">
        <v>0</v>
      </c>
      <c r="AI59" s="10">
        <v>0</v>
      </c>
      <c r="AJ59" s="4">
        <v>0</v>
      </c>
      <c r="AK59" s="4">
        <v>0</v>
      </c>
      <c r="AL59" s="10" t="s">
        <v>662</v>
      </c>
      <c r="AM59" s="1">
        <v>315343</v>
      </c>
      <c r="AN59" s="1">
        <v>2</v>
      </c>
      <c r="AX59"/>
      <c r="AY59"/>
    </row>
    <row r="60" spans="1:51" x14ac:dyDescent="0.25">
      <c r="A60" t="s">
        <v>380</v>
      </c>
      <c r="B60" t="s">
        <v>154</v>
      </c>
      <c r="C60" t="s">
        <v>524</v>
      </c>
      <c r="D60" t="s">
        <v>410</v>
      </c>
      <c r="E60" s="4">
        <v>113.6195652173913</v>
      </c>
      <c r="F60" s="4">
        <v>423.78663043478264</v>
      </c>
      <c r="G60" s="4">
        <v>0</v>
      </c>
      <c r="H60" s="10">
        <v>0</v>
      </c>
      <c r="I60" s="4">
        <v>391.6410869565218</v>
      </c>
      <c r="J60" s="4">
        <v>0</v>
      </c>
      <c r="K60" s="10">
        <v>0</v>
      </c>
      <c r="L60" s="4">
        <v>80.584239130434781</v>
      </c>
      <c r="M60" s="4">
        <v>0</v>
      </c>
      <c r="N60" s="10">
        <v>0</v>
      </c>
      <c r="O60" s="4">
        <v>53.466086956521742</v>
      </c>
      <c r="P60" s="4">
        <v>0</v>
      </c>
      <c r="Q60" s="8">
        <v>0</v>
      </c>
      <c r="R60" s="4">
        <v>22.509456521739128</v>
      </c>
      <c r="S60" s="4">
        <v>0</v>
      </c>
      <c r="T60" s="10">
        <v>0</v>
      </c>
      <c r="U60" s="4">
        <v>4.6086956521739131</v>
      </c>
      <c r="V60" s="4">
        <v>0</v>
      </c>
      <c r="W60" s="10">
        <v>0</v>
      </c>
      <c r="X60" s="4">
        <v>81.931739130434806</v>
      </c>
      <c r="Y60" s="4">
        <v>0</v>
      </c>
      <c r="Z60" s="10">
        <v>0</v>
      </c>
      <c r="AA60" s="4">
        <v>5.0273913043478267</v>
      </c>
      <c r="AB60" s="4">
        <v>0</v>
      </c>
      <c r="AC60" s="10">
        <v>0</v>
      </c>
      <c r="AD60" s="4">
        <v>256.24326086956523</v>
      </c>
      <c r="AE60" s="4">
        <v>0</v>
      </c>
      <c r="AF60" s="10">
        <v>0</v>
      </c>
      <c r="AG60" s="4">
        <v>0</v>
      </c>
      <c r="AH60" s="4">
        <v>0</v>
      </c>
      <c r="AI60" s="10" t="s">
        <v>662</v>
      </c>
      <c r="AJ60" s="4">
        <v>0</v>
      </c>
      <c r="AK60" s="4">
        <v>0</v>
      </c>
      <c r="AL60" s="10" t="s">
        <v>662</v>
      </c>
      <c r="AM60" s="1">
        <v>315268</v>
      </c>
      <c r="AN60" s="1">
        <v>2</v>
      </c>
      <c r="AX60"/>
      <c r="AY60"/>
    </row>
    <row r="61" spans="1:51" x14ac:dyDescent="0.25">
      <c r="A61" t="s">
        <v>380</v>
      </c>
      <c r="B61" t="s">
        <v>169</v>
      </c>
      <c r="C61" t="s">
        <v>468</v>
      </c>
      <c r="D61" t="s">
        <v>413</v>
      </c>
      <c r="E61" s="4">
        <v>160.43478260869566</v>
      </c>
      <c r="F61" s="4">
        <v>457.18663043478261</v>
      </c>
      <c r="G61" s="4">
        <v>0</v>
      </c>
      <c r="H61" s="10">
        <v>0</v>
      </c>
      <c r="I61" s="4">
        <v>433.39184782608697</v>
      </c>
      <c r="J61" s="4">
        <v>0</v>
      </c>
      <c r="K61" s="10">
        <v>0</v>
      </c>
      <c r="L61" s="4">
        <v>98.173152173913024</v>
      </c>
      <c r="M61" s="4">
        <v>0</v>
      </c>
      <c r="N61" s="10">
        <v>0</v>
      </c>
      <c r="O61" s="4">
        <v>74.378369565217369</v>
      </c>
      <c r="P61" s="4">
        <v>0</v>
      </c>
      <c r="Q61" s="8">
        <v>0</v>
      </c>
      <c r="R61" s="4">
        <v>18.490434782608698</v>
      </c>
      <c r="S61" s="4">
        <v>0</v>
      </c>
      <c r="T61" s="10">
        <v>0</v>
      </c>
      <c r="U61" s="4">
        <v>5.3043478260869561</v>
      </c>
      <c r="V61" s="4">
        <v>0</v>
      </c>
      <c r="W61" s="10">
        <v>0</v>
      </c>
      <c r="X61" s="4">
        <v>93.676630434782624</v>
      </c>
      <c r="Y61" s="4">
        <v>0</v>
      </c>
      <c r="Z61" s="10">
        <v>0</v>
      </c>
      <c r="AA61" s="4">
        <v>0</v>
      </c>
      <c r="AB61" s="4">
        <v>0</v>
      </c>
      <c r="AC61" s="10" t="s">
        <v>662</v>
      </c>
      <c r="AD61" s="4">
        <v>265.33684782608697</v>
      </c>
      <c r="AE61" s="4">
        <v>0</v>
      </c>
      <c r="AF61" s="10">
        <v>0</v>
      </c>
      <c r="AG61" s="4">
        <v>0</v>
      </c>
      <c r="AH61" s="4">
        <v>0</v>
      </c>
      <c r="AI61" s="10" t="s">
        <v>662</v>
      </c>
      <c r="AJ61" s="4">
        <v>0</v>
      </c>
      <c r="AK61" s="4">
        <v>0</v>
      </c>
      <c r="AL61" s="10" t="s">
        <v>662</v>
      </c>
      <c r="AM61" s="1">
        <v>315290</v>
      </c>
      <c r="AN61" s="1">
        <v>2</v>
      </c>
      <c r="AX61"/>
      <c r="AY61"/>
    </row>
    <row r="62" spans="1:51" x14ac:dyDescent="0.25">
      <c r="A62" t="s">
        <v>380</v>
      </c>
      <c r="B62" t="s">
        <v>104</v>
      </c>
      <c r="C62" t="s">
        <v>502</v>
      </c>
      <c r="D62" t="s">
        <v>415</v>
      </c>
      <c r="E62" s="4">
        <v>129.89130434782609</v>
      </c>
      <c r="F62" s="4">
        <v>455.75793478260869</v>
      </c>
      <c r="G62" s="4">
        <v>38.241304347826087</v>
      </c>
      <c r="H62" s="10">
        <v>8.3907051154395701E-2</v>
      </c>
      <c r="I62" s="4">
        <v>384.84815217391304</v>
      </c>
      <c r="J62" s="4">
        <v>9.3260869565217401</v>
      </c>
      <c r="K62" s="10">
        <v>2.4233160283714389E-2</v>
      </c>
      <c r="L62" s="4">
        <v>102.44782608695652</v>
      </c>
      <c r="M62" s="4">
        <v>28.915217391304346</v>
      </c>
      <c r="N62" s="10">
        <v>0.28224334762127062</v>
      </c>
      <c r="O62" s="4">
        <v>36.929347826086953</v>
      </c>
      <c r="P62" s="4">
        <v>0</v>
      </c>
      <c r="Q62" s="8">
        <v>0</v>
      </c>
      <c r="R62" s="4">
        <v>59.714130434782618</v>
      </c>
      <c r="S62" s="4">
        <v>28.915217391304346</v>
      </c>
      <c r="T62" s="10">
        <v>0.48422738773504187</v>
      </c>
      <c r="U62" s="4">
        <v>5.8043478260869561</v>
      </c>
      <c r="V62" s="4">
        <v>0</v>
      </c>
      <c r="W62" s="10">
        <v>0</v>
      </c>
      <c r="X62" s="4">
        <v>131.21467391304347</v>
      </c>
      <c r="Y62" s="4">
        <v>8.1521739130434784E-2</v>
      </c>
      <c r="Z62" s="10">
        <v>6.212852320500342E-4</v>
      </c>
      <c r="AA62" s="4">
        <v>5.3913043478260869</v>
      </c>
      <c r="AB62" s="4">
        <v>0</v>
      </c>
      <c r="AC62" s="10">
        <v>0</v>
      </c>
      <c r="AD62" s="4">
        <v>151.42934782608697</v>
      </c>
      <c r="AE62" s="4">
        <v>9.2445652173913047</v>
      </c>
      <c r="AF62" s="10">
        <v>6.1048702580483075E-2</v>
      </c>
      <c r="AG62" s="4">
        <v>65.274782608695659</v>
      </c>
      <c r="AH62" s="4">
        <v>0</v>
      </c>
      <c r="AI62" s="10">
        <v>0</v>
      </c>
      <c r="AJ62" s="4">
        <v>0</v>
      </c>
      <c r="AK62" s="4">
        <v>0</v>
      </c>
      <c r="AL62" s="10" t="s">
        <v>662</v>
      </c>
      <c r="AM62" s="1">
        <v>315201</v>
      </c>
      <c r="AN62" s="1">
        <v>2</v>
      </c>
      <c r="AX62"/>
      <c r="AY62"/>
    </row>
    <row r="63" spans="1:51" x14ac:dyDescent="0.25">
      <c r="A63" t="s">
        <v>380</v>
      </c>
      <c r="B63" t="s">
        <v>106</v>
      </c>
      <c r="C63" t="s">
        <v>492</v>
      </c>
      <c r="D63" t="s">
        <v>410</v>
      </c>
      <c r="E63" s="4">
        <v>107.06521739130434</v>
      </c>
      <c r="F63" s="4">
        <v>348.14315217391294</v>
      </c>
      <c r="G63" s="4">
        <v>0</v>
      </c>
      <c r="H63" s="10">
        <v>0</v>
      </c>
      <c r="I63" s="4">
        <v>338.30369565217381</v>
      </c>
      <c r="J63" s="4">
        <v>0</v>
      </c>
      <c r="K63" s="10">
        <v>0</v>
      </c>
      <c r="L63" s="4">
        <v>86.765760869565227</v>
      </c>
      <c r="M63" s="4">
        <v>0</v>
      </c>
      <c r="N63" s="10">
        <v>0</v>
      </c>
      <c r="O63" s="4">
        <v>76.92630434782609</v>
      </c>
      <c r="P63" s="4">
        <v>0</v>
      </c>
      <c r="Q63" s="8">
        <v>0</v>
      </c>
      <c r="R63" s="4">
        <v>5.1438043478260864</v>
      </c>
      <c r="S63" s="4">
        <v>0</v>
      </c>
      <c r="T63" s="10">
        <v>0</v>
      </c>
      <c r="U63" s="4">
        <v>4.6956521739130439</v>
      </c>
      <c r="V63" s="4">
        <v>0</v>
      </c>
      <c r="W63" s="10">
        <v>0</v>
      </c>
      <c r="X63" s="4">
        <v>76.638478260869547</v>
      </c>
      <c r="Y63" s="4">
        <v>0</v>
      </c>
      <c r="Z63" s="10">
        <v>0</v>
      </c>
      <c r="AA63" s="4">
        <v>0</v>
      </c>
      <c r="AB63" s="4">
        <v>0</v>
      </c>
      <c r="AC63" s="10" t="s">
        <v>662</v>
      </c>
      <c r="AD63" s="4">
        <v>184.73891304347816</v>
      </c>
      <c r="AE63" s="4">
        <v>0</v>
      </c>
      <c r="AF63" s="10">
        <v>0</v>
      </c>
      <c r="AG63" s="4">
        <v>0</v>
      </c>
      <c r="AH63" s="4">
        <v>0</v>
      </c>
      <c r="AI63" s="10" t="s">
        <v>662</v>
      </c>
      <c r="AJ63" s="4">
        <v>0</v>
      </c>
      <c r="AK63" s="4">
        <v>0</v>
      </c>
      <c r="AL63" s="10" t="s">
        <v>662</v>
      </c>
      <c r="AM63" s="1">
        <v>315204</v>
      </c>
      <c r="AN63" s="1">
        <v>2</v>
      </c>
      <c r="AX63"/>
      <c r="AY63"/>
    </row>
    <row r="64" spans="1:51" x14ac:dyDescent="0.25">
      <c r="A64" t="s">
        <v>380</v>
      </c>
      <c r="B64" t="s">
        <v>76</v>
      </c>
      <c r="C64" t="s">
        <v>523</v>
      </c>
      <c r="D64" t="s">
        <v>401</v>
      </c>
      <c r="E64" s="4">
        <v>21.097826086956523</v>
      </c>
      <c r="F64" s="4">
        <v>123.74152173913046</v>
      </c>
      <c r="G64" s="4">
        <v>0</v>
      </c>
      <c r="H64" s="10">
        <v>0</v>
      </c>
      <c r="I64" s="4">
        <v>111.30336956521741</v>
      </c>
      <c r="J64" s="4">
        <v>0</v>
      </c>
      <c r="K64" s="10">
        <v>0</v>
      </c>
      <c r="L64" s="4">
        <v>54.161086956521757</v>
      </c>
      <c r="M64" s="4">
        <v>0</v>
      </c>
      <c r="N64" s="10">
        <v>0</v>
      </c>
      <c r="O64" s="4">
        <v>41.722934782608711</v>
      </c>
      <c r="P64" s="4">
        <v>0</v>
      </c>
      <c r="Q64" s="8">
        <v>0</v>
      </c>
      <c r="R64" s="4">
        <v>7.7424999999999997</v>
      </c>
      <c r="S64" s="4">
        <v>0</v>
      </c>
      <c r="T64" s="10">
        <v>0</v>
      </c>
      <c r="U64" s="4">
        <v>4.6956521739130439</v>
      </c>
      <c r="V64" s="4">
        <v>0</v>
      </c>
      <c r="W64" s="10">
        <v>0</v>
      </c>
      <c r="X64" s="4">
        <v>7.4295652173913043</v>
      </c>
      <c r="Y64" s="4">
        <v>0</v>
      </c>
      <c r="Z64" s="10">
        <v>0</v>
      </c>
      <c r="AA64" s="4">
        <v>0</v>
      </c>
      <c r="AB64" s="4">
        <v>0</v>
      </c>
      <c r="AC64" s="10" t="s">
        <v>662</v>
      </c>
      <c r="AD64" s="4">
        <v>62.150869565217391</v>
      </c>
      <c r="AE64" s="4">
        <v>0</v>
      </c>
      <c r="AF64" s="10">
        <v>0</v>
      </c>
      <c r="AG64" s="4">
        <v>0</v>
      </c>
      <c r="AH64" s="4">
        <v>0</v>
      </c>
      <c r="AI64" s="10" t="s">
        <v>662</v>
      </c>
      <c r="AJ64" s="4">
        <v>0</v>
      </c>
      <c r="AK64" s="4">
        <v>0</v>
      </c>
      <c r="AL64" s="10" t="s">
        <v>662</v>
      </c>
      <c r="AM64" s="1">
        <v>315146</v>
      </c>
      <c r="AN64" s="1">
        <v>2</v>
      </c>
      <c r="AX64"/>
      <c r="AY64"/>
    </row>
    <row r="65" spans="1:51" x14ac:dyDescent="0.25">
      <c r="A65" t="s">
        <v>380</v>
      </c>
      <c r="B65" t="s">
        <v>188</v>
      </c>
      <c r="C65" t="s">
        <v>566</v>
      </c>
      <c r="D65" t="s">
        <v>413</v>
      </c>
      <c r="E65" s="4">
        <v>75.891304347826093</v>
      </c>
      <c r="F65" s="4">
        <v>325.88641304347823</v>
      </c>
      <c r="G65" s="4">
        <v>113.46195652173914</v>
      </c>
      <c r="H65" s="10">
        <v>0.34816412093437471</v>
      </c>
      <c r="I65" s="4">
        <v>296.7853260869565</v>
      </c>
      <c r="J65" s="4">
        <v>113.46195652173914</v>
      </c>
      <c r="K65" s="10">
        <v>0.38230312130895377</v>
      </c>
      <c r="L65" s="4">
        <v>75.101086956521726</v>
      </c>
      <c r="M65" s="4">
        <v>11.975543478260869</v>
      </c>
      <c r="N65" s="10">
        <v>0.15945899005687988</v>
      </c>
      <c r="O65" s="4">
        <v>46.092391304347828</v>
      </c>
      <c r="P65" s="4">
        <v>11.975543478260869</v>
      </c>
      <c r="Q65" s="8">
        <v>0.25981605942695435</v>
      </c>
      <c r="R65" s="4">
        <v>23.704347826086948</v>
      </c>
      <c r="S65" s="4">
        <v>0</v>
      </c>
      <c r="T65" s="10">
        <v>0</v>
      </c>
      <c r="U65" s="4">
        <v>5.3043478260869561</v>
      </c>
      <c r="V65" s="4">
        <v>0</v>
      </c>
      <c r="W65" s="10">
        <v>0</v>
      </c>
      <c r="X65" s="4">
        <v>100.46467391304348</v>
      </c>
      <c r="Y65" s="4">
        <v>66.350543478260875</v>
      </c>
      <c r="Z65" s="10">
        <v>0.66043655838359794</v>
      </c>
      <c r="AA65" s="4">
        <v>9.2391304347826081E-2</v>
      </c>
      <c r="AB65" s="4">
        <v>0</v>
      </c>
      <c r="AC65" s="10">
        <v>0</v>
      </c>
      <c r="AD65" s="4">
        <v>141.29076086956522</v>
      </c>
      <c r="AE65" s="4">
        <v>35.135869565217391</v>
      </c>
      <c r="AF65" s="10">
        <v>0.24867775747668044</v>
      </c>
      <c r="AG65" s="4">
        <v>8.9375</v>
      </c>
      <c r="AH65" s="4">
        <v>0</v>
      </c>
      <c r="AI65" s="10">
        <v>0</v>
      </c>
      <c r="AJ65" s="4">
        <v>0</v>
      </c>
      <c r="AK65" s="4">
        <v>0</v>
      </c>
      <c r="AL65" s="10" t="s">
        <v>662</v>
      </c>
      <c r="AM65" s="1">
        <v>315313</v>
      </c>
      <c r="AN65" s="1">
        <v>2</v>
      </c>
      <c r="AX65"/>
      <c r="AY65"/>
    </row>
    <row r="66" spans="1:51" x14ac:dyDescent="0.25">
      <c r="A66" t="s">
        <v>380</v>
      </c>
      <c r="B66" t="s">
        <v>301</v>
      </c>
      <c r="C66" t="s">
        <v>598</v>
      </c>
      <c r="D66" t="s">
        <v>402</v>
      </c>
      <c r="E66" s="4">
        <v>91.336956521739125</v>
      </c>
      <c r="F66" s="4">
        <v>412.20652173913044</v>
      </c>
      <c r="G66" s="4">
        <v>54.616847826086953</v>
      </c>
      <c r="H66" s="10">
        <v>0.13249874746196239</v>
      </c>
      <c r="I66" s="4">
        <v>381.05434782608694</v>
      </c>
      <c r="J66" s="4">
        <v>54.616847826086953</v>
      </c>
      <c r="K66" s="10">
        <v>0.14333086116895341</v>
      </c>
      <c r="L66" s="4">
        <v>111.56793478260869</v>
      </c>
      <c r="M66" s="4">
        <v>5.5679347826086953</v>
      </c>
      <c r="N66" s="10">
        <v>4.9906227927028278E-2</v>
      </c>
      <c r="O66" s="4">
        <v>85.024456521739125</v>
      </c>
      <c r="P66" s="4">
        <v>5.5679347826086953</v>
      </c>
      <c r="Q66" s="8">
        <v>6.5486273131132353E-2</v>
      </c>
      <c r="R66" s="4">
        <v>22.282608695652176</v>
      </c>
      <c r="S66" s="4">
        <v>0</v>
      </c>
      <c r="T66" s="10">
        <v>0</v>
      </c>
      <c r="U66" s="4">
        <v>4.2608695652173916</v>
      </c>
      <c r="V66" s="4">
        <v>0</v>
      </c>
      <c r="W66" s="10">
        <v>0</v>
      </c>
      <c r="X66" s="4">
        <v>102.37228260869566</v>
      </c>
      <c r="Y66" s="4">
        <v>5.7445652173913047</v>
      </c>
      <c r="Z66" s="10">
        <v>5.6114458630849684E-2</v>
      </c>
      <c r="AA66" s="4">
        <v>4.6086956521739131</v>
      </c>
      <c r="AB66" s="4">
        <v>0</v>
      </c>
      <c r="AC66" s="10">
        <v>0</v>
      </c>
      <c r="AD66" s="4">
        <v>188.20380434782609</v>
      </c>
      <c r="AE66" s="4">
        <v>43.304347826086953</v>
      </c>
      <c r="AF66" s="10">
        <v>0.2300928399197216</v>
      </c>
      <c r="AG66" s="4">
        <v>5.4538043478260869</v>
      </c>
      <c r="AH66" s="4">
        <v>0</v>
      </c>
      <c r="AI66" s="10">
        <v>0</v>
      </c>
      <c r="AJ66" s="4">
        <v>0</v>
      </c>
      <c r="AK66" s="4">
        <v>0</v>
      </c>
      <c r="AL66" s="10" t="s">
        <v>662</v>
      </c>
      <c r="AM66" s="1">
        <v>315472</v>
      </c>
      <c r="AN66" s="1">
        <v>2</v>
      </c>
      <c r="AX66"/>
      <c r="AY66"/>
    </row>
    <row r="67" spans="1:51" x14ac:dyDescent="0.25">
      <c r="A67" t="s">
        <v>380</v>
      </c>
      <c r="B67" t="s">
        <v>295</v>
      </c>
      <c r="C67" t="s">
        <v>590</v>
      </c>
      <c r="D67" t="s">
        <v>415</v>
      </c>
      <c r="E67" s="4">
        <v>98.826086956521735</v>
      </c>
      <c r="F67" s="4">
        <v>373.125</v>
      </c>
      <c r="G67" s="4">
        <v>75.209239130434781</v>
      </c>
      <c r="H67" s="10">
        <v>0.20156580001456559</v>
      </c>
      <c r="I67" s="4">
        <v>330.65489130434781</v>
      </c>
      <c r="J67" s="4">
        <v>75.209239130434781</v>
      </c>
      <c r="K67" s="10">
        <v>0.2274553956657161</v>
      </c>
      <c r="L67" s="4">
        <v>69.394021739130437</v>
      </c>
      <c r="M67" s="4">
        <v>1.6793478260869565</v>
      </c>
      <c r="N67" s="10">
        <v>2.4200180130790616E-2</v>
      </c>
      <c r="O67" s="4">
        <v>40.402173913043477</v>
      </c>
      <c r="P67" s="4">
        <v>1.6793478260869565</v>
      </c>
      <c r="Q67" s="8">
        <v>4.1565778853914451E-2</v>
      </c>
      <c r="R67" s="4">
        <v>24.586956521739129</v>
      </c>
      <c r="S67" s="4">
        <v>0</v>
      </c>
      <c r="T67" s="10">
        <v>0</v>
      </c>
      <c r="U67" s="4">
        <v>4.4048913043478262</v>
      </c>
      <c r="V67" s="4">
        <v>0</v>
      </c>
      <c r="W67" s="10">
        <v>0</v>
      </c>
      <c r="X67" s="4">
        <v>120.91304347826087</v>
      </c>
      <c r="Y67" s="4">
        <v>30.127717391304348</v>
      </c>
      <c r="Z67" s="10">
        <v>0.24916846458108594</v>
      </c>
      <c r="AA67" s="4">
        <v>13.478260869565217</v>
      </c>
      <c r="AB67" s="4">
        <v>0</v>
      </c>
      <c r="AC67" s="10">
        <v>0</v>
      </c>
      <c r="AD67" s="4">
        <v>169.33967391304347</v>
      </c>
      <c r="AE67" s="4">
        <v>43.402173913043477</v>
      </c>
      <c r="AF67" s="10">
        <v>0.25630245358409426</v>
      </c>
      <c r="AG67" s="4">
        <v>0</v>
      </c>
      <c r="AH67" s="4">
        <v>0</v>
      </c>
      <c r="AI67" s="10" t="s">
        <v>662</v>
      </c>
      <c r="AJ67" s="4">
        <v>0</v>
      </c>
      <c r="AK67" s="4">
        <v>0</v>
      </c>
      <c r="AL67" s="10" t="s">
        <v>662</v>
      </c>
      <c r="AM67" s="1">
        <v>315464</v>
      </c>
      <c r="AN67" s="1">
        <v>2</v>
      </c>
      <c r="AX67"/>
      <c r="AY67"/>
    </row>
    <row r="68" spans="1:51" x14ac:dyDescent="0.25">
      <c r="A68" t="s">
        <v>380</v>
      </c>
      <c r="B68" t="s">
        <v>331</v>
      </c>
      <c r="C68" t="s">
        <v>607</v>
      </c>
      <c r="D68" t="s">
        <v>408</v>
      </c>
      <c r="E68" s="4">
        <v>61.510869565217391</v>
      </c>
      <c r="F68" s="4">
        <v>248.61141304347825</v>
      </c>
      <c r="G68" s="4">
        <v>77.168478260869563</v>
      </c>
      <c r="H68" s="10">
        <v>0.31039797134081692</v>
      </c>
      <c r="I68" s="4">
        <v>219.85326086956522</v>
      </c>
      <c r="J68" s="4">
        <v>77.168478260869563</v>
      </c>
      <c r="K68" s="10">
        <v>0.35099992583986356</v>
      </c>
      <c r="L68" s="4">
        <v>44.597826086956516</v>
      </c>
      <c r="M68" s="4">
        <v>8.9673913043478257E-2</v>
      </c>
      <c r="N68" s="10">
        <v>2.0107238605898124E-3</v>
      </c>
      <c r="O68" s="4">
        <v>24.149456521739129</v>
      </c>
      <c r="P68" s="4">
        <v>8.9673913043478257E-2</v>
      </c>
      <c r="Q68" s="8">
        <v>3.7132890739282097E-3</v>
      </c>
      <c r="R68" s="4">
        <v>15.785326086956522</v>
      </c>
      <c r="S68" s="4">
        <v>0</v>
      </c>
      <c r="T68" s="10">
        <v>0</v>
      </c>
      <c r="U68" s="4">
        <v>4.6630434782608692</v>
      </c>
      <c r="V68" s="4">
        <v>0</v>
      </c>
      <c r="W68" s="10">
        <v>0</v>
      </c>
      <c r="X68" s="4">
        <v>68.820652173913047</v>
      </c>
      <c r="Y68" s="4">
        <v>21.888586956521738</v>
      </c>
      <c r="Z68" s="10">
        <v>0.31805259417199711</v>
      </c>
      <c r="AA68" s="4">
        <v>8.3097826086956523</v>
      </c>
      <c r="AB68" s="4">
        <v>0</v>
      </c>
      <c r="AC68" s="10">
        <v>0</v>
      </c>
      <c r="AD68" s="4">
        <v>126.88315217391305</v>
      </c>
      <c r="AE68" s="4">
        <v>55.190217391304351</v>
      </c>
      <c r="AF68" s="10">
        <v>0.43496883901227168</v>
      </c>
      <c r="AG68" s="4">
        <v>0</v>
      </c>
      <c r="AH68" s="4">
        <v>0</v>
      </c>
      <c r="AI68" s="10" t="s">
        <v>662</v>
      </c>
      <c r="AJ68" s="4">
        <v>0</v>
      </c>
      <c r="AK68" s="4">
        <v>0</v>
      </c>
      <c r="AL68" s="10" t="s">
        <v>662</v>
      </c>
      <c r="AM68" s="1">
        <v>315511</v>
      </c>
      <c r="AN68" s="1">
        <v>2</v>
      </c>
      <c r="AX68"/>
      <c r="AY68"/>
    </row>
    <row r="69" spans="1:51" x14ac:dyDescent="0.25">
      <c r="A69" t="s">
        <v>380</v>
      </c>
      <c r="B69" t="s">
        <v>41</v>
      </c>
      <c r="C69" t="s">
        <v>507</v>
      </c>
      <c r="D69" t="s">
        <v>412</v>
      </c>
      <c r="E69" s="4">
        <v>104.04347826086956</v>
      </c>
      <c r="F69" s="4">
        <v>376.39673913043475</v>
      </c>
      <c r="G69" s="4">
        <v>98.942934782608688</v>
      </c>
      <c r="H69" s="10">
        <v>0.26286873529029559</v>
      </c>
      <c r="I69" s="4">
        <v>341.81793478260869</v>
      </c>
      <c r="J69" s="4">
        <v>98.942934782608688</v>
      </c>
      <c r="K69" s="10">
        <v>0.28946092265619411</v>
      </c>
      <c r="L69" s="4">
        <v>79.304347826086968</v>
      </c>
      <c r="M69" s="4">
        <v>9.1875</v>
      </c>
      <c r="N69" s="10">
        <v>0.11585115131578946</v>
      </c>
      <c r="O69" s="4">
        <v>49.293478260869563</v>
      </c>
      <c r="P69" s="4">
        <v>9.1875</v>
      </c>
      <c r="Q69" s="8">
        <v>0.18638368246968026</v>
      </c>
      <c r="R69" s="4">
        <v>25.141304347826086</v>
      </c>
      <c r="S69" s="4">
        <v>0</v>
      </c>
      <c r="T69" s="10">
        <v>0</v>
      </c>
      <c r="U69" s="4">
        <v>4.8695652173913047</v>
      </c>
      <c r="V69" s="4">
        <v>0</v>
      </c>
      <c r="W69" s="10">
        <v>0</v>
      </c>
      <c r="X69" s="4">
        <v>105.41576086956522</v>
      </c>
      <c r="Y69" s="4">
        <v>44.116847826086953</v>
      </c>
      <c r="Z69" s="10">
        <v>0.41850333823112412</v>
      </c>
      <c r="AA69" s="4">
        <v>4.5679347826086953</v>
      </c>
      <c r="AB69" s="4">
        <v>0</v>
      </c>
      <c r="AC69" s="10">
        <v>0</v>
      </c>
      <c r="AD69" s="4">
        <v>187.10869565217391</v>
      </c>
      <c r="AE69" s="4">
        <v>45.638586956521742</v>
      </c>
      <c r="AF69" s="10">
        <v>0.24391483676077613</v>
      </c>
      <c r="AG69" s="4">
        <v>0</v>
      </c>
      <c r="AH69" s="4">
        <v>0</v>
      </c>
      <c r="AI69" s="10" t="s">
        <v>662</v>
      </c>
      <c r="AJ69" s="4">
        <v>0</v>
      </c>
      <c r="AK69" s="4">
        <v>0</v>
      </c>
      <c r="AL69" s="10" t="s">
        <v>662</v>
      </c>
      <c r="AM69" s="1">
        <v>315092</v>
      </c>
      <c r="AN69" s="1">
        <v>2</v>
      </c>
      <c r="AX69"/>
      <c r="AY69"/>
    </row>
    <row r="70" spans="1:51" x14ac:dyDescent="0.25">
      <c r="A70" t="s">
        <v>380</v>
      </c>
      <c r="B70" t="s">
        <v>39</v>
      </c>
      <c r="C70" t="s">
        <v>505</v>
      </c>
      <c r="D70" t="s">
        <v>412</v>
      </c>
      <c r="E70" s="4">
        <v>95.967391304347828</v>
      </c>
      <c r="F70" s="4">
        <v>292.6521739130435</v>
      </c>
      <c r="G70" s="4">
        <v>0</v>
      </c>
      <c r="H70" s="10">
        <v>0</v>
      </c>
      <c r="I70" s="4">
        <v>253.3016304347826</v>
      </c>
      <c r="J70" s="4">
        <v>0</v>
      </c>
      <c r="K70" s="10">
        <v>0</v>
      </c>
      <c r="L70" s="4">
        <v>47.961956521739133</v>
      </c>
      <c r="M70" s="4">
        <v>0</v>
      </c>
      <c r="N70" s="10">
        <v>0</v>
      </c>
      <c r="O70" s="4">
        <v>32.130434782608695</v>
      </c>
      <c r="P70" s="4">
        <v>0</v>
      </c>
      <c r="Q70" s="8">
        <v>0</v>
      </c>
      <c r="R70" s="4">
        <v>10.440217391304348</v>
      </c>
      <c r="S70" s="4">
        <v>0</v>
      </c>
      <c r="T70" s="10">
        <v>0</v>
      </c>
      <c r="U70" s="4">
        <v>5.3913043478260869</v>
      </c>
      <c r="V70" s="4">
        <v>0</v>
      </c>
      <c r="W70" s="10">
        <v>0</v>
      </c>
      <c r="X70" s="4">
        <v>72.478260869565219</v>
      </c>
      <c r="Y70" s="4">
        <v>0</v>
      </c>
      <c r="Z70" s="10">
        <v>0</v>
      </c>
      <c r="AA70" s="4">
        <v>23.519021739130434</v>
      </c>
      <c r="AB70" s="4">
        <v>0</v>
      </c>
      <c r="AC70" s="10">
        <v>0</v>
      </c>
      <c r="AD70" s="4">
        <v>148.69293478260869</v>
      </c>
      <c r="AE70" s="4">
        <v>0</v>
      </c>
      <c r="AF70" s="10">
        <v>0</v>
      </c>
      <c r="AG70" s="4">
        <v>0</v>
      </c>
      <c r="AH70" s="4">
        <v>0</v>
      </c>
      <c r="AI70" s="10" t="s">
        <v>662</v>
      </c>
      <c r="AJ70" s="4">
        <v>0</v>
      </c>
      <c r="AK70" s="4">
        <v>0</v>
      </c>
      <c r="AL70" s="10" t="s">
        <v>662</v>
      </c>
      <c r="AM70" s="1">
        <v>315087</v>
      </c>
      <c r="AN70" s="1">
        <v>2</v>
      </c>
      <c r="AX70"/>
      <c r="AY70"/>
    </row>
    <row r="71" spans="1:51" x14ac:dyDescent="0.25">
      <c r="A71" t="s">
        <v>380</v>
      </c>
      <c r="B71" t="s">
        <v>306</v>
      </c>
      <c r="C71" t="s">
        <v>433</v>
      </c>
      <c r="D71" t="s">
        <v>410</v>
      </c>
      <c r="E71" s="4">
        <v>84.847826086956516</v>
      </c>
      <c r="F71" s="4">
        <v>350.44836956521738</v>
      </c>
      <c r="G71" s="4">
        <v>37.116847826086961</v>
      </c>
      <c r="H71" s="10">
        <v>0.10591245686814253</v>
      </c>
      <c r="I71" s="4">
        <v>323.12771739130437</v>
      </c>
      <c r="J71" s="4">
        <v>37.116847826086961</v>
      </c>
      <c r="K71" s="10">
        <v>0.11486742185331887</v>
      </c>
      <c r="L71" s="4">
        <v>57.603260869565219</v>
      </c>
      <c r="M71" s="4">
        <v>5.2336956521739131</v>
      </c>
      <c r="N71" s="10">
        <v>9.0857628078120575E-2</v>
      </c>
      <c r="O71" s="4">
        <v>35.239130434782609</v>
      </c>
      <c r="P71" s="4">
        <v>5.2336956521739131</v>
      </c>
      <c r="Q71" s="8">
        <v>0.14851943244910548</v>
      </c>
      <c r="R71" s="4">
        <v>12.448369565217391</v>
      </c>
      <c r="S71" s="4">
        <v>0</v>
      </c>
      <c r="T71" s="10">
        <v>0</v>
      </c>
      <c r="U71" s="4">
        <v>9.9157608695652169</v>
      </c>
      <c r="V71" s="4">
        <v>0</v>
      </c>
      <c r="W71" s="10">
        <v>0</v>
      </c>
      <c r="X71" s="4">
        <v>121.66847826086956</v>
      </c>
      <c r="Y71" s="4">
        <v>29.296195652173914</v>
      </c>
      <c r="Z71" s="10">
        <v>0.24078706392102561</v>
      </c>
      <c r="AA71" s="4">
        <v>4.9565217391304346</v>
      </c>
      <c r="AB71" s="4">
        <v>0</v>
      </c>
      <c r="AC71" s="10">
        <v>0</v>
      </c>
      <c r="AD71" s="4">
        <v>166.22010869565219</v>
      </c>
      <c r="AE71" s="4">
        <v>2.5869565217391304</v>
      </c>
      <c r="AF71" s="10">
        <v>1.5563438996877501E-2</v>
      </c>
      <c r="AG71" s="4">
        <v>0</v>
      </c>
      <c r="AH71" s="4">
        <v>0</v>
      </c>
      <c r="AI71" s="10" t="s">
        <v>662</v>
      </c>
      <c r="AJ71" s="4">
        <v>0</v>
      </c>
      <c r="AK71" s="4">
        <v>0</v>
      </c>
      <c r="AL71" s="10" t="s">
        <v>662</v>
      </c>
      <c r="AM71" s="1">
        <v>315479</v>
      </c>
      <c r="AN71" s="1">
        <v>2</v>
      </c>
      <c r="AX71"/>
      <c r="AY71"/>
    </row>
    <row r="72" spans="1:51" x14ac:dyDescent="0.25">
      <c r="A72" t="s">
        <v>380</v>
      </c>
      <c r="B72" t="s">
        <v>312</v>
      </c>
      <c r="C72" t="s">
        <v>462</v>
      </c>
      <c r="D72" t="s">
        <v>408</v>
      </c>
      <c r="E72" s="4">
        <v>108.75</v>
      </c>
      <c r="F72" s="4">
        <v>459.84782608695656</v>
      </c>
      <c r="G72" s="4">
        <v>136.82880434782609</v>
      </c>
      <c r="H72" s="10">
        <v>0.29755235663972013</v>
      </c>
      <c r="I72" s="4">
        <v>419.95923913043475</v>
      </c>
      <c r="J72" s="4">
        <v>136.82880434782609</v>
      </c>
      <c r="K72" s="10">
        <v>0.3258144876896697</v>
      </c>
      <c r="L72" s="4">
        <v>85.301630434782609</v>
      </c>
      <c r="M72" s="4">
        <v>12.790760869565217</v>
      </c>
      <c r="N72" s="10">
        <v>0.14994743716351819</v>
      </c>
      <c r="O72" s="4">
        <v>61.323369565217391</v>
      </c>
      <c r="P72" s="4">
        <v>12.790760869565217</v>
      </c>
      <c r="Q72" s="8">
        <v>0.20857889839145655</v>
      </c>
      <c r="R72" s="4">
        <v>18.815217391304348</v>
      </c>
      <c r="S72" s="4">
        <v>0</v>
      </c>
      <c r="T72" s="10">
        <v>0</v>
      </c>
      <c r="U72" s="4">
        <v>5.1630434782608692</v>
      </c>
      <c r="V72" s="4">
        <v>0</v>
      </c>
      <c r="W72" s="10">
        <v>0</v>
      </c>
      <c r="X72" s="4">
        <v>123.45652173913044</v>
      </c>
      <c r="Y72" s="4">
        <v>38.505434782608695</v>
      </c>
      <c r="Z72" s="10">
        <v>0.31189469977108647</v>
      </c>
      <c r="AA72" s="4">
        <v>15.910326086956522</v>
      </c>
      <c r="AB72" s="4">
        <v>0</v>
      </c>
      <c r="AC72" s="10">
        <v>0</v>
      </c>
      <c r="AD72" s="4">
        <v>235.17934782608697</v>
      </c>
      <c r="AE72" s="4">
        <v>85.532608695652172</v>
      </c>
      <c r="AF72" s="10">
        <v>0.36369098514084991</v>
      </c>
      <c r="AG72" s="4">
        <v>0</v>
      </c>
      <c r="AH72" s="4">
        <v>0</v>
      </c>
      <c r="AI72" s="10" t="s">
        <v>662</v>
      </c>
      <c r="AJ72" s="4">
        <v>0</v>
      </c>
      <c r="AK72" s="4">
        <v>0</v>
      </c>
      <c r="AL72" s="10" t="s">
        <v>662</v>
      </c>
      <c r="AM72" s="1">
        <v>315488</v>
      </c>
      <c r="AN72" s="1">
        <v>2</v>
      </c>
      <c r="AX72"/>
      <c r="AY72"/>
    </row>
    <row r="73" spans="1:51" x14ac:dyDescent="0.25">
      <c r="A73" t="s">
        <v>380</v>
      </c>
      <c r="B73" t="s">
        <v>307</v>
      </c>
      <c r="C73" t="s">
        <v>502</v>
      </c>
      <c r="D73" t="s">
        <v>415</v>
      </c>
      <c r="E73" s="4">
        <v>60.760869565217391</v>
      </c>
      <c r="F73" s="4">
        <v>263.50271739130437</v>
      </c>
      <c r="G73" s="4">
        <v>4.1195652173913047</v>
      </c>
      <c r="H73" s="10">
        <v>1.5633862368385772E-2</v>
      </c>
      <c r="I73" s="4">
        <v>239.24728260869568</v>
      </c>
      <c r="J73" s="4">
        <v>4.1195652173913047</v>
      </c>
      <c r="K73" s="10">
        <v>1.7218858966641298E-2</v>
      </c>
      <c r="L73" s="4">
        <v>92.157608695652172</v>
      </c>
      <c r="M73" s="4">
        <v>0</v>
      </c>
      <c r="N73" s="10">
        <v>0</v>
      </c>
      <c r="O73" s="4">
        <v>67.902173913043484</v>
      </c>
      <c r="P73" s="4">
        <v>0</v>
      </c>
      <c r="Q73" s="8">
        <v>0</v>
      </c>
      <c r="R73" s="4">
        <v>19.211956521739129</v>
      </c>
      <c r="S73" s="4">
        <v>0</v>
      </c>
      <c r="T73" s="10">
        <v>0</v>
      </c>
      <c r="U73" s="4">
        <v>5.0434782608695654</v>
      </c>
      <c r="V73" s="4">
        <v>0</v>
      </c>
      <c r="W73" s="10">
        <v>0</v>
      </c>
      <c r="X73" s="4">
        <v>65.399456521739125</v>
      </c>
      <c r="Y73" s="4">
        <v>0.39945652173913043</v>
      </c>
      <c r="Z73" s="10">
        <v>6.1079486433705905E-3</v>
      </c>
      <c r="AA73" s="4">
        <v>0</v>
      </c>
      <c r="AB73" s="4">
        <v>0</v>
      </c>
      <c r="AC73" s="10" t="s">
        <v>662</v>
      </c>
      <c r="AD73" s="4">
        <v>105.94565217391305</v>
      </c>
      <c r="AE73" s="4">
        <v>3.7201086956521738</v>
      </c>
      <c r="AF73" s="10">
        <v>3.5113368215861286E-2</v>
      </c>
      <c r="AG73" s="4">
        <v>0</v>
      </c>
      <c r="AH73" s="4">
        <v>0</v>
      </c>
      <c r="AI73" s="10" t="s">
        <v>662</v>
      </c>
      <c r="AJ73" s="4">
        <v>0</v>
      </c>
      <c r="AK73" s="4">
        <v>0</v>
      </c>
      <c r="AL73" s="10" t="s">
        <v>662</v>
      </c>
      <c r="AM73" s="1">
        <v>315482</v>
      </c>
      <c r="AN73" s="1">
        <v>2</v>
      </c>
      <c r="AX73"/>
      <c r="AY73"/>
    </row>
    <row r="74" spans="1:51" x14ac:dyDescent="0.25">
      <c r="A74" t="s">
        <v>380</v>
      </c>
      <c r="B74" t="s">
        <v>182</v>
      </c>
      <c r="C74" t="s">
        <v>442</v>
      </c>
      <c r="D74" t="s">
        <v>413</v>
      </c>
      <c r="E74" s="4">
        <v>173.10869565217391</v>
      </c>
      <c r="F74" s="4">
        <v>566.44945652173919</v>
      </c>
      <c r="G74" s="4">
        <v>67.206521739130437</v>
      </c>
      <c r="H74" s="10">
        <v>0.11864522238543482</v>
      </c>
      <c r="I74" s="4">
        <v>522.35163043478258</v>
      </c>
      <c r="J74" s="4">
        <v>67.206521739130437</v>
      </c>
      <c r="K74" s="10">
        <v>0.1286614568105984</v>
      </c>
      <c r="L74" s="4">
        <v>118.82989130434783</v>
      </c>
      <c r="M74" s="4">
        <v>8.2228260869565215</v>
      </c>
      <c r="N74" s="10">
        <v>6.9198296798035186E-2</v>
      </c>
      <c r="O74" s="4">
        <v>88.1804347826087</v>
      </c>
      <c r="P74" s="4">
        <v>8.2228260869565215</v>
      </c>
      <c r="Q74" s="8">
        <v>9.3250006163252214E-2</v>
      </c>
      <c r="R74" s="4">
        <v>25.342391304347824</v>
      </c>
      <c r="S74" s="4">
        <v>0</v>
      </c>
      <c r="T74" s="10">
        <v>0</v>
      </c>
      <c r="U74" s="4">
        <v>5.3070652173913047</v>
      </c>
      <c r="V74" s="4">
        <v>0</v>
      </c>
      <c r="W74" s="10">
        <v>0</v>
      </c>
      <c r="X74" s="4">
        <v>122.21467391304348</v>
      </c>
      <c r="Y74" s="4">
        <v>18.861413043478262</v>
      </c>
      <c r="Z74" s="10">
        <v>0.1543301834352418</v>
      </c>
      <c r="AA74" s="4">
        <v>13.448369565217391</v>
      </c>
      <c r="AB74" s="4">
        <v>0</v>
      </c>
      <c r="AC74" s="10">
        <v>0</v>
      </c>
      <c r="AD74" s="4">
        <v>294.81793478260869</v>
      </c>
      <c r="AE74" s="4">
        <v>40.122282608695649</v>
      </c>
      <c r="AF74" s="10">
        <v>0.13609172942033126</v>
      </c>
      <c r="AG74" s="4">
        <v>17.138586956521738</v>
      </c>
      <c r="AH74" s="4">
        <v>0</v>
      </c>
      <c r="AI74" s="10">
        <v>0</v>
      </c>
      <c r="AJ74" s="4">
        <v>0</v>
      </c>
      <c r="AK74" s="4">
        <v>0</v>
      </c>
      <c r="AL74" s="10" t="s">
        <v>662</v>
      </c>
      <c r="AM74" s="1">
        <v>315306</v>
      </c>
      <c r="AN74" s="1">
        <v>2</v>
      </c>
      <c r="AX74"/>
      <c r="AY74"/>
    </row>
    <row r="75" spans="1:51" x14ac:dyDescent="0.25">
      <c r="A75" t="s">
        <v>380</v>
      </c>
      <c r="B75" t="s">
        <v>207</v>
      </c>
      <c r="C75" t="s">
        <v>572</v>
      </c>
      <c r="D75" t="s">
        <v>413</v>
      </c>
      <c r="E75" s="4">
        <v>109.96739130434783</v>
      </c>
      <c r="F75" s="4">
        <v>410.15489130434787</v>
      </c>
      <c r="G75" s="4">
        <v>86.353260869565219</v>
      </c>
      <c r="H75" s="10">
        <v>0.21053817155501964</v>
      </c>
      <c r="I75" s="4">
        <v>369.39945652173913</v>
      </c>
      <c r="J75" s="4">
        <v>86.353260869565219</v>
      </c>
      <c r="K75" s="10">
        <v>0.23376661590860606</v>
      </c>
      <c r="L75" s="4">
        <v>79.510869565217405</v>
      </c>
      <c r="M75" s="4">
        <v>3.152173913043478</v>
      </c>
      <c r="N75" s="10">
        <v>3.9644565960355427E-2</v>
      </c>
      <c r="O75" s="4">
        <v>50.279891304347828</v>
      </c>
      <c r="P75" s="4">
        <v>3.152173913043478</v>
      </c>
      <c r="Q75" s="8">
        <v>6.2692536345457489E-2</v>
      </c>
      <c r="R75" s="4">
        <v>23.880434782608695</v>
      </c>
      <c r="S75" s="4">
        <v>0</v>
      </c>
      <c r="T75" s="10">
        <v>0</v>
      </c>
      <c r="U75" s="4">
        <v>5.3505434782608692</v>
      </c>
      <c r="V75" s="4">
        <v>0</v>
      </c>
      <c r="W75" s="10">
        <v>0</v>
      </c>
      <c r="X75" s="4">
        <v>106.52173913043478</v>
      </c>
      <c r="Y75" s="4">
        <v>26.529891304347824</v>
      </c>
      <c r="Z75" s="10">
        <v>0.24905612244897957</v>
      </c>
      <c r="AA75" s="4">
        <v>11.524456521739131</v>
      </c>
      <c r="AB75" s="4">
        <v>0</v>
      </c>
      <c r="AC75" s="10">
        <v>0</v>
      </c>
      <c r="AD75" s="4">
        <v>212.59782608695653</v>
      </c>
      <c r="AE75" s="4">
        <v>56.671195652173914</v>
      </c>
      <c r="AF75" s="10">
        <v>0.26656526407280534</v>
      </c>
      <c r="AG75" s="4">
        <v>0</v>
      </c>
      <c r="AH75" s="4">
        <v>0</v>
      </c>
      <c r="AI75" s="10" t="s">
        <v>662</v>
      </c>
      <c r="AJ75" s="4">
        <v>0</v>
      </c>
      <c r="AK75" s="4">
        <v>0</v>
      </c>
      <c r="AL75" s="10" t="s">
        <v>662</v>
      </c>
      <c r="AM75" s="1">
        <v>315339</v>
      </c>
      <c r="AN75" s="1">
        <v>2</v>
      </c>
      <c r="AX75"/>
      <c r="AY75"/>
    </row>
    <row r="76" spans="1:51" x14ac:dyDescent="0.25">
      <c r="A76" t="s">
        <v>380</v>
      </c>
      <c r="B76" t="s">
        <v>298</v>
      </c>
      <c r="C76" t="s">
        <v>597</v>
      </c>
      <c r="D76" t="s">
        <v>408</v>
      </c>
      <c r="E76" s="4">
        <v>61.304347826086953</v>
      </c>
      <c r="F76" s="4">
        <v>244.33010869565217</v>
      </c>
      <c r="G76" s="4">
        <v>39.709239130434781</v>
      </c>
      <c r="H76" s="10">
        <v>0.1625229053530127</v>
      </c>
      <c r="I76" s="4">
        <v>218.08152173913044</v>
      </c>
      <c r="J76" s="4">
        <v>39.709239130434781</v>
      </c>
      <c r="K76" s="10">
        <v>0.18208438208687416</v>
      </c>
      <c r="L76" s="4">
        <v>43.759456521739125</v>
      </c>
      <c r="M76" s="4">
        <v>1.0733695652173914</v>
      </c>
      <c r="N76" s="10">
        <v>2.4528859600533554E-2</v>
      </c>
      <c r="O76" s="4">
        <v>27.260869565217391</v>
      </c>
      <c r="P76" s="4">
        <v>1.0733695652173914</v>
      </c>
      <c r="Q76" s="8">
        <v>3.9374003189792665E-2</v>
      </c>
      <c r="R76" s="4">
        <v>11.715978260869564</v>
      </c>
      <c r="S76" s="4">
        <v>0</v>
      </c>
      <c r="T76" s="10">
        <v>0</v>
      </c>
      <c r="U76" s="4">
        <v>4.7826086956521738</v>
      </c>
      <c r="V76" s="4">
        <v>0</v>
      </c>
      <c r="W76" s="10">
        <v>0</v>
      </c>
      <c r="X76" s="4">
        <v>64.029891304347828</v>
      </c>
      <c r="Y76" s="4">
        <v>7.0135869565217392</v>
      </c>
      <c r="Z76" s="10">
        <v>0.10953613716419811</v>
      </c>
      <c r="AA76" s="4">
        <v>9.75</v>
      </c>
      <c r="AB76" s="4">
        <v>0</v>
      </c>
      <c r="AC76" s="10">
        <v>0</v>
      </c>
      <c r="AD76" s="4">
        <v>126.79076086956522</v>
      </c>
      <c r="AE76" s="4">
        <v>31.622282608695652</v>
      </c>
      <c r="AF76" s="10">
        <v>0.24940525943547867</v>
      </c>
      <c r="AG76" s="4">
        <v>0</v>
      </c>
      <c r="AH76" s="4">
        <v>0</v>
      </c>
      <c r="AI76" s="10" t="s">
        <v>662</v>
      </c>
      <c r="AJ76" s="4">
        <v>0</v>
      </c>
      <c r="AK76" s="4">
        <v>0</v>
      </c>
      <c r="AL76" s="10" t="s">
        <v>662</v>
      </c>
      <c r="AM76" s="1">
        <v>315468</v>
      </c>
      <c r="AN76" s="1">
        <v>2</v>
      </c>
      <c r="AX76"/>
      <c r="AY76"/>
    </row>
    <row r="77" spans="1:51" x14ac:dyDescent="0.25">
      <c r="A77" t="s">
        <v>380</v>
      </c>
      <c r="B77" t="s">
        <v>268</v>
      </c>
      <c r="C77" t="s">
        <v>490</v>
      </c>
      <c r="D77" t="s">
        <v>413</v>
      </c>
      <c r="E77" s="4">
        <v>91.413043478260875</v>
      </c>
      <c r="F77" s="4">
        <v>348.19891304347829</v>
      </c>
      <c r="G77" s="4">
        <v>62.654891304347828</v>
      </c>
      <c r="H77" s="10">
        <v>0.17993993937747976</v>
      </c>
      <c r="I77" s="4">
        <v>310.33423913043481</v>
      </c>
      <c r="J77" s="4">
        <v>62.654891304347828</v>
      </c>
      <c r="K77" s="10">
        <v>0.20189487141318527</v>
      </c>
      <c r="L77" s="4">
        <v>104.27500000000001</v>
      </c>
      <c r="M77" s="4">
        <v>16.989130434782609</v>
      </c>
      <c r="N77" s="10">
        <v>0.16292620891663973</v>
      </c>
      <c r="O77" s="4">
        <v>77.684782608695656</v>
      </c>
      <c r="P77" s="4">
        <v>16.989130434782609</v>
      </c>
      <c r="Q77" s="8">
        <v>0.21869315796837835</v>
      </c>
      <c r="R77" s="4">
        <v>21.633695652173913</v>
      </c>
      <c r="S77" s="4">
        <v>0</v>
      </c>
      <c r="T77" s="10">
        <v>0</v>
      </c>
      <c r="U77" s="4">
        <v>4.9565217391304346</v>
      </c>
      <c r="V77" s="4">
        <v>0</v>
      </c>
      <c r="W77" s="10">
        <v>0</v>
      </c>
      <c r="X77" s="4">
        <v>66.043478260869563</v>
      </c>
      <c r="Y77" s="4">
        <v>22.179347826086957</v>
      </c>
      <c r="Z77" s="10">
        <v>0.33582949308755761</v>
      </c>
      <c r="AA77" s="4">
        <v>11.274456521739131</v>
      </c>
      <c r="AB77" s="4">
        <v>0</v>
      </c>
      <c r="AC77" s="10">
        <v>0</v>
      </c>
      <c r="AD77" s="4">
        <v>143.53532608695653</v>
      </c>
      <c r="AE77" s="4">
        <v>23.486413043478262</v>
      </c>
      <c r="AF77" s="10">
        <v>0.16362810245924916</v>
      </c>
      <c r="AG77" s="4">
        <v>23.070652173913043</v>
      </c>
      <c r="AH77" s="4">
        <v>0</v>
      </c>
      <c r="AI77" s="10">
        <v>0</v>
      </c>
      <c r="AJ77" s="4">
        <v>0</v>
      </c>
      <c r="AK77" s="4">
        <v>0</v>
      </c>
      <c r="AL77" s="10" t="s">
        <v>662</v>
      </c>
      <c r="AM77" s="1">
        <v>315426</v>
      </c>
      <c r="AN77" s="1">
        <v>2</v>
      </c>
      <c r="AX77"/>
      <c r="AY77"/>
    </row>
    <row r="78" spans="1:51" x14ac:dyDescent="0.25">
      <c r="A78" t="s">
        <v>380</v>
      </c>
      <c r="B78" t="s">
        <v>4</v>
      </c>
      <c r="C78" t="s">
        <v>483</v>
      </c>
      <c r="D78" t="s">
        <v>409</v>
      </c>
      <c r="E78" s="4">
        <v>48.510869565217391</v>
      </c>
      <c r="F78" s="4">
        <v>219.20108695652172</v>
      </c>
      <c r="G78" s="4">
        <v>0</v>
      </c>
      <c r="H78" s="10">
        <v>0</v>
      </c>
      <c r="I78" s="4">
        <v>188.02989130434781</v>
      </c>
      <c r="J78" s="4">
        <v>0</v>
      </c>
      <c r="K78" s="10">
        <v>0</v>
      </c>
      <c r="L78" s="4">
        <v>62.171195652173914</v>
      </c>
      <c r="M78" s="4">
        <v>0</v>
      </c>
      <c r="N78" s="10">
        <v>0</v>
      </c>
      <c r="O78" s="4">
        <v>42.369565217391305</v>
      </c>
      <c r="P78" s="4">
        <v>0</v>
      </c>
      <c r="Q78" s="8">
        <v>0</v>
      </c>
      <c r="R78" s="4">
        <v>14.597826086956522</v>
      </c>
      <c r="S78" s="4">
        <v>0</v>
      </c>
      <c r="T78" s="10">
        <v>0</v>
      </c>
      <c r="U78" s="4">
        <v>5.2038043478260869</v>
      </c>
      <c r="V78" s="4">
        <v>0</v>
      </c>
      <c r="W78" s="10">
        <v>0</v>
      </c>
      <c r="X78" s="4">
        <v>43.972826086956523</v>
      </c>
      <c r="Y78" s="4">
        <v>0</v>
      </c>
      <c r="Z78" s="10">
        <v>0</v>
      </c>
      <c r="AA78" s="4">
        <v>11.369565217391305</v>
      </c>
      <c r="AB78" s="4">
        <v>0</v>
      </c>
      <c r="AC78" s="10">
        <v>0</v>
      </c>
      <c r="AD78" s="4">
        <v>100.92934782608695</v>
      </c>
      <c r="AE78" s="4">
        <v>0</v>
      </c>
      <c r="AF78" s="10">
        <v>0</v>
      </c>
      <c r="AG78" s="4">
        <v>0.75815217391304346</v>
      </c>
      <c r="AH78" s="4">
        <v>0</v>
      </c>
      <c r="AI78" s="10">
        <v>0</v>
      </c>
      <c r="AJ78" s="4">
        <v>0</v>
      </c>
      <c r="AK78" s="4">
        <v>0</v>
      </c>
      <c r="AL78" s="10" t="s">
        <v>662</v>
      </c>
      <c r="AM78" s="1">
        <v>315002</v>
      </c>
      <c r="AN78" s="1">
        <v>2</v>
      </c>
      <c r="AX78"/>
      <c r="AY78"/>
    </row>
    <row r="79" spans="1:51" x14ac:dyDescent="0.25">
      <c r="A79" t="s">
        <v>380</v>
      </c>
      <c r="B79" t="s">
        <v>322</v>
      </c>
      <c r="C79" t="s">
        <v>493</v>
      </c>
      <c r="D79" t="s">
        <v>413</v>
      </c>
      <c r="E79" s="4">
        <v>89.010869565217391</v>
      </c>
      <c r="F79" s="4">
        <v>393.375</v>
      </c>
      <c r="G79" s="4">
        <v>17.519021739130434</v>
      </c>
      <c r="H79" s="10">
        <v>4.4535168068968373E-2</v>
      </c>
      <c r="I79" s="4">
        <v>364.53260869565213</v>
      </c>
      <c r="J79" s="4">
        <v>17.519021739130434</v>
      </c>
      <c r="K79" s="10">
        <v>4.8058860363180966E-2</v>
      </c>
      <c r="L79" s="4">
        <v>99.858695652173921</v>
      </c>
      <c r="M79" s="4">
        <v>2.1277173913043477</v>
      </c>
      <c r="N79" s="10">
        <v>2.1307282028953954E-2</v>
      </c>
      <c r="O79" s="4">
        <v>71.016304347826093</v>
      </c>
      <c r="P79" s="4">
        <v>2.1277173913043477</v>
      </c>
      <c r="Q79" s="8">
        <v>2.9960970383408583E-2</v>
      </c>
      <c r="R79" s="4">
        <v>23.418478260869566</v>
      </c>
      <c r="S79" s="4">
        <v>0</v>
      </c>
      <c r="T79" s="10">
        <v>0</v>
      </c>
      <c r="U79" s="4">
        <v>5.4239130434782608</v>
      </c>
      <c r="V79" s="4">
        <v>0</v>
      </c>
      <c r="W79" s="10">
        <v>0</v>
      </c>
      <c r="X79" s="4">
        <v>108.6195652173913</v>
      </c>
      <c r="Y79" s="4">
        <v>8.1711956521739122</v>
      </c>
      <c r="Z79" s="10">
        <v>7.5227659361553081E-2</v>
      </c>
      <c r="AA79" s="4">
        <v>0</v>
      </c>
      <c r="AB79" s="4">
        <v>0</v>
      </c>
      <c r="AC79" s="10" t="s">
        <v>662</v>
      </c>
      <c r="AD79" s="4">
        <v>184.89673913043478</v>
      </c>
      <c r="AE79" s="4">
        <v>7.2201086956521738</v>
      </c>
      <c r="AF79" s="10">
        <v>3.9049410658122924E-2</v>
      </c>
      <c r="AG79" s="4">
        <v>0</v>
      </c>
      <c r="AH79" s="4">
        <v>0</v>
      </c>
      <c r="AI79" s="10" t="s">
        <v>662</v>
      </c>
      <c r="AJ79" s="4">
        <v>0</v>
      </c>
      <c r="AK79" s="4">
        <v>0</v>
      </c>
      <c r="AL79" s="10" t="s">
        <v>662</v>
      </c>
      <c r="AM79" s="1">
        <v>315502</v>
      </c>
      <c r="AN79" s="1">
        <v>2</v>
      </c>
      <c r="AX79"/>
      <c r="AY79"/>
    </row>
    <row r="80" spans="1:51" x14ac:dyDescent="0.25">
      <c r="A80" t="s">
        <v>380</v>
      </c>
      <c r="B80" t="s">
        <v>64</v>
      </c>
      <c r="C80" t="s">
        <v>449</v>
      </c>
      <c r="D80" t="s">
        <v>402</v>
      </c>
      <c r="E80" s="4">
        <v>99.630434782608702</v>
      </c>
      <c r="F80" s="4">
        <v>415.52989130434781</v>
      </c>
      <c r="G80" s="4">
        <v>61.089673913043477</v>
      </c>
      <c r="H80" s="10">
        <v>0.14701631625412812</v>
      </c>
      <c r="I80" s="4">
        <v>372.01630434782606</v>
      </c>
      <c r="J80" s="4">
        <v>61.089673913043477</v>
      </c>
      <c r="K80" s="10">
        <v>0.16421235628405723</v>
      </c>
      <c r="L80" s="4">
        <v>105.42934782608695</v>
      </c>
      <c r="M80" s="4">
        <v>0.93206521739130432</v>
      </c>
      <c r="N80" s="10">
        <v>8.8406618897881335E-3</v>
      </c>
      <c r="O80" s="4">
        <v>78.176630434782609</v>
      </c>
      <c r="P80" s="4">
        <v>0.93206521739130432</v>
      </c>
      <c r="Q80" s="8">
        <v>1.1922555528520283E-2</v>
      </c>
      <c r="R80" s="4">
        <v>21.774456521739129</v>
      </c>
      <c r="S80" s="4">
        <v>0</v>
      </c>
      <c r="T80" s="10">
        <v>0</v>
      </c>
      <c r="U80" s="4">
        <v>5.4782608695652177</v>
      </c>
      <c r="V80" s="4">
        <v>0</v>
      </c>
      <c r="W80" s="10">
        <v>0</v>
      </c>
      <c r="X80" s="4">
        <v>101.88315217391305</v>
      </c>
      <c r="Y80" s="4">
        <v>13.108695652173912</v>
      </c>
      <c r="Z80" s="10">
        <v>0.12866401728322618</v>
      </c>
      <c r="AA80" s="4">
        <v>16.260869565217391</v>
      </c>
      <c r="AB80" s="4">
        <v>0</v>
      </c>
      <c r="AC80" s="10">
        <v>0</v>
      </c>
      <c r="AD80" s="4">
        <v>189.67391304347825</v>
      </c>
      <c r="AE80" s="4">
        <v>47.048913043478258</v>
      </c>
      <c r="AF80" s="10">
        <v>0.24805157593123209</v>
      </c>
      <c r="AG80" s="4">
        <v>2.2826086956521738</v>
      </c>
      <c r="AH80" s="4">
        <v>0</v>
      </c>
      <c r="AI80" s="10">
        <v>0</v>
      </c>
      <c r="AJ80" s="4">
        <v>0</v>
      </c>
      <c r="AK80" s="4">
        <v>0</v>
      </c>
      <c r="AL80" s="10" t="s">
        <v>662</v>
      </c>
      <c r="AM80" s="1">
        <v>315132</v>
      </c>
      <c r="AN80" s="1">
        <v>2</v>
      </c>
      <c r="AX80"/>
      <c r="AY80"/>
    </row>
    <row r="81" spans="1:51" x14ac:dyDescent="0.25">
      <c r="A81" t="s">
        <v>380</v>
      </c>
      <c r="B81" t="s">
        <v>235</v>
      </c>
      <c r="C81" t="s">
        <v>579</v>
      </c>
      <c r="D81" t="s">
        <v>413</v>
      </c>
      <c r="E81" s="4">
        <v>84.684782608695656</v>
      </c>
      <c r="F81" s="4">
        <v>331.49130434782609</v>
      </c>
      <c r="G81" s="4">
        <v>24.942934782608695</v>
      </c>
      <c r="H81" s="10">
        <v>7.5244612620174969E-2</v>
      </c>
      <c r="I81" s="4">
        <v>292.16847826086956</v>
      </c>
      <c r="J81" s="4">
        <v>24.942934782608695</v>
      </c>
      <c r="K81" s="10">
        <v>8.5371751706690979E-2</v>
      </c>
      <c r="L81" s="4">
        <v>66.602717391304353</v>
      </c>
      <c r="M81" s="4">
        <v>3.035326086956522</v>
      </c>
      <c r="N81" s="10">
        <v>4.5573607291777167E-2</v>
      </c>
      <c r="O81" s="4">
        <v>43.570652173913047</v>
      </c>
      <c r="P81" s="4">
        <v>3.035326086956522</v>
      </c>
      <c r="Q81" s="8">
        <v>6.9664463016090805E-2</v>
      </c>
      <c r="R81" s="4">
        <v>17.814673913043478</v>
      </c>
      <c r="S81" s="4">
        <v>0</v>
      </c>
      <c r="T81" s="10">
        <v>0</v>
      </c>
      <c r="U81" s="4">
        <v>5.2173913043478262</v>
      </c>
      <c r="V81" s="4">
        <v>0</v>
      </c>
      <c r="W81" s="10">
        <v>0</v>
      </c>
      <c r="X81" s="4">
        <v>74.692934782608702</v>
      </c>
      <c r="Y81" s="4">
        <v>14.942934782608695</v>
      </c>
      <c r="Z81" s="10">
        <v>0.20005820933532212</v>
      </c>
      <c r="AA81" s="4">
        <v>16.290760869565219</v>
      </c>
      <c r="AB81" s="4">
        <v>0</v>
      </c>
      <c r="AC81" s="10">
        <v>0</v>
      </c>
      <c r="AD81" s="4">
        <v>162.38315217391303</v>
      </c>
      <c r="AE81" s="4">
        <v>6.9646739130434785</v>
      </c>
      <c r="AF81" s="10">
        <v>4.2890372676004491E-2</v>
      </c>
      <c r="AG81" s="4">
        <v>11.521739130434783</v>
      </c>
      <c r="AH81" s="4">
        <v>0</v>
      </c>
      <c r="AI81" s="10">
        <v>0</v>
      </c>
      <c r="AJ81" s="4">
        <v>0</v>
      </c>
      <c r="AK81" s="4">
        <v>0</v>
      </c>
      <c r="AL81" s="10" t="s">
        <v>662</v>
      </c>
      <c r="AM81" s="1">
        <v>315369</v>
      </c>
      <c r="AN81" s="1">
        <v>2</v>
      </c>
      <c r="AX81"/>
      <c r="AY81"/>
    </row>
    <row r="82" spans="1:51" x14ac:dyDescent="0.25">
      <c r="A82" t="s">
        <v>380</v>
      </c>
      <c r="B82" t="s">
        <v>309</v>
      </c>
      <c r="C82" t="s">
        <v>500</v>
      </c>
      <c r="D82" t="s">
        <v>412</v>
      </c>
      <c r="E82" s="4">
        <v>117.65217391304348</v>
      </c>
      <c r="F82" s="4">
        <v>478.80434782608694</v>
      </c>
      <c r="G82" s="4">
        <v>121.70108695652175</v>
      </c>
      <c r="H82" s="10">
        <v>0.25417707150964813</v>
      </c>
      <c r="I82" s="4">
        <v>441.28804347826087</v>
      </c>
      <c r="J82" s="4">
        <v>121.70108695652175</v>
      </c>
      <c r="K82" s="10">
        <v>0.27578605120878852</v>
      </c>
      <c r="L82" s="4">
        <v>87.527173913043484</v>
      </c>
      <c r="M82" s="4">
        <v>13.133152173913043</v>
      </c>
      <c r="N82" s="10">
        <v>0.15004656938838867</v>
      </c>
      <c r="O82" s="4">
        <v>59.228260869565219</v>
      </c>
      <c r="P82" s="4">
        <v>13.133152173913043</v>
      </c>
      <c r="Q82" s="8">
        <v>0.22173793356579188</v>
      </c>
      <c r="R82" s="4">
        <v>21.891304347826086</v>
      </c>
      <c r="S82" s="4">
        <v>0</v>
      </c>
      <c r="T82" s="10">
        <v>0</v>
      </c>
      <c r="U82" s="4">
        <v>6.4076086956521738</v>
      </c>
      <c r="V82" s="4">
        <v>0</v>
      </c>
      <c r="W82" s="10">
        <v>0</v>
      </c>
      <c r="X82" s="4">
        <v>151.78532608695653</v>
      </c>
      <c r="Y82" s="4">
        <v>68.282608695652172</v>
      </c>
      <c r="Z82" s="10">
        <v>0.44986304312798753</v>
      </c>
      <c r="AA82" s="4">
        <v>9.2173913043478262</v>
      </c>
      <c r="AB82" s="4">
        <v>0</v>
      </c>
      <c r="AC82" s="10">
        <v>0</v>
      </c>
      <c r="AD82" s="4">
        <v>230.27445652173913</v>
      </c>
      <c r="AE82" s="4">
        <v>40.285326086956523</v>
      </c>
      <c r="AF82" s="10">
        <v>0.17494483189955276</v>
      </c>
      <c r="AG82" s="4">
        <v>0</v>
      </c>
      <c r="AH82" s="4">
        <v>0</v>
      </c>
      <c r="AI82" s="10" t="s">
        <v>662</v>
      </c>
      <c r="AJ82" s="4">
        <v>0</v>
      </c>
      <c r="AK82" s="4">
        <v>0</v>
      </c>
      <c r="AL82" s="10" t="s">
        <v>662</v>
      </c>
      <c r="AM82" s="1">
        <v>315485</v>
      </c>
      <c r="AN82" s="1">
        <v>2</v>
      </c>
      <c r="AX82"/>
      <c r="AY82"/>
    </row>
    <row r="83" spans="1:51" x14ac:dyDescent="0.25">
      <c r="A83" t="s">
        <v>380</v>
      </c>
      <c r="B83" t="s">
        <v>304</v>
      </c>
      <c r="C83" t="s">
        <v>474</v>
      </c>
      <c r="D83" t="s">
        <v>414</v>
      </c>
      <c r="E83" s="4">
        <v>63.456521739130437</v>
      </c>
      <c r="F83" s="4">
        <v>250.81250000000003</v>
      </c>
      <c r="G83" s="4">
        <v>0</v>
      </c>
      <c r="H83" s="10">
        <v>0</v>
      </c>
      <c r="I83" s="4">
        <v>220.37771739130434</v>
      </c>
      <c r="J83" s="4">
        <v>0</v>
      </c>
      <c r="K83" s="10">
        <v>0</v>
      </c>
      <c r="L83" s="4">
        <v>79.668478260869577</v>
      </c>
      <c r="M83" s="4">
        <v>0</v>
      </c>
      <c r="N83" s="10">
        <v>0</v>
      </c>
      <c r="O83" s="4">
        <v>49.233695652173914</v>
      </c>
      <c r="P83" s="4">
        <v>0</v>
      </c>
      <c r="Q83" s="8">
        <v>0</v>
      </c>
      <c r="R83" s="4">
        <v>20.260869565217391</v>
      </c>
      <c r="S83" s="4">
        <v>0</v>
      </c>
      <c r="T83" s="10">
        <v>0</v>
      </c>
      <c r="U83" s="4">
        <v>10.173913043478262</v>
      </c>
      <c r="V83" s="4">
        <v>0</v>
      </c>
      <c r="W83" s="10">
        <v>0</v>
      </c>
      <c r="X83" s="4">
        <v>65.467391304347828</v>
      </c>
      <c r="Y83" s="4">
        <v>0</v>
      </c>
      <c r="Z83" s="10">
        <v>0</v>
      </c>
      <c r="AA83" s="4">
        <v>0</v>
      </c>
      <c r="AB83" s="4">
        <v>0</v>
      </c>
      <c r="AC83" s="10" t="s">
        <v>662</v>
      </c>
      <c r="AD83" s="4">
        <v>105.05434782608695</v>
      </c>
      <c r="AE83" s="4">
        <v>0</v>
      </c>
      <c r="AF83" s="10">
        <v>0</v>
      </c>
      <c r="AG83" s="4">
        <v>0.62228260869565222</v>
      </c>
      <c r="AH83" s="4">
        <v>0</v>
      </c>
      <c r="AI83" s="10">
        <v>0</v>
      </c>
      <c r="AJ83" s="4">
        <v>0</v>
      </c>
      <c r="AK83" s="4">
        <v>0</v>
      </c>
      <c r="AL83" s="10" t="s">
        <v>662</v>
      </c>
      <c r="AM83" s="1">
        <v>315477</v>
      </c>
      <c r="AN83" s="1">
        <v>2</v>
      </c>
      <c r="AX83"/>
      <c r="AY83"/>
    </row>
    <row r="84" spans="1:51" x14ac:dyDescent="0.25">
      <c r="A84" t="s">
        <v>380</v>
      </c>
      <c r="B84" t="s">
        <v>79</v>
      </c>
      <c r="C84" t="s">
        <v>526</v>
      </c>
      <c r="D84" t="s">
        <v>413</v>
      </c>
      <c r="E84" s="4">
        <v>99.804347826086953</v>
      </c>
      <c r="F84" s="4">
        <v>336.8179347826088</v>
      </c>
      <c r="G84" s="4">
        <v>0.89402173913043481</v>
      </c>
      <c r="H84" s="10">
        <v>2.6543175015530576E-3</v>
      </c>
      <c r="I84" s="4">
        <v>304.22554347826093</v>
      </c>
      <c r="J84" s="4">
        <v>0.89402173913043481</v>
      </c>
      <c r="K84" s="10">
        <v>2.9386807199321152E-3</v>
      </c>
      <c r="L84" s="4">
        <v>93.214673913043569</v>
      </c>
      <c r="M84" s="4">
        <v>0</v>
      </c>
      <c r="N84" s="10">
        <v>0</v>
      </c>
      <c r="O84" s="4">
        <v>64.801630434782695</v>
      </c>
      <c r="P84" s="4">
        <v>0</v>
      </c>
      <c r="Q84" s="8">
        <v>0</v>
      </c>
      <c r="R84" s="4">
        <v>19.019021739130434</v>
      </c>
      <c r="S84" s="4">
        <v>0</v>
      </c>
      <c r="T84" s="10">
        <v>0</v>
      </c>
      <c r="U84" s="4">
        <v>9.3940217391304355</v>
      </c>
      <c r="V84" s="4">
        <v>0</v>
      </c>
      <c r="W84" s="10">
        <v>0</v>
      </c>
      <c r="X84" s="4">
        <v>80.421195652173907</v>
      </c>
      <c r="Y84" s="4">
        <v>0.57880434782608692</v>
      </c>
      <c r="Z84" s="10">
        <v>7.1971616827166754E-3</v>
      </c>
      <c r="AA84" s="4">
        <v>4.1793478260869561</v>
      </c>
      <c r="AB84" s="4">
        <v>0</v>
      </c>
      <c r="AC84" s="10">
        <v>0</v>
      </c>
      <c r="AD84" s="4">
        <v>157.0108695652174</v>
      </c>
      <c r="AE84" s="4">
        <v>0.31521739130434784</v>
      </c>
      <c r="AF84" s="10">
        <v>2.0076150917272412E-3</v>
      </c>
      <c r="AG84" s="4">
        <v>1.9918478260869565</v>
      </c>
      <c r="AH84" s="4">
        <v>0</v>
      </c>
      <c r="AI84" s="10">
        <v>0</v>
      </c>
      <c r="AJ84" s="4">
        <v>0</v>
      </c>
      <c r="AK84" s="4">
        <v>0</v>
      </c>
      <c r="AL84" s="10" t="s">
        <v>662</v>
      </c>
      <c r="AM84" s="1">
        <v>315152</v>
      </c>
      <c r="AN84" s="1">
        <v>2</v>
      </c>
      <c r="AX84"/>
      <c r="AY84"/>
    </row>
    <row r="85" spans="1:51" x14ac:dyDescent="0.25">
      <c r="A85" t="s">
        <v>380</v>
      </c>
      <c r="B85" t="s">
        <v>156</v>
      </c>
      <c r="C85" t="s">
        <v>551</v>
      </c>
      <c r="D85" t="s">
        <v>411</v>
      </c>
      <c r="E85" s="4">
        <v>96.434782608695656</v>
      </c>
      <c r="F85" s="4">
        <v>399.55054347826081</v>
      </c>
      <c r="G85" s="4">
        <v>96.534130434782611</v>
      </c>
      <c r="H85" s="10">
        <v>0.24160680547299757</v>
      </c>
      <c r="I85" s="4">
        <v>385.8548913043478</v>
      </c>
      <c r="J85" s="4">
        <v>96.534130434782611</v>
      </c>
      <c r="K85" s="10">
        <v>0.25018247172779812</v>
      </c>
      <c r="L85" s="4">
        <v>36.306739130434785</v>
      </c>
      <c r="M85" s="4">
        <v>8.8559782608695645</v>
      </c>
      <c r="N85" s="10">
        <v>0.24392105909191605</v>
      </c>
      <c r="O85" s="4">
        <v>25.953478260869566</v>
      </c>
      <c r="P85" s="4">
        <v>8.8559782608695645</v>
      </c>
      <c r="Q85" s="8">
        <v>0.34122510177072685</v>
      </c>
      <c r="R85" s="4">
        <v>5.1358695652173916</v>
      </c>
      <c r="S85" s="4">
        <v>0</v>
      </c>
      <c r="T85" s="10">
        <v>0</v>
      </c>
      <c r="U85" s="4">
        <v>5.2173913043478262</v>
      </c>
      <c r="V85" s="4">
        <v>0</v>
      </c>
      <c r="W85" s="10">
        <v>0</v>
      </c>
      <c r="X85" s="4">
        <v>125.64347826086953</v>
      </c>
      <c r="Y85" s="4">
        <v>5.7581521739130439</v>
      </c>
      <c r="Z85" s="10">
        <v>4.5829296145061961E-2</v>
      </c>
      <c r="AA85" s="4">
        <v>3.3423913043478262</v>
      </c>
      <c r="AB85" s="4">
        <v>0</v>
      </c>
      <c r="AC85" s="10">
        <v>0</v>
      </c>
      <c r="AD85" s="4">
        <v>234.25793478260869</v>
      </c>
      <c r="AE85" s="4">
        <v>81.92</v>
      </c>
      <c r="AF85" s="10">
        <v>0.3497000008815998</v>
      </c>
      <c r="AG85" s="4">
        <v>0</v>
      </c>
      <c r="AH85" s="4">
        <v>0</v>
      </c>
      <c r="AI85" s="10" t="s">
        <v>662</v>
      </c>
      <c r="AJ85" s="4">
        <v>0</v>
      </c>
      <c r="AK85" s="4">
        <v>0</v>
      </c>
      <c r="AL85" s="10" t="s">
        <v>662</v>
      </c>
      <c r="AM85" s="1">
        <v>315271</v>
      </c>
      <c r="AN85" s="1">
        <v>2</v>
      </c>
      <c r="AX85"/>
      <c r="AY85"/>
    </row>
    <row r="86" spans="1:51" x14ac:dyDescent="0.25">
      <c r="A86" t="s">
        <v>380</v>
      </c>
      <c r="B86" t="s">
        <v>314</v>
      </c>
      <c r="C86" t="s">
        <v>603</v>
      </c>
      <c r="D86" t="s">
        <v>408</v>
      </c>
      <c r="E86" s="4">
        <v>108.42391304347827</v>
      </c>
      <c r="F86" s="4">
        <v>452.10608695652178</v>
      </c>
      <c r="G86" s="4">
        <v>16.633260869565216</v>
      </c>
      <c r="H86" s="10">
        <v>3.6790614746058055E-2</v>
      </c>
      <c r="I86" s="4">
        <v>409.35336956521741</v>
      </c>
      <c r="J86" s="4">
        <v>16.633260869565216</v>
      </c>
      <c r="K86" s="10">
        <v>4.0633013201361312E-2</v>
      </c>
      <c r="L86" s="4">
        <v>70.136304347826098</v>
      </c>
      <c r="M86" s="4">
        <v>2.573804347826087</v>
      </c>
      <c r="N86" s="10">
        <v>3.6697176615720313E-2</v>
      </c>
      <c r="O86" s="4">
        <v>27.383586956521743</v>
      </c>
      <c r="P86" s="4">
        <v>2.573804347826087</v>
      </c>
      <c r="Q86" s="8">
        <v>9.3990767239976333E-2</v>
      </c>
      <c r="R86" s="4">
        <v>37.013586956521742</v>
      </c>
      <c r="S86" s="4">
        <v>0</v>
      </c>
      <c r="T86" s="10">
        <v>0</v>
      </c>
      <c r="U86" s="4">
        <v>5.7391304347826084</v>
      </c>
      <c r="V86" s="4">
        <v>0</v>
      </c>
      <c r="W86" s="10">
        <v>0</v>
      </c>
      <c r="X86" s="4">
        <v>97.097499999999997</v>
      </c>
      <c r="Y86" s="4">
        <v>4.9398913043478254</v>
      </c>
      <c r="Z86" s="10">
        <v>5.0875576655916223E-2</v>
      </c>
      <c r="AA86" s="4">
        <v>0</v>
      </c>
      <c r="AB86" s="4">
        <v>0</v>
      </c>
      <c r="AC86" s="10" t="s">
        <v>662</v>
      </c>
      <c r="AD86" s="4">
        <v>284.69565217391306</v>
      </c>
      <c r="AE86" s="4">
        <v>9.1195652173913047</v>
      </c>
      <c r="AF86" s="10">
        <v>3.2032681734880879E-2</v>
      </c>
      <c r="AG86" s="4">
        <v>0</v>
      </c>
      <c r="AH86" s="4">
        <v>0</v>
      </c>
      <c r="AI86" s="10" t="s">
        <v>662</v>
      </c>
      <c r="AJ86" s="4">
        <v>0.1766304347826087</v>
      </c>
      <c r="AK86" s="4">
        <v>0</v>
      </c>
      <c r="AL86" s="10" t="s">
        <v>662</v>
      </c>
      <c r="AM86" s="1">
        <v>315491</v>
      </c>
      <c r="AN86" s="1">
        <v>2</v>
      </c>
      <c r="AX86"/>
      <c r="AY86"/>
    </row>
    <row r="87" spans="1:51" x14ac:dyDescent="0.25">
      <c r="A87" t="s">
        <v>380</v>
      </c>
      <c r="B87" t="s">
        <v>144</v>
      </c>
      <c r="C87" t="s">
        <v>466</v>
      </c>
      <c r="D87" t="s">
        <v>419</v>
      </c>
      <c r="E87" s="4">
        <v>174.39130434782609</v>
      </c>
      <c r="F87" s="4">
        <v>596.03489130434775</v>
      </c>
      <c r="G87" s="4">
        <v>27.241413043478261</v>
      </c>
      <c r="H87" s="10">
        <v>4.5704393217423631E-2</v>
      </c>
      <c r="I87" s="4">
        <v>557.88260869565215</v>
      </c>
      <c r="J87" s="4">
        <v>26.757608695652173</v>
      </c>
      <c r="K87" s="10">
        <v>4.7962794105040021E-2</v>
      </c>
      <c r="L87" s="4">
        <v>74.721847826086957</v>
      </c>
      <c r="M87" s="4">
        <v>1.1647826086956523</v>
      </c>
      <c r="N87" s="10">
        <v>1.5588246845911142E-2</v>
      </c>
      <c r="O87" s="4">
        <v>44.009782608695652</v>
      </c>
      <c r="P87" s="4">
        <v>0.68097826086956526</v>
      </c>
      <c r="Q87" s="8">
        <v>1.5473338437600338E-2</v>
      </c>
      <c r="R87" s="4">
        <v>25.331630434782607</v>
      </c>
      <c r="S87" s="4">
        <v>0.48380434782608711</v>
      </c>
      <c r="T87" s="10">
        <v>1.9098823862588026E-2</v>
      </c>
      <c r="U87" s="4">
        <v>5.3804347826086953</v>
      </c>
      <c r="V87" s="4">
        <v>0</v>
      </c>
      <c r="W87" s="10">
        <v>0</v>
      </c>
      <c r="X87" s="4">
        <v>171.01304347826087</v>
      </c>
      <c r="Y87" s="4">
        <v>8.3418478260869566</v>
      </c>
      <c r="Z87" s="10">
        <v>4.8779015076398952E-2</v>
      </c>
      <c r="AA87" s="4">
        <v>7.4402173913043477</v>
      </c>
      <c r="AB87" s="4">
        <v>0</v>
      </c>
      <c r="AC87" s="10">
        <v>0</v>
      </c>
      <c r="AD87" s="4">
        <v>209.22663043478261</v>
      </c>
      <c r="AE87" s="4">
        <v>17.734782608695649</v>
      </c>
      <c r="AF87" s="10">
        <v>8.4763505352267787E-2</v>
      </c>
      <c r="AG87" s="4">
        <v>133.63315217391303</v>
      </c>
      <c r="AH87" s="4">
        <v>0</v>
      </c>
      <c r="AI87" s="10">
        <v>0</v>
      </c>
      <c r="AJ87" s="4">
        <v>0</v>
      </c>
      <c r="AK87" s="4">
        <v>0</v>
      </c>
      <c r="AL87" s="10" t="s">
        <v>662</v>
      </c>
      <c r="AM87" s="1">
        <v>315257</v>
      </c>
      <c r="AN87" s="1">
        <v>2</v>
      </c>
      <c r="AX87"/>
      <c r="AY87"/>
    </row>
    <row r="88" spans="1:51" x14ac:dyDescent="0.25">
      <c r="A88" t="s">
        <v>380</v>
      </c>
      <c r="B88" t="s">
        <v>56</v>
      </c>
      <c r="C88" t="s">
        <v>514</v>
      </c>
      <c r="D88" t="s">
        <v>408</v>
      </c>
      <c r="E88" s="4">
        <v>96.119565217391298</v>
      </c>
      <c r="F88" s="4">
        <v>306.80923913043472</v>
      </c>
      <c r="G88" s="4">
        <v>50.39065217391304</v>
      </c>
      <c r="H88" s="10">
        <v>0.16424098673407392</v>
      </c>
      <c r="I88" s="4">
        <v>283.95989130434776</v>
      </c>
      <c r="J88" s="4">
        <v>50.39065217391304</v>
      </c>
      <c r="K88" s="10">
        <v>0.17745693570471338</v>
      </c>
      <c r="L88" s="4">
        <v>30.544565217391302</v>
      </c>
      <c r="M88" s="4">
        <v>10.771413043478264</v>
      </c>
      <c r="N88" s="10">
        <v>0.35264581331625222</v>
      </c>
      <c r="O88" s="4">
        <v>11.505108695652174</v>
      </c>
      <c r="P88" s="4">
        <v>10.771413043478264</v>
      </c>
      <c r="Q88" s="8">
        <v>0.93622870747399567</v>
      </c>
      <c r="R88" s="4">
        <v>13.903586956521737</v>
      </c>
      <c r="S88" s="4">
        <v>0</v>
      </c>
      <c r="T88" s="10">
        <v>0</v>
      </c>
      <c r="U88" s="4">
        <v>5.1358695652173916</v>
      </c>
      <c r="V88" s="4">
        <v>0</v>
      </c>
      <c r="W88" s="10">
        <v>0</v>
      </c>
      <c r="X88" s="4">
        <v>78.798478260869558</v>
      </c>
      <c r="Y88" s="4">
        <v>19.570869565217382</v>
      </c>
      <c r="Z88" s="10">
        <v>0.24836608519806982</v>
      </c>
      <c r="AA88" s="4">
        <v>3.809891304347826</v>
      </c>
      <c r="AB88" s="4">
        <v>0</v>
      </c>
      <c r="AC88" s="10">
        <v>0</v>
      </c>
      <c r="AD88" s="4">
        <v>193.65630434782605</v>
      </c>
      <c r="AE88" s="4">
        <v>20.048369565217396</v>
      </c>
      <c r="AF88" s="10">
        <v>0.10352551977449968</v>
      </c>
      <c r="AG88" s="4">
        <v>0</v>
      </c>
      <c r="AH88" s="4">
        <v>0</v>
      </c>
      <c r="AI88" s="10" t="s">
        <v>662</v>
      </c>
      <c r="AJ88" s="4">
        <v>0</v>
      </c>
      <c r="AK88" s="4">
        <v>0</v>
      </c>
      <c r="AL88" s="10" t="s">
        <v>662</v>
      </c>
      <c r="AM88" s="1">
        <v>315120</v>
      </c>
      <c r="AN88" s="1">
        <v>2</v>
      </c>
      <c r="AX88"/>
      <c r="AY88"/>
    </row>
    <row r="89" spans="1:51" x14ac:dyDescent="0.25">
      <c r="A89" t="s">
        <v>380</v>
      </c>
      <c r="B89" t="s">
        <v>244</v>
      </c>
      <c r="C89" t="s">
        <v>582</v>
      </c>
      <c r="D89" t="s">
        <v>408</v>
      </c>
      <c r="E89" s="4">
        <v>33.173913043478258</v>
      </c>
      <c r="F89" s="4">
        <v>245.72891304347826</v>
      </c>
      <c r="G89" s="4">
        <v>22.060434782608695</v>
      </c>
      <c r="H89" s="10">
        <v>8.9775494911766507E-2</v>
      </c>
      <c r="I89" s="4">
        <v>228.45717391304348</v>
      </c>
      <c r="J89" s="4">
        <v>22.060434782608695</v>
      </c>
      <c r="K89" s="10">
        <v>9.6562670389179595E-2</v>
      </c>
      <c r="L89" s="4">
        <v>27.179347826086957</v>
      </c>
      <c r="M89" s="4">
        <v>8.1521739130434784E-2</v>
      </c>
      <c r="N89" s="10">
        <v>2.999400119976005E-3</v>
      </c>
      <c r="O89" s="4">
        <v>9.9076086956521738</v>
      </c>
      <c r="P89" s="4">
        <v>8.1521739130434784E-2</v>
      </c>
      <c r="Q89" s="8">
        <v>8.2281952825013719E-3</v>
      </c>
      <c r="R89" s="4">
        <v>12.228260869565217</v>
      </c>
      <c r="S89" s="4">
        <v>0</v>
      </c>
      <c r="T89" s="10">
        <v>0</v>
      </c>
      <c r="U89" s="4">
        <v>5.0434782608695654</v>
      </c>
      <c r="V89" s="4">
        <v>0</v>
      </c>
      <c r="W89" s="10">
        <v>0</v>
      </c>
      <c r="X89" s="4">
        <v>93.633804347826086</v>
      </c>
      <c r="Y89" s="4">
        <v>16.353913043478261</v>
      </c>
      <c r="Z89" s="10">
        <v>0.17465821406473647</v>
      </c>
      <c r="AA89" s="4">
        <v>0</v>
      </c>
      <c r="AB89" s="4">
        <v>0</v>
      </c>
      <c r="AC89" s="10" t="s">
        <v>662</v>
      </c>
      <c r="AD89" s="4">
        <v>124.91576086956522</v>
      </c>
      <c r="AE89" s="4">
        <v>5.625</v>
      </c>
      <c r="AF89" s="10">
        <v>4.5030346537884229E-2</v>
      </c>
      <c r="AG89" s="4">
        <v>0</v>
      </c>
      <c r="AH89" s="4">
        <v>0</v>
      </c>
      <c r="AI89" s="10" t="s">
        <v>662</v>
      </c>
      <c r="AJ89" s="4">
        <v>0</v>
      </c>
      <c r="AK89" s="4">
        <v>0</v>
      </c>
      <c r="AL89" s="10" t="s">
        <v>662</v>
      </c>
      <c r="AM89" s="1">
        <v>315383</v>
      </c>
      <c r="AN89" s="1">
        <v>2</v>
      </c>
      <c r="AX89"/>
      <c r="AY89"/>
    </row>
    <row r="90" spans="1:51" x14ac:dyDescent="0.25">
      <c r="A90" t="s">
        <v>380</v>
      </c>
      <c r="B90" t="s">
        <v>133</v>
      </c>
      <c r="C90" t="s">
        <v>552</v>
      </c>
      <c r="D90" t="s">
        <v>401</v>
      </c>
      <c r="E90" s="4">
        <v>40.847826086956523</v>
      </c>
      <c r="F90" s="4">
        <v>290.15184782608696</v>
      </c>
      <c r="G90" s="4">
        <v>5.227391304347826</v>
      </c>
      <c r="H90" s="10">
        <v>1.8016053812902312E-2</v>
      </c>
      <c r="I90" s="4">
        <v>285.41119565217394</v>
      </c>
      <c r="J90" s="4">
        <v>5.227391304347826</v>
      </c>
      <c r="K90" s="10">
        <v>1.8315298712802998E-2</v>
      </c>
      <c r="L90" s="4">
        <v>103.9146739130435</v>
      </c>
      <c r="M90" s="4">
        <v>0</v>
      </c>
      <c r="N90" s="10">
        <v>0</v>
      </c>
      <c r="O90" s="4">
        <v>99.174021739130453</v>
      </c>
      <c r="P90" s="4">
        <v>0</v>
      </c>
      <c r="Q90" s="8">
        <v>0</v>
      </c>
      <c r="R90" s="4">
        <v>0</v>
      </c>
      <c r="S90" s="4">
        <v>0</v>
      </c>
      <c r="T90" s="10" t="s">
        <v>662</v>
      </c>
      <c r="U90" s="4">
        <v>4.7406521739130429</v>
      </c>
      <c r="V90" s="4">
        <v>0</v>
      </c>
      <c r="W90" s="10">
        <v>0</v>
      </c>
      <c r="X90" s="4">
        <v>69.64152173913044</v>
      </c>
      <c r="Y90" s="4">
        <v>2.0760869565217392</v>
      </c>
      <c r="Z90" s="10">
        <v>2.9811051003430612E-2</v>
      </c>
      <c r="AA90" s="4">
        <v>0</v>
      </c>
      <c r="AB90" s="4">
        <v>0</v>
      </c>
      <c r="AC90" s="10" t="s">
        <v>662</v>
      </c>
      <c r="AD90" s="4">
        <v>116.59565217391305</v>
      </c>
      <c r="AE90" s="4">
        <v>3.1513043478260871</v>
      </c>
      <c r="AF90" s="10">
        <v>2.7027631726143864E-2</v>
      </c>
      <c r="AG90" s="4">
        <v>0</v>
      </c>
      <c r="AH90" s="4">
        <v>0</v>
      </c>
      <c r="AI90" s="10" t="s">
        <v>662</v>
      </c>
      <c r="AJ90" s="4">
        <v>0</v>
      </c>
      <c r="AK90" s="4">
        <v>0</v>
      </c>
      <c r="AL90" s="10" t="s">
        <v>662</v>
      </c>
      <c r="AM90" s="1">
        <v>315239</v>
      </c>
      <c r="AN90" s="1">
        <v>2</v>
      </c>
      <c r="AX90"/>
      <c r="AY90"/>
    </row>
    <row r="91" spans="1:51" x14ac:dyDescent="0.25">
      <c r="A91" t="s">
        <v>380</v>
      </c>
      <c r="B91" t="s">
        <v>278</v>
      </c>
      <c r="C91" t="s">
        <v>558</v>
      </c>
      <c r="D91" t="s">
        <v>418</v>
      </c>
      <c r="E91" s="4">
        <v>21.945652173913043</v>
      </c>
      <c r="F91" s="4">
        <v>128.54195652173911</v>
      </c>
      <c r="G91" s="4">
        <v>4.1368478260869566</v>
      </c>
      <c r="H91" s="10">
        <v>3.2182860274009677E-2</v>
      </c>
      <c r="I91" s="4">
        <v>123.41152173913044</v>
      </c>
      <c r="J91" s="4">
        <v>4.1368478260869566</v>
      </c>
      <c r="K91" s="10">
        <v>3.3520758579020704E-2</v>
      </c>
      <c r="L91" s="4">
        <v>54.954456521739125</v>
      </c>
      <c r="M91" s="4">
        <v>2.2859782608695651</v>
      </c>
      <c r="N91" s="10">
        <v>4.1597686621926061E-2</v>
      </c>
      <c r="O91" s="4">
        <v>49.82402173913043</v>
      </c>
      <c r="P91" s="4">
        <v>2.2859782608695651</v>
      </c>
      <c r="Q91" s="8">
        <v>4.5881046552976673E-2</v>
      </c>
      <c r="R91" s="4">
        <v>0</v>
      </c>
      <c r="S91" s="4">
        <v>0</v>
      </c>
      <c r="T91" s="10" t="s">
        <v>662</v>
      </c>
      <c r="U91" s="4">
        <v>5.1304347826086953</v>
      </c>
      <c r="V91" s="4">
        <v>0</v>
      </c>
      <c r="W91" s="10">
        <v>0</v>
      </c>
      <c r="X91" s="4">
        <v>21.549239130434781</v>
      </c>
      <c r="Y91" s="4">
        <v>1.8508695652173912</v>
      </c>
      <c r="Z91" s="10">
        <v>8.5890251345502974E-2</v>
      </c>
      <c r="AA91" s="4">
        <v>0</v>
      </c>
      <c r="AB91" s="4">
        <v>0</v>
      </c>
      <c r="AC91" s="10" t="s">
        <v>662</v>
      </c>
      <c r="AD91" s="4">
        <v>52.038260869565221</v>
      </c>
      <c r="AE91" s="4">
        <v>0</v>
      </c>
      <c r="AF91" s="10">
        <v>0</v>
      </c>
      <c r="AG91" s="4">
        <v>0</v>
      </c>
      <c r="AH91" s="4">
        <v>0</v>
      </c>
      <c r="AI91" s="10" t="s">
        <v>662</v>
      </c>
      <c r="AJ91" s="4">
        <v>0</v>
      </c>
      <c r="AK91" s="4">
        <v>0</v>
      </c>
      <c r="AL91" s="10" t="s">
        <v>662</v>
      </c>
      <c r="AM91" s="1">
        <v>315443</v>
      </c>
      <c r="AN91" s="1">
        <v>2</v>
      </c>
      <c r="AX91"/>
      <c r="AY91"/>
    </row>
    <row r="92" spans="1:51" x14ac:dyDescent="0.25">
      <c r="A92" t="s">
        <v>380</v>
      </c>
      <c r="B92" t="s">
        <v>240</v>
      </c>
      <c r="C92" t="s">
        <v>581</v>
      </c>
      <c r="D92" t="s">
        <v>413</v>
      </c>
      <c r="E92" s="4">
        <v>256.54347826086956</v>
      </c>
      <c r="F92" s="4">
        <v>890.32065217391312</v>
      </c>
      <c r="G92" s="4">
        <v>0</v>
      </c>
      <c r="H92" s="10">
        <v>0</v>
      </c>
      <c r="I92" s="4">
        <v>815.28804347826087</v>
      </c>
      <c r="J92" s="4">
        <v>0</v>
      </c>
      <c r="K92" s="10">
        <v>0</v>
      </c>
      <c r="L92" s="4">
        <v>210.14130434782609</v>
      </c>
      <c r="M92" s="4">
        <v>0</v>
      </c>
      <c r="N92" s="10">
        <v>0</v>
      </c>
      <c r="O92" s="4">
        <v>135.10869565217391</v>
      </c>
      <c r="P92" s="4">
        <v>0</v>
      </c>
      <c r="Q92" s="8">
        <v>0</v>
      </c>
      <c r="R92" s="4">
        <v>70.222826086956516</v>
      </c>
      <c r="S92" s="4">
        <v>0</v>
      </c>
      <c r="T92" s="10">
        <v>0</v>
      </c>
      <c r="U92" s="4">
        <v>4.8097826086956523</v>
      </c>
      <c r="V92" s="4">
        <v>0</v>
      </c>
      <c r="W92" s="10">
        <v>0</v>
      </c>
      <c r="X92" s="4">
        <v>112.1929347826087</v>
      </c>
      <c r="Y92" s="4">
        <v>0</v>
      </c>
      <c r="Z92" s="10">
        <v>0</v>
      </c>
      <c r="AA92" s="4">
        <v>0</v>
      </c>
      <c r="AB92" s="4">
        <v>0</v>
      </c>
      <c r="AC92" s="10" t="s">
        <v>662</v>
      </c>
      <c r="AD92" s="4">
        <v>485.51086956521738</v>
      </c>
      <c r="AE92" s="4">
        <v>0</v>
      </c>
      <c r="AF92" s="10">
        <v>0</v>
      </c>
      <c r="AG92" s="4">
        <v>82.475543478260875</v>
      </c>
      <c r="AH92" s="4">
        <v>0</v>
      </c>
      <c r="AI92" s="10">
        <v>0</v>
      </c>
      <c r="AJ92" s="4">
        <v>0</v>
      </c>
      <c r="AK92" s="4">
        <v>0</v>
      </c>
      <c r="AL92" s="10" t="s">
        <v>662</v>
      </c>
      <c r="AM92" s="1">
        <v>315376</v>
      </c>
      <c r="AN92" s="1">
        <v>2</v>
      </c>
      <c r="AX92"/>
      <c r="AY92"/>
    </row>
    <row r="93" spans="1:51" x14ac:dyDescent="0.25">
      <c r="A93" t="s">
        <v>380</v>
      </c>
      <c r="B93" t="s">
        <v>325</v>
      </c>
      <c r="C93" t="s">
        <v>454</v>
      </c>
      <c r="D93" t="s">
        <v>410</v>
      </c>
      <c r="E93" s="4">
        <v>17.076086956521738</v>
      </c>
      <c r="F93" s="4">
        <v>89.522391304347821</v>
      </c>
      <c r="G93" s="4">
        <v>1.2972826086956524</v>
      </c>
      <c r="H93" s="10">
        <v>1.449115232283398E-2</v>
      </c>
      <c r="I93" s="4">
        <v>89.522391304347821</v>
      </c>
      <c r="J93" s="4">
        <v>1.2972826086956524</v>
      </c>
      <c r="K93" s="10">
        <v>1.449115232283398E-2</v>
      </c>
      <c r="L93" s="4">
        <v>51.274673913043472</v>
      </c>
      <c r="M93" s="4">
        <v>1.2972826086956524</v>
      </c>
      <c r="N93" s="10">
        <v>2.5300650588157989E-2</v>
      </c>
      <c r="O93" s="4">
        <v>51.274673913043472</v>
      </c>
      <c r="P93" s="4">
        <v>1.2972826086956524</v>
      </c>
      <c r="Q93" s="8">
        <v>2.5300650588157989E-2</v>
      </c>
      <c r="R93" s="4">
        <v>0</v>
      </c>
      <c r="S93" s="4">
        <v>0</v>
      </c>
      <c r="T93" s="10" t="s">
        <v>662</v>
      </c>
      <c r="U93" s="4">
        <v>0</v>
      </c>
      <c r="V93" s="4">
        <v>0</v>
      </c>
      <c r="W93" s="10" t="s">
        <v>662</v>
      </c>
      <c r="X93" s="4">
        <v>0</v>
      </c>
      <c r="Y93" s="4">
        <v>0</v>
      </c>
      <c r="Z93" s="10" t="s">
        <v>662</v>
      </c>
      <c r="AA93" s="4">
        <v>0</v>
      </c>
      <c r="AB93" s="4">
        <v>0</v>
      </c>
      <c r="AC93" s="10" t="s">
        <v>662</v>
      </c>
      <c r="AD93" s="4">
        <v>38.247717391304356</v>
      </c>
      <c r="AE93" s="4">
        <v>0</v>
      </c>
      <c r="AF93" s="10">
        <v>0</v>
      </c>
      <c r="AG93" s="4">
        <v>0</v>
      </c>
      <c r="AH93" s="4">
        <v>0</v>
      </c>
      <c r="AI93" s="10" t="s">
        <v>662</v>
      </c>
      <c r="AJ93" s="4">
        <v>0</v>
      </c>
      <c r="AK93" s="4">
        <v>0</v>
      </c>
      <c r="AL93" s="10" t="s">
        <v>662</v>
      </c>
      <c r="AM93" s="1">
        <v>315505</v>
      </c>
      <c r="AN93" s="1">
        <v>2</v>
      </c>
      <c r="AX93"/>
      <c r="AY93"/>
    </row>
    <row r="94" spans="1:51" x14ac:dyDescent="0.25">
      <c r="A94" t="s">
        <v>380</v>
      </c>
      <c r="B94" t="s">
        <v>209</v>
      </c>
      <c r="C94" t="s">
        <v>573</v>
      </c>
      <c r="D94" t="s">
        <v>401</v>
      </c>
      <c r="E94" s="4">
        <v>83.097826086956516</v>
      </c>
      <c r="F94" s="4">
        <v>373.89141304347834</v>
      </c>
      <c r="G94" s="4">
        <v>0</v>
      </c>
      <c r="H94" s="10">
        <v>0</v>
      </c>
      <c r="I94" s="4">
        <v>351.61097826086967</v>
      </c>
      <c r="J94" s="4">
        <v>0</v>
      </c>
      <c r="K94" s="10">
        <v>0</v>
      </c>
      <c r="L94" s="4">
        <v>51.666956521739131</v>
      </c>
      <c r="M94" s="4">
        <v>0</v>
      </c>
      <c r="N94" s="10">
        <v>0</v>
      </c>
      <c r="O94" s="4">
        <v>31.145217391304346</v>
      </c>
      <c r="P94" s="4">
        <v>0</v>
      </c>
      <c r="Q94" s="8">
        <v>0</v>
      </c>
      <c r="R94" s="4">
        <v>15.652173913043478</v>
      </c>
      <c r="S94" s="4">
        <v>0</v>
      </c>
      <c r="T94" s="10">
        <v>0</v>
      </c>
      <c r="U94" s="4">
        <v>4.8695652173913047</v>
      </c>
      <c r="V94" s="4">
        <v>0</v>
      </c>
      <c r="W94" s="10">
        <v>0</v>
      </c>
      <c r="X94" s="4">
        <v>111.71836956521743</v>
      </c>
      <c r="Y94" s="4">
        <v>0</v>
      </c>
      <c r="Z94" s="10">
        <v>0</v>
      </c>
      <c r="AA94" s="4">
        <v>1.7586956521739132</v>
      </c>
      <c r="AB94" s="4">
        <v>0</v>
      </c>
      <c r="AC94" s="10">
        <v>0</v>
      </c>
      <c r="AD94" s="4">
        <v>208.7473913043479</v>
      </c>
      <c r="AE94" s="4">
        <v>0</v>
      </c>
      <c r="AF94" s="10">
        <v>0</v>
      </c>
      <c r="AG94" s="4">
        <v>0</v>
      </c>
      <c r="AH94" s="4">
        <v>0</v>
      </c>
      <c r="AI94" s="10" t="s">
        <v>662</v>
      </c>
      <c r="AJ94" s="4">
        <v>0</v>
      </c>
      <c r="AK94" s="4">
        <v>0</v>
      </c>
      <c r="AL94" s="10" t="s">
        <v>662</v>
      </c>
      <c r="AM94" s="1">
        <v>315341</v>
      </c>
      <c r="AN94" s="1">
        <v>2</v>
      </c>
      <c r="AX94"/>
      <c r="AY94"/>
    </row>
    <row r="95" spans="1:51" x14ac:dyDescent="0.25">
      <c r="A95" t="s">
        <v>380</v>
      </c>
      <c r="B95" t="s">
        <v>53</v>
      </c>
      <c r="C95" t="s">
        <v>450</v>
      </c>
      <c r="D95" t="s">
        <v>406</v>
      </c>
      <c r="E95" s="4">
        <v>81.478260869565219</v>
      </c>
      <c r="F95" s="4">
        <v>280.48413043478263</v>
      </c>
      <c r="G95" s="4">
        <v>27.496413043478263</v>
      </c>
      <c r="H95" s="10">
        <v>9.8031974218490234E-2</v>
      </c>
      <c r="I95" s="4">
        <v>260.83358695652174</v>
      </c>
      <c r="J95" s="4">
        <v>27.317065217391306</v>
      </c>
      <c r="K95" s="10">
        <v>0.10472986065994935</v>
      </c>
      <c r="L95" s="4">
        <v>42.516195652173913</v>
      </c>
      <c r="M95" s="4">
        <v>0.17934782608695651</v>
      </c>
      <c r="N95" s="10">
        <v>4.2183413481818944E-3</v>
      </c>
      <c r="O95" s="4">
        <v>27.480326086956516</v>
      </c>
      <c r="P95" s="4">
        <v>0</v>
      </c>
      <c r="Q95" s="8">
        <v>0</v>
      </c>
      <c r="R95" s="4">
        <v>9.9811956521739145</v>
      </c>
      <c r="S95" s="4">
        <v>0.17934782608695651</v>
      </c>
      <c r="T95" s="10">
        <v>1.7968571335228199E-2</v>
      </c>
      <c r="U95" s="4">
        <v>5.0546739130434784</v>
      </c>
      <c r="V95" s="4">
        <v>0</v>
      </c>
      <c r="W95" s="10">
        <v>0</v>
      </c>
      <c r="X95" s="4">
        <v>68.677499999999995</v>
      </c>
      <c r="Y95" s="4">
        <v>5.4960869565217392</v>
      </c>
      <c r="Z95" s="10">
        <v>8.0027475614600704E-2</v>
      </c>
      <c r="AA95" s="4">
        <v>4.614673913043478</v>
      </c>
      <c r="AB95" s="4">
        <v>0</v>
      </c>
      <c r="AC95" s="10">
        <v>0</v>
      </c>
      <c r="AD95" s="4">
        <v>126.17032608695652</v>
      </c>
      <c r="AE95" s="4">
        <v>21.820978260869566</v>
      </c>
      <c r="AF95" s="10">
        <v>0.17294857624312202</v>
      </c>
      <c r="AG95" s="4">
        <v>38.505434782608695</v>
      </c>
      <c r="AH95" s="4">
        <v>0</v>
      </c>
      <c r="AI95" s="10">
        <v>0</v>
      </c>
      <c r="AJ95" s="4">
        <v>0</v>
      </c>
      <c r="AK95" s="4">
        <v>0</v>
      </c>
      <c r="AL95" s="10" t="s">
        <v>662</v>
      </c>
      <c r="AM95" s="1">
        <v>315113</v>
      </c>
      <c r="AN95" s="1">
        <v>2</v>
      </c>
      <c r="AX95"/>
      <c r="AY95"/>
    </row>
    <row r="96" spans="1:51" x14ac:dyDescent="0.25">
      <c r="A96" t="s">
        <v>380</v>
      </c>
      <c r="B96" t="s">
        <v>270</v>
      </c>
      <c r="C96" t="s">
        <v>459</v>
      </c>
      <c r="D96" t="s">
        <v>404</v>
      </c>
      <c r="E96" s="4">
        <v>29.706521739130434</v>
      </c>
      <c r="F96" s="4">
        <v>112.06</v>
      </c>
      <c r="G96" s="4">
        <v>3.9239130434782608</v>
      </c>
      <c r="H96" s="10">
        <v>3.5016179220759065E-2</v>
      </c>
      <c r="I96" s="4">
        <v>104.6170652173913</v>
      </c>
      <c r="J96" s="4">
        <v>3.9239130434782608</v>
      </c>
      <c r="K96" s="10">
        <v>3.7507389786976729E-2</v>
      </c>
      <c r="L96" s="4">
        <v>17.5625</v>
      </c>
      <c r="M96" s="4">
        <v>0</v>
      </c>
      <c r="N96" s="10">
        <v>0</v>
      </c>
      <c r="O96" s="4">
        <v>10.798913043478262</v>
      </c>
      <c r="P96" s="4">
        <v>0</v>
      </c>
      <c r="Q96" s="8">
        <v>0</v>
      </c>
      <c r="R96" s="4">
        <v>0.78260869565217395</v>
      </c>
      <c r="S96" s="4">
        <v>0</v>
      </c>
      <c r="T96" s="10">
        <v>0</v>
      </c>
      <c r="U96" s="4">
        <v>5.9809782608695654</v>
      </c>
      <c r="V96" s="4">
        <v>0</v>
      </c>
      <c r="W96" s="10">
        <v>0</v>
      </c>
      <c r="X96" s="4">
        <v>22.500543478260873</v>
      </c>
      <c r="Y96" s="4">
        <v>0</v>
      </c>
      <c r="Z96" s="10">
        <v>0</v>
      </c>
      <c r="AA96" s="4">
        <v>0.67934782608695654</v>
      </c>
      <c r="AB96" s="4">
        <v>0</v>
      </c>
      <c r="AC96" s="10">
        <v>0</v>
      </c>
      <c r="AD96" s="4">
        <v>71.317608695652169</v>
      </c>
      <c r="AE96" s="4">
        <v>3.9239130434782608</v>
      </c>
      <c r="AF96" s="10">
        <v>5.5020255379334942E-2</v>
      </c>
      <c r="AG96" s="4">
        <v>0</v>
      </c>
      <c r="AH96" s="4">
        <v>0</v>
      </c>
      <c r="AI96" s="10" t="s">
        <v>662</v>
      </c>
      <c r="AJ96" s="4">
        <v>0</v>
      </c>
      <c r="AK96" s="4">
        <v>0</v>
      </c>
      <c r="AL96" s="10" t="s">
        <v>662</v>
      </c>
      <c r="AM96" s="1">
        <v>315429</v>
      </c>
      <c r="AN96" s="1">
        <v>2</v>
      </c>
      <c r="AX96"/>
      <c r="AY96"/>
    </row>
    <row r="97" spans="1:51" x14ac:dyDescent="0.25">
      <c r="A97" t="s">
        <v>380</v>
      </c>
      <c r="B97" t="s">
        <v>313</v>
      </c>
      <c r="C97" t="s">
        <v>558</v>
      </c>
      <c r="D97" t="s">
        <v>418</v>
      </c>
      <c r="E97" s="4">
        <v>14.141304347826088</v>
      </c>
      <c r="F97" s="4">
        <v>103.61065217391302</v>
      </c>
      <c r="G97" s="4">
        <v>9.4858695652173921</v>
      </c>
      <c r="H97" s="10">
        <v>9.155303403838369E-2</v>
      </c>
      <c r="I97" s="4">
        <v>94.253043478260864</v>
      </c>
      <c r="J97" s="4">
        <v>0.1282608695652174</v>
      </c>
      <c r="K97" s="10">
        <v>1.3608140897306974E-3</v>
      </c>
      <c r="L97" s="4">
        <v>63.829673913043464</v>
      </c>
      <c r="M97" s="4">
        <v>9.4858695652173921</v>
      </c>
      <c r="N97" s="10">
        <v>0.14861222036227534</v>
      </c>
      <c r="O97" s="4">
        <v>54.472065217391297</v>
      </c>
      <c r="P97" s="4">
        <v>0.1282608695652174</v>
      </c>
      <c r="Q97" s="8">
        <v>2.3546173447499021E-3</v>
      </c>
      <c r="R97" s="4">
        <v>5.6891304347826086</v>
      </c>
      <c r="S97" s="4">
        <v>5.6891304347826086</v>
      </c>
      <c r="T97" s="10">
        <v>1</v>
      </c>
      <c r="U97" s="4">
        <v>3.6684782608695654</v>
      </c>
      <c r="V97" s="4">
        <v>3.6684782608695654</v>
      </c>
      <c r="W97" s="10">
        <v>1</v>
      </c>
      <c r="X97" s="4">
        <v>0</v>
      </c>
      <c r="Y97" s="4">
        <v>0</v>
      </c>
      <c r="Z97" s="10" t="s">
        <v>662</v>
      </c>
      <c r="AA97" s="4">
        <v>0</v>
      </c>
      <c r="AB97" s="4">
        <v>0</v>
      </c>
      <c r="AC97" s="10" t="s">
        <v>662</v>
      </c>
      <c r="AD97" s="4">
        <v>39.780978260869567</v>
      </c>
      <c r="AE97" s="4">
        <v>0</v>
      </c>
      <c r="AF97" s="10">
        <v>0</v>
      </c>
      <c r="AG97" s="4">
        <v>0</v>
      </c>
      <c r="AH97" s="4">
        <v>0</v>
      </c>
      <c r="AI97" s="10" t="s">
        <v>662</v>
      </c>
      <c r="AJ97" s="4">
        <v>0</v>
      </c>
      <c r="AK97" s="4">
        <v>0</v>
      </c>
      <c r="AL97" s="10" t="s">
        <v>662</v>
      </c>
      <c r="AM97" s="1">
        <v>315490</v>
      </c>
      <c r="AN97" s="1">
        <v>2</v>
      </c>
      <c r="AX97"/>
      <c r="AY97"/>
    </row>
    <row r="98" spans="1:51" x14ac:dyDescent="0.25">
      <c r="A98" t="s">
        <v>380</v>
      </c>
      <c r="B98" t="s">
        <v>202</v>
      </c>
      <c r="C98" t="s">
        <v>558</v>
      </c>
      <c r="D98" t="s">
        <v>418</v>
      </c>
      <c r="E98" s="4">
        <v>80.25</v>
      </c>
      <c r="F98" s="4">
        <v>266.0992391304348</v>
      </c>
      <c r="G98" s="4">
        <v>62.652717391304343</v>
      </c>
      <c r="H98" s="10">
        <v>0.23544869048119915</v>
      </c>
      <c r="I98" s="4">
        <v>235.75141304347827</v>
      </c>
      <c r="J98" s="4">
        <v>62.652717391304343</v>
      </c>
      <c r="K98" s="10">
        <v>0.26575754767480297</v>
      </c>
      <c r="L98" s="4">
        <v>33.646739130434781</v>
      </c>
      <c r="M98" s="4">
        <v>0</v>
      </c>
      <c r="N98" s="10">
        <v>0</v>
      </c>
      <c r="O98" s="4">
        <v>15.646739130434783</v>
      </c>
      <c r="P98" s="4">
        <v>0</v>
      </c>
      <c r="Q98" s="8">
        <v>0</v>
      </c>
      <c r="R98" s="4">
        <v>12.869565217391305</v>
      </c>
      <c r="S98" s="4">
        <v>0</v>
      </c>
      <c r="T98" s="10">
        <v>0</v>
      </c>
      <c r="U98" s="4">
        <v>5.1304347826086953</v>
      </c>
      <c r="V98" s="4">
        <v>0</v>
      </c>
      <c r="W98" s="10">
        <v>0</v>
      </c>
      <c r="X98" s="4">
        <v>67.265108695652174</v>
      </c>
      <c r="Y98" s="4">
        <v>4.8710869565217392</v>
      </c>
      <c r="Z98" s="10">
        <v>7.241625043024115E-2</v>
      </c>
      <c r="AA98" s="4">
        <v>12.347826086956522</v>
      </c>
      <c r="AB98" s="4">
        <v>0</v>
      </c>
      <c r="AC98" s="10">
        <v>0</v>
      </c>
      <c r="AD98" s="4">
        <v>152.83956521739131</v>
      </c>
      <c r="AE98" s="4">
        <v>57.781630434782606</v>
      </c>
      <c r="AF98" s="10">
        <v>0.37805414031763912</v>
      </c>
      <c r="AG98" s="4">
        <v>0</v>
      </c>
      <c r="AH98" s="4">
        <v>0</v>
      </c>
      <c r="AI98" s="10" t="s">
        <v>662</v>
      </c>
      <c r="AJ98" s="4">
        <v>0</v>
      </c>
      <c r="AK98" s="4">
        <v>0</v>
      </c>
      <c r="AL98" s="10" t="s">
        <v>662</v>
      </c>
      <c r="AM98" s="1">
        <v>315333</v>
      </c>
      <c r="AN98" s="1">
        <v>2</v>
      </c>
      <c r="AX98"/>
      <c r="AY98"/>
    </row>
    <row r="99" spans="1:51" x14ac:dyDescent="0.25">
      <c r="A99" t="s">
        <v>380</v>
      </c>
      <c r="B99" t="s">
        <v>69</v>
      </c>
      <c r="C99" t="s">
        <v>452</v>
      </c>
      <c r="D99" t="s">
        <v>403</v>
      </c>
      <c r="E99" s="4">
        <v>120.6304347826087</v>
      </c>
      <c r="F99" s="4">
        <v>396.20413043478266</v>
      </c>
      <c r="G99" s="4">
        <v>42.456630434782603</v>
      </c>
      <c r="H99" s="10">
        <v>0.10715847507241269</v>
      </c>
      <c r="I99" s="4">
        <v>351.00554347826085</v>
      </c>
      <c r="J99" s="4">
        <v>42.456630434782603</v>
      </c>
      <c r="K99" s="10">
        <v>0.12095715074486312</v>
      </c>
      <c r="L99" s="4">
        <v>48.832934782608689</v>
      </c>
      <c r="M99" s="4">
        <v>1.8356521739130434</v>
      </c>
      <c r="N99" s="10">
        <v>3.7590453698613066E-2</v>
      </c>
      <c r="O99" s="4">
        <v>27.004130434782599</v>
      </c>
      <c r="P99" s="4">
        <v>1.8356521739130434</v>
      </c>
      <c r="Q99" s="8">
        <v>6.7976718537421835E-2</v>
      </c>
      <c r="R99" s="4">
        <v>17.220108695652176</v>
      </c>
      <c r="S99" s="4">
        <v>0</v>
      </c>
      <c r="T99" s="10">
        <v>0</v>
      </c>
      <c r="U99" s="4">
        <v>4.6086956521739131</v>
      </c>
      <c r="V99" s="4">
        <v>0</v>
      </c>
      <c r="W99" s="10">
        <v>0</v>
      </c>
      <c r="X99" s="4">
        <v>100.91260869565217</v>
      </c>
      <c r="Y99" s="4">
        <v>18.841956521739128</v>
      </c>
      <c r="Z99" s="10">
        <v>0.18671558257467719</v>
      </c>
      <c r="AA99" s="4">
        <v>23.369782608695651</v>
      </c>
      <c r="AB99" s="4">
        <v>0</v>
      </c>
      <c r="AC99" s="10">
        <v>0</v>
      </c>
      <c r="AD99" s="4">
        <v>217.59152173913049</v>
      </c>
      <c r="AE99" s="4">
        <v>21.779021739130432</v>
      </c>
      <c r="AF99" s="10">
        <v>0.10009131589805785</v>
      </c>
      <c r="AG99" s="4">
        <v>5.4972826086956523</v>
      </c>
      <c r="AH99" s="4">
        <v>0</v>
      </c>
      <c r="AI99" s="10">
        <v>0</v>
      </c>
      <c r="AJ99" s="4">
        <v>0</v>
      </c>
      <c r="AK99" s="4">
        <v>0</v>
      </c>
      <c r="AL99" s="10" t="s">
        <v>662</v>
      </c>
      <c r="AM99" s="1">
        <v>315137</v>
      </c>
      <c r="AN99" s="1">
        <v>2</v>
      </c>
      <c r="AX99"/>
      <c r="AY99"/>
    </row>
    <row r="100" spans="1:51" x14ac:dyDescent="0.25">
      <c r="A100" t="s">
        <v>380</v>
      </c>
      <c r="B100" t="s">
        <v>150</v>
      </c>
      <c r="C100" t="s">
        <v>558</v>
      </c>
      <c r="D100" t="s">
        <v>418</v>
      </c>
      <c r="E100" s="4">
        <v>93.858695652173907</v>
      </c>
      <c r="F100" s="4">
        <v>320.0625</v>
      </c>
      <c r="G100" s="4">
        <v>28.793478260869563</v>
      </c>
      <c r="H100" s="10">
        <v>8.9962048852550866E-2</v>
      </c>
      <c r="I100" s="4">
        <v>293.69836956521738</v>
      </c>
      <c r="J100" s="4">
        <v>28.793478260869563</v>
      </c>
      <c r="K100" s="10">
        <v>9.8037582923918162E-2</v>
      </c>
      <c r="L100" s="4">
        <v>21.209239130434785</v>
      </c>
      <c r="M100" s="4">
        <v>0</v>
      </c>
      <c r="N100" s="10">
        <v>0</v>
      </c>
      <c r="O100" s="4">
        <v>13.209239130434783</v>
      </c>
      <c r="P100" s="4">
        <v>0</v>
      </c>
      <c r="Q100" s="8">
        <v>0</v>
      </c>
      <c r="R100" s="4">
        <v>5.3913043478260869</v>
      </c>
      <c r="S100" s="4">
        <v>0</v>
      </c>
      <c r="T100" s="10">
        <v>0</v>
      </c>
      <c r="U100" s="4">
        <v>2.6086956521739131</v>
      </c>
      <c r="V100" s="4">
        <v>0</v>
      </c>
      <c r="W100" s="10">
        <v>0</v>
      </c>
      <c r="X100" s="4">
        <v>112.125</v>
      </c>
      <c r="Y100" s="4">
        <v>6.4510869565217392</v>
      </c>
      <c r="Z100" s="10">
        <v>5.7534777761620866E-2</v>
      </c>
      <c r="AA100" s="4">
        <v>18.364130434782609</v>
      </c>
      <c r="AB100" s="4">
        <v>0</v>
      </c>
      <c r="AC100" s="10">
        <v>0</v>
      </c>
      <c r="AD100" s="4">
        <v>168.21195652173913</v>
      </c>
      <c r="AE100" s="4">
        <v>22.342391304347824</v>
      </c>
      <c r="AF100" s="10">
        <v>0.13282284901941779</v>
      </c>
      <c r="AG100" s="4">
        <v>0.15217391304347827</v>
      </c>
      <c r="AH100" s="4">
        <v>0</v>
      </c>
      <c r="AI100" s="10">
        <v>0</v>
      </c>
      <c r="AJ100" s="4">
        <v>0</v>
      </c>
      <c r="AK100" s="4">
        <v>0</v>
      </c>
      <c r="AL100" s="10" t="s">
        <v>662</v>
      </c>
      <c r="AM100" s="1">
        <v>315264</v>
      </c>
      <c r="AN100" s="1">
        <v>2</v>
      </c>
      <c r="AX100"/>
      <c r="AY100"/>
    </row>
    <row r="101" spans="1:51" x14ac:dyDescent="0.25">
      <c r="A101" t="s">
        <v>380</v>
      </c>
      <c r="B101" t="s">
        <v>190</v>
      </c>
      <c r="C101" t="s">
        <v>464</v>
      </c>
      <c r="D101" t="s">
        <v>404</v>
      </c>
      <c r="E101" s="4">
        <v>98.260869565217391</v>
      </c>
      <c r="F101" s="4">
        <v>264.6310869565217</v>
      </c>
      <c r="G101" s="4">
        <v>29.476195652173907</v>
      </c>
      <c r="H101" s="10">
        <v>0.11138599017664459</v>
      </c>
      <c r="I101" s="4">
        <v>228.95173913043476</v>
      </c>
      <c r="J101" s="4">
        <v>29.476195652173907</v>
      </c>
      <c r="K101" s="10">
        <v>0.12874414391489375</v>
      </c>
      <c r="L101" s="4">
        <v>56.619565217391305</v>
      </c>
      <c r="M101" s="4">
        <v>0</v>
      </c>
      <c r="N101" s="10">
        <v>0</v>
      </c>
      <c r="O101" s="4">
        <v>20.940217391304348</v>
      </c>
      <c r="P101" s="4">
        <v>0</v>
      </c>
      <c r="Q101" s="8">
        <v>0</v>
      </c>
      <c r="R101" s="4">
        <v>30.461956521739129</v>
      </c>
      <c r="S101" s="4">
        <v>0</v>
      </c>
      <c r="T101" s="10">
        <v>0</v>
      </c>
      <c r="U101" s="4">
        <v>5.2173913043478262</v>
      </c>
      <c r="V101" s="4">
        <v>0</v>
      </c>
      <c r="W101" s="10">
        <v>0</v>
      </c>
      <c r="X101" s="4">
        <v>70.267499999999984</v>
      </c>
      <c r="Y101" s="4">
        <v>7.5147826086956524</v>
      </c>
      <c r="Z101" s="10">
        <v>0.10694535323863313</v>
      </c>
      <c r="AA101" s="4">
        <v>0</v>
      </c>
      <c r="AB101" s="4">
        <v>0</v>
      </c>
      <c r="AC101" s="10" t="s">
        <v>662</v>
      </c>
      <c r="AD101" s="4">
        <v>134.68967391304346</v>
      </c>
      <c r="AE101" s="4">
        <v>21.961413043478252</v>
      </c>
      <c r="AF101" s="10">
        <v>0.16305194307365153</v>
      </c>
      <c r="AG101" s="4">
        <v>3.0543478260869565</v>
      </c>
      <c r="AH101" s="4">
        <v>0</v>
      </c>
      <c r="AI101" s="10">
        <v>0</v>
      </c>
      <c r="AJ101" s="4">
        <v>0</v>
      </c>
      <c r="AK101" s="4">
        <v>0</v>
      </c>
      <c r="AL101" s="10" t="s">
        <v>662</v>
      </c>
      <c r="AM101" s="1">
        <v>315316</v>
      </c>
      <c r="AN101" s="1">
        <v>2</v>
      </c>
      <c r="AX101"/>
      <c r="AY101"/>
    </row>
    <row r="102" spans="1:51" x14ac:dyDescent="0.25">
      <c r="A102" t="s">
        <v>380</v>
      </c>
      <c r="B102" t="s">
        <v>23</v>
      </c>
      <c r="C102" t="s">
        <v>438</v>
      </c>
      <c r="D102" t="s">
        <v>415</v>
      </c>
      <c r="E102" s="4">
        <v>138.59782608695653</v>
      </c>
      <c r="F102" s="4">
        <v>495.41173913043463</v>
      </c>
      <c r="G102" s="4">
        <v>62.466739130434789</v>
      </c>
      <c r="H102" s="10">
        <v>0.1260905509426942</v>
      </c>
      <c r="I102" s="4">
        <v>438.93608695652154</v>
      </c>
      <c r="J102" s="4">
        <v>62.466739130434789</v>
      </c>
      <c r="K102" s="10">
        <v>0.14231397460064016</v>
      </c>
      <c r="L102" s="4">
        <v>85.400978260869579</v>
      </c>
      <c r="M102" s="4">
        <v>2.4804347826086954</v>
      </c>
      <c r="N102" s="10">
        <v>2.9044571070741723E-2</v>
      </c>
      <c r="O102" s="4">
        <v>34.31663043478261</v>
      </c>
      <c r="P102" s="4">
        <v>2.4804347826086954</v>
      </c>
      <c r="Q102" s="8">
        <v>7.2280837342776502E-2</v>
      </c>
      <c r="R102" s="4">
        <v>45.203913043478266</v>
      </c>
      <c r="S102" s="4">
        <v>0</v>
      </c>
      <c r="T102" s="10">
        <v>0</v>
      </c>
      <c r="U102" s="4">
        <v>5.8804347826086953</v>
      </c>
      <c r="V102" s="4">
        <v>0</v>
      </c>
      <c r="W102" s="10">
        <v>0</v>
      </c>
      <c r="X102" s="4">
        <v>133.65445652173904</v>
      </c>
      <c r="Y102" s="4">
        <v>19.911956521739132</v>
      </c>
      <c r="Z102" s="10">
        <v>0.14898086483558767</v>
      </c>
      <c r="AA102" s="4">
        <v>5.3913043478260869</v>
      </c>
      <c r="AB102" s="4">
        <v>0</v>
      </c>
      <c r="AC102" s="10">
        <v>0</v>
      </c>
      <c r="AD102" s="4">
        <v>264.56554347826079</v>
      </c>
      <c r="AE102" s="4">
        <v>40.074347826086964</v>
      </c>
      <c r="AF102" s="10">
        <v>0.15147228659948248</v>
      </c>
      <c r="AG102" s="4">
        <v>6.3994565217391308</v>
      </c>
      <c r="AH102" s="4">
        <v>0</v>
      </c>
      <c r="AI102" s="10">
        <v>0</v>
      </c>
      <c r="AJ102" s="4">
        <v>0</v>
      </c>
      <c r="AK102" s="4">
        <v>0</v>
      </c>
      <c r="AL102" s="10" t="s">
        <v>662</v>
      </c>
      <c r="AM102" s="1">
        <v>315050</v>
      </c>
      <c r="AN102" s="1">
        <v>2</v>
      </c>
      <c r="AX102"/>
      <c r="AY102"/>
    </row>
    <row r="103" spans="1:51" x14ac:dyDescent="0.25">
      <c r="A103" t="s">
        <v>380</v>
      </c>
      <c r="B103" t="s">
        <v>115</v>
      </c>
      <c r="C103" t="s">
        <v>492</v>
      </c>
      <c r="D103" t="s">
        <v>410</v>
      </c>
      <c r="E103" s="4">
        <v>132.05434782608697</v>
      </c>
      <c r="F103" s="4">
        <v>462.68500000000006</v>
      </c>
      <c r="G103" s="4">
        <v>163.5085869565217</v>
      </c>
      <c r="H103" s="10">
        <v>0.35339072361654622</v>
      </c>
      <c r="I103" s="4">
        <v>411.97260869565224</v>
      </c>
      <c r="J103" s="4">
        <v>163.5085869565217</v>
      </c>
      <c r="K103" s="10">
        <v>0.39689188918216367</v>
      </c>
      <c r="L103" s="4">
        <v>79.610978260869587</v>
      </c>
      <c r="M103" s="4">
        <v>14.087717391304345</v>
      </c>
      <c r="N103" s="10">
        <v>0.17695696873792524</v>
      </c>
      <c r="O103" s="4">
        <v>34.550760869565231</v>
      </c>
      <c r="P103" s="4">
        <v>14.087717391304345</v>
      </c>
      <c r="Q103" s="8">
        <v>0.40773971503805029</v>
      </c>
      <c r="R103" s="4">
        <v>39.581956521739137</v>
      </c>
      <c r="S103" s="4">
        <v>0</v>
      </c>
      <c r="T103" s="10">
        <v>0</v>
      </c>
      <c r="U103" s="4">
        <v>5.4782608695652177</v>
      </c>
      <c r="V103" s="4">
        <v>0</v>
      </c>
      <c r="W103" s="10">
        <v>0</v>
      </c>
      <c r="X103" s="4">
        <v>123.70967391304349</v>
      </c>
      <c r="Y103" s="4">
        <v>47.529565217391294</v>
      </c>
      <c r="Z103" s="10">
        <v>0.38420249374192195</v>
      </c>
      <c r="AA103" s="4">
        <v>5.6521739130434785</v>
      </c>
      <c r="AB103" s="4">
        <v>0</v>
      </c>
      <c r="AC103" s="10">
        <v>0</v>
      </c>
      <c r="AD103" s="4">
        <v>253.71217391304353</v>
      </c>
      <c r="AE103" s="4">
        <v>101.89130434782605</v>
      </c>
      <c r="AF103" s="10">
        <v>0.40160195222933187</v>
      </c>
      <c r="AG103" s="4">
        <v>0</v>
      </c>
      <c r="AH103" s="4">
        <v>0</v>
      </c>
      <c r="AI103" s="10" t="s">
        <v>662</v>
      </c>
      <c r="AJ103" s="4">
        <v>0</v>
      </c>
      <c r="AK103" s="4">
        <v>0</v>
      </c>
      <c r="AL103" s="10" t="s">
        <v>662</v>
      </c>
      <c r="AM103" s="1">
        <v>315216</v>
      </c>
      <c r="AN103" s="1">
        <v>2</v>
      </c>
      <c r="AX103"/>
      <c r="AY103"/>
    </row>
    <row r="104" spans="1:51" x14ac:dyDescent="0.25">
      <c r="A104" t="s">
        <v>380</v>
      </c>
      <c r="B104" t="s">
        <v>38</v>
      </c>
      <c r="C104" t="s">
        <v>504</v>
      </c>
      <c r="D104" t="s">
        <v>414</v>
      </c>
      <c r="E104" s="4">
        <v>79.630434782608702</v>
      </c>
      <c r="F104" s="4">
        <v>255.38315217391303</v>
      </c>
      <c r="G104" s="4">
        <v>0</v>
      </c>
      <c r="H104" s="10">
        <v>0</v>
      </c>
      <c r="I104" s="4">
        <v>245.44293478260869</v>
      </c>
      <c r="J104" s="4">
        <v>0</v>
      </c>
      <c r="K104" s="10">
        <v>0</v>
      </c>
      <c r="L104" s="4">
        <v>62.135869565217398</v>
      </c>
      <c r="M104" s="4">
        <v>0</v>
      </c>
      <c r="N104" s="10">
        <v>0</v>
      </c>
      <c r="O104" s="4">
        <v>57.065217391304351</v>
      </c>
      <c r="P104" s="4">
        <v>0</v>
      </c>
      <c r="Q104" s="8">
        <v>0</v>
      </c>
      <c r="R104" s="4">
        <v>0</v>
      </c>
      <c r="S104" s="4">
        <v>0</v>
      </c>
      <c r="T104" s="10" t="s">
        <v>662</v>
      </c>
      <c r="U104" s="4">
        <v>5.0706521739130439</v>
      </c>
      <c r="V104" s="4">
        <v>0</v>
      </c>
      <c r="W104" s="10">
        <v>0</v>
      </c>
      <c r="X104" s="4">
        <v>47.413043478260867</v>
      </c>
      <c r="Y104" s="4">
        <v>0</v>
      </c>
      <c r="Z104" s="10">
        <v>0</v>
      </c>
      <c r="AA104" s="4">
        <v>4.8695652173913047</v>
      </c>
      <c r="AB104" s="4">
        <v>0</v>
      </c>
      <c r="AC104" s="10">
        <v>0</v>
      </c>
      <c r="AD104" s="4">
        <v>140.96467391304347</v>
      </c>
      <c r="AE104" s="4">
        <v>0</v>
      </c>
      <c r="AF104" s="10">
        <v>0</v>
      </c>
      <c r="AG104" s="4">
        <v>0</v>
      </c>
      <c r="AH104" s="4">
        <v>0</v>
      </c>
      <c r="AI104" s="10" t="s">
        <v>662</v>
      </c>
      <c r="AJ104" s="4">
        <v>0</v>
      </c>
      <c r="AK104" s="4">
        <v>0</v>
      </c>
      <c r="AL104" s="10" t="s">
        <v>662</v>
      </c>
      <c r="AM104" s="1">
        <v>315085</v>
      </c>
      <c r="AN104" s="1">
        <v>2</v>
      </c>
      <c r="AX104"/>
      <c r="AY104"/>
    </row>
    <row r="105" spans="1:51" x14ac:dyDescent="0.25">
      <c r="A105" t="s">
        <v>380</v>
      </c>
      <c r="B105" t="s">
        <v>125</v>
      </c>
      <c r="C105" t="s">
        <v>539</v>
      </c>
      <c r="D105" t="s">
        <v>420</v>
      </c>
      <c r="E105" s="4">
        <v>93.586956521739125</v>
      </c>
      <c r="F105" s="4">
        <v>339.14684782608691</v>
      </c>
      <c r="G105" s="4">
        <v>41.86336956521739</v>
      </c>
      <c r="H105" s="10">
        <v>0.12343729518218831</v>
      </c>
      <c r="I105" s="4">
        <v>302.25554347826085</v>
      </c>
      <c r="J105" s="4">
        <v>41.86336956521739</v>
      </c>
      <c r="K105" s="10">
        <v>0.138503231680938</v>
      </c>
      <c r="L105" s="4">
        <v>38.203804347826086</v>
      </c>
      <c r="M105" s="4">
        <v>0</v>
      </c>
      <c r="N105" s="10">
        <v>0</v>
      </c>
      <c r="O105" s="4">
        <v>5.6440217391304346</v>
      </c>
      <c r="P105" s="4">
        <v>0</v>
      </c>
      <c r="Q105" s="8">
        <v>0</v>
      </c>
      <c r="R105" s="4">
        <v>27.429347826086957</v>
      </c>
      <c r="S105" s="4">
        <v>0</v>
      </c>
      <c r="T105" s="10">
        <v>0</v>
      </c>
      <c r="U105" s="4">
        <v>5.1304347826086953</v>
      </c>
      <c r="V105" s="4">
        <v>0</v>
      </c>
      <c r="W105" s="10">
        <v>0</v>
      </c>
      <c r="X105" s="4">
        <v>82.913804347826058</v>
      </c>
      <c r="Y105" s="4">
        <v>9.9020652173913053</v>
      </c>
      <c r="Z105" s="10">
        <v>0.11942601470621014</v>
      </c>
      <c r="AA105" s="4">
        <v>4.3315217391304346</v>
      </c>
      <c r="AB105" s="4">
        <v>0</v>
      </c>
      <c r="AC105" s="10">
        <v>0</v>
      </c>
      <c r="AD105" s="4">
        <v>198.61619565217393</v>
      </c>
      <c r="AE105" s="4">
        <v>31.961304347826083</v>
      </c>
      <c r="AF105" s="10">
        <v>0.16091993023468354</v>
      </c>
      <c r="AG105" s="4">
        <v>9.2255434782608692</v>
      </c>
      <c r="AH105" s="4">
        <v>0</v>
      </c>
      <c r="AI105" s="10">
        <v>0</v>
      </c>
      <c r="AJ105" s="4">
        <v>5.8559782608695654</v>
      </c>
      <c r="AK105" s="4">
        <v>0</v>
      </c>
      <c r="AL105" s="10" t="s">
        <v>662</v>
      </c>
      <c r="AM105" s="1">
        <v>315228</v>
      </c>
      <c r="AN105" s="1">
        <v>2</v>
      </c>
      <c r="AX105"/>
      <c r="AY105"/>
    </row>
    <row r="106" spans="1:51" x14ac:dyDescent="0.25">
      <c r="A106" t="s">
        <v>380</v>
      </c>
      <c r="B106" t="s">
        <v>151</v>
      </c>
      <c r="C106" t="s">
        <v>558</v>
      </c>
      <c r="D106" t="s">
        <v>418</v>
      </c>
      <c r="E106" s="4">
        <v>120.25</v>
      </c>
      <c r="F106" s="4">
        <v>410.04173913043479</v>
      </c>
      <c r="G106" s="4">
        <v>72.590652173913043</v>
      </c>
      <c r="H106" s="10">
        <v>0.17703234877467405</v>
      </c>
      <c r="I106" s="4">
        <v>385.38141304347823</v>
      </c>
      <c r="J106" s="4">
        <v>72.590652173913043</v>
      </c>
      <c r="K106" s="10">
        <v>0.18836054287268769</v>
      </c>
      <c r="L106" s="4">
        <v>76.154891304347828</v>
      </c>
      <c r="M106" s="4">
        <v>0</v>
      </c>
      <c r="N106" s="10">
        <v>0</v>
      </c>
      <c r="O106" s="4">
        <v>52.630434782608695</v>
      </c>
      <c r="P106" s="4">
        <v>0</v>
      </c>
      <c r="Q106" s="8">
        <v>0</v>
      </c>
      <c r="R106" s="4">
        <v>18.307065217391305</v>
      </c>
      <c r="S106" s="4">
        <v>0</v>
      </c>
      <c r="T106" s="10">
        <v>0</v>
      </c>
      <c r="U106" s="4">
        <v>5.2173913043478262</v>
      </c>
      <c r="V106" s="4">
        <v>0</v>
      </c>
      <c r="W106" s="10">
        <v>0</v>
      </c>
      <c r="X106" s="4">
        <v>98.847826086956516</v>
      </c>
      <c r="Y106" s="4">
        <v>4.6929347826086953</v>
      </c>
      <c r="Z106" s="10">
        <v>4.747635803826699E-2</v>
      </c>
      <c r="AA106" s="4">
        <v>1.1358695652173914</v>
      </c>
      <c r="AB106" s="4">
        <v>0</v>
      </c>
      <c r="AC106" s="10">
        <v>0</v>
      </c>
      <c r="AD106" s="4">
        <v>222.60184782608695</v>
      </c>
      <c r="AE106" s="4">
        <v>63.264891304347813</v>
      </c>
      <c r="AF106" s="10">
        <v>0.28420649658656488</v>
      </c>
      <c r="AG106" s="4">
        <v>11.301304347826088</v>
      </c>
      <c r="AH106" s="4">
        <v>4.6328260869565216</v>
      </c>
      <c r="AI106" s="10">
        <v>0.40993729080906394</v>
      </c>
      <c r="AJ106" s="4">
        <v>0</v>
      </c>
      <c r="AK106" s="4">
        <v>0</v>
      </c>
      <c r="AL106" s="10" t="s">
        <v>662</v>
      </c>
      <c r="AM106" s="1">
        <v>315265</v>
      </c>
      <c r="AN106" s="1">
        <v>2</v>
      </c>
      <c r="AX106"/>
      <c r="AY106"/>
    </row>
    <row r="107" spans="1:51" x14ac:dyDescent="0.25">
      <c r="A107" t="s">
        <v>380</v>
      </c>
      <c r="B107" t="s">
        <v>66</v>
      </c>
      <c r="C107" t="s">
        <v>471</v>
      </c>
      <c r="D107" t="s">
        <v>409</v>
      </c>
      <c r="E107" s="4">
        <v>119.53260869565217</v>
      </c>
      <c r="F107" s="4">
        <v>423.66934782608689</v>
      </c>
      <c r="G107" s="4">
        <v>81.756304347826088</v>
      </c>
      <c r="H107" s="10">
        <v>0.19297195977790313</v>
      </c>
      <c r="I107" s="4">
        <v>375.17749999999995</v>
      </c>
      <c r="J107" s="4">
        <v>81.756304347826088</v>
      </c>
      <c r="K107" s="10">
        <v>0.21791366579239452</v>
      </c>
      <c r="L107" s="4">
        <v>45.615760869565207</v>
      </c>
      <c r="M107" s="4">
        <v>2.1456521739130441</v>
      </c>
      <c r="N107" s="10">
        <v>4.7037518020325762E-2</v>
      </c>
      <c r="O107" s="4">
        <v>12.629347826086953</v>
      </c>
      <c r="P107" s="4">
        <v>2.1456521739130441</v>
      </c>
      <c r="Q107" s="8">
        <v>0.16989413891040547</v>
      </c>
      <c r="R107" s="4">
        <v>27.421195652173914</v>
      </c>
      <c r="S107" s="4">
        <v>0</v>
      </c>
      <c r="T107" s="10">
        <v>0</v>
      </c>
      <c r="U107" s="4">
        <v>5.5652173913043477</v>
      </c>
      <c r="V107" s="4">
        <v>0</v>
      </c>
      <c r="W107" s="10">
        <v>0</v>
      </c>
      <c r="X107" s="4">
        <v>123.11499999999998</v>
      </c>
      <c r="Y107" s="4">
        <v>23.663913043478257</v>
      </c>
      <c r="Z107" s="10">
        <v>0.19220982856254931</v>
      </c>
      <c r="AA107" s="4">
        <v>15.505434782608695</v>
      </c>
      <c r="AB107" s="4">
        <v>0</v>
      </c>
      <c r="AC107" s="10">
        <v>0</v>
      </c>
      <c r="AD107" s="4">
        <v>234.05815217391302</v>
      </c>
      <c r="AE107" s="4">
        <v>55.946739130434786</v>
      </c>
      <c r="AF107" s="10">
        <v>0.23902922675756447</v>
      </c>
      <c r="AG107" s="4">
        <v>5.375</v>
      </c>
      <c r="AH107" s="4">
        <v>0</v>
      </c>
      <c r="AI107" s="10">
        <v>0</v>
      </c>
      <c r="AJ107" s="4">
        <v>0</v>
      </c>
      <c r="AK107" s="4">
        <v>0</v>
      </c>
      <c r="AL107" s="10" t="s">
        <v>662</v>
      </c>
      <c r="AM107" s="1">
        <v>315134</v>
      </c>
      <c r="AN107" s="1">
        <v>2</v>
      </c>
      <c r="AX107"/>
      <c r="AY107"/>
    </row>
    <row r="108" spans="1:51" x14ac:dyDescent="0.25">
      <c r="A108" t="s">
        <v>380</v>
      </c>
      <c r="B108" t="s">
        <v>119</v>
      </c>
      <c r="C108" t="s">
        <v>504</v>
      </c>
      <c r="D108" t="s">
        <v>414</v>
      </c>
      <c r="E108" s="4">
        <v>89.826086956521735</v>
      </c>
      <c r="F108" s="4">
        <v>303.7736956521739</v>
      </c>
      <c r="G108" s="4">
        <v>0</v>
      </c>
      <c r="H108" s="10">
        <v>0</v>
      </c>
      <c r="I108" s="4">
        <v>259.91771739130434</v>
      </c>
      <c r="J108" s="4">
        <v>0</v>
      </c>
      <c r="K108" s="10">
        <v>0</v>
      </c>
      <c r="L108" s="4">
        <v>66.619891304347817</v>
      </c>
      <c r="M108" s="4">
        <v>0</v>
      </c>
      <c r="N108" s="10">
        <v>0</v>
      </c>
      <c r="O108" s="4">
        <v>32.410652173913043</v>
      </c>
      <c r="P108" s="4">
        <v>0</v>
      </c>
      <c r="Q108" s="8">
        <v>0</v>
      </c>
      <c r="R108" s="4">
        <v>29.339673913043477</v>
      </c>
      <c r="S108" s="4">
        <v>0</v>
      </c>
      <c r="T108" s="10">
        <v>0</v>
      </c>
      <c r="U108" s="4">
        <v>4.8695652173913047</v>
      </c>
      <c r="V108" s="4">
        <v>0</v>
      </c>
      <c r="W108" s="10">
        <v>0</v>
      </c>
      <c r="X108" s="4">
        <v>59.401086956521738</v>
      </c>
      <c r="Y108" s="4">
        <v>0</v>
      </c>
      <c r="Z108" s="10">
        <v>0</v>
      </c>
      <c r="AA108" s="4">
        <v>9.6467391304347831</v>
      </c>
      <c r="AB108" s="4">
        <v>0</v>
      </c>
      <c r="AC108" s="10">
        <v>0</v>
      </c>
      <c r="AD108" s="4">
        <v>166.18206521739131</v>
      </c>
      <c r="AE108" s="4">
        <v>0</v>
      </c>
      <c r="AF108" s="10">
        <v>0</v>
      </c>
      <c r="AG108" s="4">
        <v>1.923913043478261</v>
      </c>
      <c r="AH108" s="4">
        <v>0</v>
      </c>
      <c r="AI108" s="10">
        <v>0</v>
      </c>
      <c r="AJ108" s="4">
        <v>0</v>
      </c>
      <c r="AK108" s="4">
        <v>0</v>
      </c>
      <c r="AL108" s="10" t="s">
        <v>662</v>
      </c>
      <c r="AM108" s="1">
        <v>315221</v>
      </c>
      <c r="AN108" s="1">
        <v>2</v>
      </c>
      <c r="AX108"/>
      <c r="AY108"/>
    </row>
    <row r="109" spans="1:51" x14ac:dyDescent="0.25">
      <c r="A109" t="s">
        <v>380</v>
      </c>
      <c r="B109" t="s">
        <v>193</v>
      </c>
      <c r="C109" t="s">
        <v>558</v>
      </c>
      <c r="D109" t="s">
        <v>418</v>
      </c>
      <c r="E109" s="4">
        <v>113.16304347826087</v>
      </c>
      <c r="F109" s="4">
        <v>379.77673913043475</v>
      </c>
      <c r="G109" s="4">
        <v>40.350108695652175</v>
      </c>
      <c r="H109" s="10">
        <v>0.10624691967191251</v>
      </c>
      <c r="I109" s="4">
        <v>335.70880434782612</v>
      </c>
      <c r="J109" s="4">
        <v>40.350108695652175</v>
      </c>
      <c r="K109" s="10">
        <v>0.12019377559679859</v>
      </c>
      <c r="L109" s="4">
        <v>36.516304347826086</v>
      </c>
      <c r="M109" s="4">
        <v>8.6956521739130432E-2</v>
      </c>
      <c r="N109" s="10">
        <v>2.3813067420747134E-3</v>
      </c>
      <c r="O109" s="4">
        <v>11.165760869565217</v>
      </c>
      <c r="P109" s="4">
        <v>8.6956521739130432E-2</v>
      </c>
      <c r="Q109" s="8">
        <v>7.7877829155512295E-3</v>
      </c>
      <c r="R109" s="4">
        <v>19.741847826086957</v>
      </c>
      <c r="S109" s="4">
        <v>0</v>
      </c>
      <c r="T109" s="10">
        <v>0</v>
      </c>
      <c r="U109" s="4">
        <v>5.6086956521739131</v>
      </c>
      <c r="V109" s="4">
        <v>0</v>
      </c>
      <c r="W109" s="10">
        <v>0</v>
      </c>
      <c r="X109" s="4">
        <v>84.885434782608698</v>
      </c>
      <c r="Y109" s="4">
        <v>9.6028260869565223</v>
      </c>
      <c r="Z109" s="10">
        <v>0.11312689993930439</v>
      </c>
      <c r="AA109" s="4">
        <v>18.717391304347824</v>
      </c>
      <c r="AB109" s="4">
        <v>0</v>
      </c>
      <c r="AC109" s="10">
        <v>0</v>
      </c>
      <c r="AD109" s="4">
        <v>214.73097826086956</v>
      </c>
      <c r="AE109" s="4">
        <v>30.660326086956523</v>
      </c>
      <c r="AF109" s="10">
        <v>0.14278482934916037</v>
      </c>
      <c r="AG109" s="4">
        <v>24.926630434782609</v>
      </c>
      <c r="AH109" s="4">
        <v>0</v>
      </c>
      <c r="AI109" s="10">
        <v>0</v>
      </c>
      <c r="AJ109" s="4">
        <v>0</v>
      </c>
      <c r="AK109" s="4">
        <v>0</v>
      </c>
      <c r="AL109" s="10" t="s">
        <v>662</v>
      </c>
      <c r="AM109" s="1">
        <v>315320</v>
      </c>
      <c r="AN109" s="1">
        <v>2</v>
      </c>
      <c r="AX109"/>
      <c r="AY109"/>
    </row>
    <row r="110" spans="1:51" x14ac:dyDescent="0.25">
      <c r="A110" t="s">
        <v>380</v>
      </c>
      <c r="B110" t="s">
        <v>216</v>
      </c>
      <c r="C110" t="s">
        <v>436</v>
      </c>
      <c r="D110" t="s">
        <v>413</v>
      </c>
      <c r="E110" s="4">
        <v>51.456521739130437</v>
      </c>
      <c r="F110" s="4">
        <v>187.53641304347826</v>
      </c>
      <c r="G110" s="4">
        <v>29.852500000000003</v>
      </c>
      <c r="H110" s="10">
        <v>0.15918241964603977</v>
      </c>
      <c r="I110" s="4">
        <v>170.97478260869568</v>
      </c>
      <c r="J110" s="4">
        <v>29.852500000000003</v>
      </c>
      <c r="K110" s="10">
        <v>0.17460177193687346</v>
      </c>
      <c r="L110" s="4">
        <v>39.235543478260873</v>
      </c>
      <c r="M110" s="4">
        <v>0</v>
      </c>
      <c r="N110" s="10">
        <v>0</v>
      </c>
      <c r="O110" s="4">
        <v>22.673913043478262</v>
      </c>
      <c r="P110" s="4">
        <v>0</v>
      </c>
      <c r="Q110" s="8">
        <v>0</v>
      </c>
      <c r="R110" s="4">
        <v>16.561630434782611</v>
      </c>
      <c r="S110" s="4">
        <v>0</v>
      </c>
      <c r="T110" s="10">
        <v>0</v>
      </c>
      <c r="U110" s="4">
        <v>0</v>
      </c>
      <c r="V110" s="4">
        <v>0</v>
      </c>
      <c r="W110" s="10" t="s">
        <v>662</v>
      </c>
      <c r="X110" s="4">
        <v>43.456521739130437</v>
      </c>
      <c r="Y110" s="4">
        <v>1.423913043478261</v>
      </c>
      <c r="Z110" s="10">
        <v>3.2766383191595798E-2</v>
      </c>
      <c r="AA110" s="4">
        <v>0</v>
      </c>
      <c r="AB110" s="4">
        <v>0</v>
      </c>
      <c r="AC110" s="10" t="s">
        <v>662</v>
      </c>
      <c r="AD110" s="4">
        <v>104.84434782608697</v>
      </c>
      <c r="AE110" s="4">
        <v>28.428586956521741</v>
      </c>
      <c r="AF110" s="10">
        <v>0.27115040100853438</v>
      </c>
      <c r="AG110" s="4">
        <v>0</v>
      </c>
      <c r="AH110" s="4">
        <v>0</v>
      </c>
      <c r="AI110" s="10" t="s">
        <v>662</v>
      </c>
      <c r="AJ110" s="4">
        <v>0</v>
      </c>
      <c r="AK110" s="4">
        <v>0</v>
      </c>
      <c r="AL110" s="10" t="s">
        <v>662</v>
      </c>
      <c r="AM110" s="1">
        <v>315349</v>
      </c>
      <c r="AN110" s="1">
        <v>2</v>
      </c>
      <c r="AX110"/>
      <c r="AY110"/>
    </row>
    <row r="111" spans="1:51" x14ac:dyDescent="0.25">
      <c r="A111" t="s">
        <v>380</v>
      </c>
      <c r="B111" t="s">
        <v>109</v>
      </c>
      <c r="C111" t="s">
        <v>537</v>
      </c>
      <c r="D111" t="s">
        <v>405</v>
      </c>
      <c r="E111" s="4">
        <v>169.97826086956522</v>
      </c>
      <c r="F111" s="4">
        <v>511.39173913043493</v>
      </c>
      <c r="G111" s="4">
        <v>150.72597826086957</v>
      </c>
      <c r="H111" s="10">
        <v>0.29473682644377952</v>
      </c>
      <c r="I111" s="4">
        <v>452.71782608695668</v>
      </c>
      <c r="J111" s="4">
        <v>150.3075</v>
      </c>
      <c r="K111" s="10">
        <v>0.33201144584735082</v>
      </c>
      <c r="L111" s="4">
        <v>49.399456521739133</v>
      </c>
      <c r="M111" s="4">
        <v>0.76630434782608692</v>
      </c>
      <c r="N111" s="10">
        <v>1.5512404422685516E-2</v>
      </c>
      <c r="O111" s="4">
        <v>0.34782608695652173</v>
      </c>
      <c r="P111" s="4">
        <v>0.34782608695652173</v>
      </c>
      <c r="Q111" s="8">
        <v>1</v>
      </c>
      <c r="R111" s="4">
        <v>43.573369565217391</v>
      </c>
      <c r="S111" s="4">
        <v>0.41847826086956524</v>
      </c>
      <c r="T111" s="10">
        <v>9.6039912690988466E-3</v>
      </c>
      <c r="U111" s="4">
        <v>5.4782608695652177</v>
      </c>
      <c r="V111" s="4">
        <v>0</v>
      </c>
      <c r="W111" s="10">
        <v>0</v>
      </c>
      <c r="X111" s="4">
        <v>150.49271739130435</v>
      </c>
      <c r="Y111" s="4">
        <v>47.351413043478289</v>
      </c>
      <c r="Z111" s="10">
        <v>0.31464255456533013</v>
      </c>
      <c r="AA111" s="4">
        <v>9.6222826086956523</v>
      </c>
      <c r="AB111" s="4">
        <v>0</v>
      </c>
      <c r="AC111" s="10">
        <v>0</v>
      </c>
      <c r="AD111" s="4">
        <v>279.2876086956523</v>
      </c>
      <c r="AE111" s="4">
        <v>102.60826086956519</v>
      </c>
      <c r="AF111" s="10">
        <v>0.36739281541624119</v>
      </c>
      <c r="AG111" s="4">
        <v>22.589673913043477</v>
      </c>
      <c r="AH111" s="4">
        <v>0</v>
      </c>
      <c r="AI111" s="10">
        <v>0</v>
      </c>
      <c r="AJ111" s="4">
        <v>0</v>
      </c>
      <c r="AK111" s="4">
        <v>0</v>
      </c>
      <c r="AL111" s="10" t="s">
        <v>662</v>
      </c>
      <c r="AM111" s="1">
        <v>315207</v>
      </c>
      <c r="AN111" s="1">
        <v>2</v>
      </c>
      <c r="AX111"/>
      <c r="AY111"/>
    </row>
    <row r="112" spans="1:51" x14ac:dyDescent="0.25">
      <c r="A112" t="s">
        <v>380</v>
      </c>
      <c r="B112" t="s">
        <v>158</v>
      </c>
      <c r="C112" t="s">
        <v>543</v>
      </c>
      <c r="D112" t="s">
        <v>418</v>
      </c>
      <c r="E112" s="4">
        <v>110.91304347826087</v>
      </c>
      <c r="F112" s="4">
        <v>336.93315217391296</v>
      </c>
      <c r="G112" s="4">
        <v>100.08532608695656</v>
      </c>
      <c r="H112" s="10">
        <v>0.29704802107242939</v>
      </c>
      <c r="I112" s="4">
        <v>301.96032608695646</v>
      </c>
      <c r="J112" s="4">
        <v>100.08532608695656</v>
      </c>
      <c r="K112" s="10">
        <v>0.33145190755336074</v>
      </c>
      <c r="L112" s="4">
        <v>61.810543478260868</v>
      </c>
      <c r="M112" s="4">
        <v>5.6203260869565224</v>
      </c>
      <c r="N112" s="10">
        <v>9.0928274865164777E-2</v>
      </c>
      <c r="O112" s="4">
        <v>41.180108695652173</v>
      </c>
      <c r="P112" s="4">
        <v>5.6203260869565224</v>
      </c>
      <c r="Q112" s="8">
        <v>0.13648157484222281</v>
      </c>
      <c r="R112" s="4">
        <v>19.326086956521738</v>
      </c>
      <c r="S112" s="4">
        <v>0</v>
      </c>
      <c r="T112" s="10">
        <v>0</v>
      </c>
      <c r="U112" s="4">
        <v>1.3043478260869565</v>
      </c>
      <c r="V112" s="4">
        <v>0</v>
      </c>
      <c r="W112" s="10">
        <v>0</v>
      </c>
      <c r="X112" s="4">
        <v>74.543804347826111</v>
      </c>
      <c r="Y112" s="4">
        <v>48.717717391304362</v>
      </c>
      <c r="Z112" s="10">
        <v>0.65354482263857117</v>
      </c>
      <c r="AA112" s="4">
        <v>14.342391304347826</v>
      </c>
      <c r="AB112" s="4">
        <v>0</v>
      </c>
      <c r="AC112" s="10">
        <v>0</v>
      </c>
      <c r="AD112" s="4">
        <v>186.23641304347814</v>
      </c>
      <c r="AE112" s="4">
        <v>45.74728260869567</v>
      </c>
      <c r="AF112" s="10">
        <v>0.24564091340191169</v>
      </c>
      <c r="AG112" s="4">
        <v>0</v>
      </c>
      <c r="AH112" s="4">
        <v>0</v>
      </c>
      <c r="AI112" s="10" t="s">
        <v>662</v>
      </c>
      <c r="AJ112" s="4">
        <v>0</v>
      </c>
      <c r="AK112" s="4">
        <v>0</v>
      </c>
      <c r="AL112" s="10" t="s">
        <v>662</v>
      </c>
      <c r="AM112" s="1">
        <v>315274</v>
      </c>
      <c r="AN112" s="1">
        <v>2</v>
      </c>
      <c r="AX112"/>
      <c r="AY112"/>
    </row>
    <row r="113" spans="1:51" x14ac:dyDescent="0.25">
      <c r="A113" t="s">
        <v>380</v>
      </c>
      <c r="B113" t="s">
        <v>94</v>
      </c>
      <c r="C113" t="s">
        <v>536</v>
      </c>
      <c r="D113" t="s">
        <v>416</v>
      </c>
      <c r="E113" s="4">
        <v>118.27173913043478</v>
      </c>
      <c r="F113" s="4">
        <v>525.52249999999992</v>
      </c>
      <c r="G113" s="4">
        <v>31.628478260869564</v>
      </c>
      <c r="H113" s="10">
        <v>6.0184822269017155E-2</v>
      </c>
      <c r="I113" s="4">
        <v>475.75619565217386</v>
      </c>
      <c r="J113" s="4">
        <v>31.628478260869564</v>
      </c>
      <c r="K113" s="10">
        <v>6.6480433780820788E-2</v>
      </c>
      <c r="L113" s="4">
        <v>77.051630434782609</v>
      </c>
      <c r="M113" s="4">
        <v>1.3369565217391304</v>
      </c>
      <c r="N113" s="10">
        <v>1.7351437136307529E-2</v>
      </c>
      <c r="O113" s="4">
        <v>43.467391304347828</v>
      </c>
      <c r="P113" s="4">
        <v>1.3369565217391304</v>
      </c>
      <c r="Q113" s="8">
        <v>3.0757689422355586E-2</v>
      </c>
      <c r="R113" s="4">
        <v>28.747282608695652</v>
      </c>
      <c r="S113" s="4">
        <v>0</v>
      </c>
      <c r="T113" s="10">
        <v>0</v>
      </c>
      <c r="U113" s="4">
        <v>4.8369565217391308</v>
      </c>
      <c r="V113" s="4">
        <v>0</v>
      </c>
      <c r="W113" s="10">
        <v>0</v>
      </c>
      <c r="X113" s="4">
        <v>153.60815217391306</v>
      </c>
      <c r="Y113" s="4">
        <v>18.314673913043478</v>
      </c>
      <c r="Z113" s="10">
        <v>0.11922983027819939</v>
      </c>
      <c r="AA113" s="4">
        <v>16.182065217391305</v>
      </c>
      <c r="AB113" s="4">
        <v>0</v>
      </c>
      <c r="AC113" s="10">
        <v>0</v>
      </c>
      <c r="AD113" s="4">
        <v>270.43336956521733</v>
      </c>
      <c r="AE113" s="4">
        <v>11.976847826086958</v>
      </c>
      <c r="AF113" s="10">
        <v>4.4287610827548549E-2</v>
      </c>
      <c r="AG113" s="4">
        <v>8.2472826086956523</v>
      </c>
      <c r="AH113" s="4">
        <v>0</v>
      </c>
      <c r="AI113" s="10">
        <v>0</v>
      </c>
      <c r="AJ113" s="4">
        <v>0</v>
      </c>
      <c r="AK113" s="4">
        <v>0</v>
      </c>
      <c r="AL113" s="10" t="s">
        <v>662</v>
      </c>
      <c r="AM113" s="1">
        <v>315185</v>
      </c>
      <c r="AN113" s="1">
        <v>2</v>
      </c>
      <c r="AX113"/>
      <c r="AY113"/>
    </row>
    <row r="114" spans="1:51" x14ac:dyDescent="0.25">
      <c r="A114" t="s">
        <v>380</v>
      </c>
      <c r="B114" t="s">
        <v>11</v>
      </c>
      <c r="C114" t="s">
        <v>489</v>
      </c>
      <c r="D114" t="s">
        <v>412</v>
      </c>
      <c r="E114" s="4">
        <v>90.673913043478265</v>
      </c>
      <c r="F114" s="4">
        <v>325.11945652173904</v>
      </c>
      <c r="G114" s="4">
        <v>24.760760869565214</v>
      </c>
      <c r="H114" s="10">
        <v>7.6158963645135122E-2</v>
      </c>
      <c r="I114" s="4">
        <v>278.5379347826086</v>
      </c>
      <c r="J114" s="4">
        <v>24.760760869565214</v>
      </c>
      <c r="K114" s="10">
        <v>8.8895470876849597E-2</v>
      </c>
      <c r="L114" s="4">
        <v>70.244565217391298</v>
      </c>
      <c r="M114" s="4">
        <v>0</v>
      </c>
      <c r="N114" s="10">
        <v>0</v>
      </c>
      <c r="O114" s="4">
        <v>31.923913043478262</v>
      </c>
      <c r="P114" s="4">
        <v>0</v>
      </c>
      <c r="Q114" s="8">
        <v>0</v>
      </c>
      <c r="R114" s="4">
        <v>36.494565217391305</v>
      </c>
      <c r="S114" s="4">
        <v>0</v>
      </c>
      <c r="T114" s="10">
        <v>0</v>
      </c>
      <c r="U114" s="4">
        <v>1.826086956521739</v>
      </c>
      <c r="V114" s="4">
        <v>0</v>
      </c>
      <c r="W114" s="10">
        <v>0</v>
      </c>
      <c r="X114" s="4">
        <v>65.488152173913022</v>
      </c>
      <c r="Y114" s="4">
        <v>16.803369565217391</v>
      </c>
      <c r="Z114" s="10">
        <v>0.25658640544008132</v>
      </c>
      <c r="AA114" s="4">
        <v>8.2608695652173907</v>
      </c>
      <c r="AB114" s="4">
        <v>0</v>
      </c>
      <c r="AC114" s="10">
        <v>0</v>
      </c>
      <c r="AD114" s="4">
        <v>181.12586956521733</v>
      </c>
      <c r="AE114" s="4">
        <v>7.9573913043478237</v>
      </c>
      <c r="AF114" s="10">
        <v>4.3932936379817544E-2</v>
      </c>
      <c r="AG114" s="4">
        <v>0</v>
      </c>
      <c r="AH114" s="4">
        <v>0</v>
      </c>
      <c r="AI114" s="10" t="s">
        <v>662</v>
      </c>
      <c r="AJ114" s="4">
        <v>0</v>
      </c>
      <c r="AK114" s="4">
        <v>0</v>
      </c>
      <c r="AL114" s="10" t="s">
        <v>662</v>
      </c>
      <c r="AM114" s="1">
        <v>315015</v>
      </c>
      <c r="AN114" s="1">
        <v>2</v>
      </c>
      <c r="AX114"/>
      <c r="AY114"/>
    </row>
    <row r="115" spans="1:51" x14ac:dyDescent="0.25">
      <c r="A115" t="s">
        <v>380</v>
      </c>
      <c r="B115" t="s">
        <v>200</v>
      </c>
      <c r="C115" t="s">
        <v>438</v>
      </c>
      <c r="D115" t="s">
        <v>415</v>
      </c>
      <c r="E115" s="4">
        <v>90.717391304347828</v>
      </c>
      <c r="F115" s="4">
        <v>316.15586956521736</v>
      </c>
      <c r="G115" s="4">
        <v>38.468695652173913</v>
      </c>
      <c r="H115" s="10">
        <v>0.12167636079341713</v>
      </c>
      <c r="I115" s="4">
        <v>279.83597826086952</v>
      </c>
      <c r="J115" s="4">
        <v>34.931413043478258</v>
      </c>
      <c r="K115" s="10">
        <v>0.1248281699178595</v>
      </c>
      <c r="L115" s="4">
        <v>38.217173913043482</v>
      </c>
      <c r="M115" s="4">
        <v>3.5372826086956515</v>
      </c>
      <c r="N115" s="10">
        <v>9.255740931404613E-2</v>
      </c>
      <c r="O115" s="4">
        <v>14.174456521739129</v>
      </c>
      <c r="P115" s="4">
        <v>0</v>
      </c>
      <c r="Q115" s="8">
        <v>0</v>
      </c>
      <c r="R115" s="4">
        <v>23.347065217391304</v>
      </c>
      <c r="S115" s="4">
        <v>3.5372826086956515</v>
      </c>
      <c r="T115" s="10">
        <v>0.1515086618278994</v>
      </c>
      <c r="U115" s="4">
        <v>0.69565217391304346</v>
      </c>
      <c r="V115" s="4">
        <v>0</v>
      </c>
      <c r="W115" s="10">
        <v>0</v>
      </c>
      <c r="X115" s="4">
        <v>85.079347826086973</v>
      </c>
      <c r="Y115" s="4">
        <v>4.5277173913043489</v>
      </c>
      <c r="Z115" s="10">
        <v>5.3217584607719137E-2</v>
      </c>
      <c r="AA115" s="4">
        <v>12.277173913043478</v>
      </c>
      <c r="AB115" s="4">
        <v>0</v>
      </c>
      <c r="AC115" s="10">
        <v>0</v>
      </c>
      <c r="AD115" s="4">
        <v>175.35934782608695</v>
      </c>
      <c r="AE115" s="4">
        <v>30.403695652173912</v>
      </c>
      <c r="AF115" s="10">
        <v>0.17337938370030237</v>
      </c>
      <c r="AG115" s="4">
        <v>5.2228260869565215</v>
      </c>
      <c r="AH115" s="4">
        <v>0</v>
      </c>
      <c r="AI115" s="10">
        <v>0</v>
      </c>
      <c r="AJ115" s="4">
        <v>0</v>
      </c>
      <c r="AK115" s="4">
        <v>0</v>
      </c>
      <c r="AL115" s="10" t="s">
        <v>662</v>
      </c>
      <c r="AM115" s="1">
        <v>315330</v>
      </c>
      <c r="AN115" s="1">
        <v>2</v>
      </c>
      <c r="AX115"/>
      <c r="AY115"/>
    </row>
    <row r="116" spans="1:51" x14ac:dyDescent="0.25">
      <c r="A116" t="s">
        <v>380</v>
      </c>
      <c r="B116" t="s">
        <v>229</v>
      </c>
      <c r="C116" t="s">
        <v>577</v>
      </c>
      <c r="D116" t="s">
        <v>402</v>
      </c>
      <c r="E116" s="4">
        <v>81.467391304347828</v>
      </c>
      <c r="F116" s="4">
        <v>261.77</v>
      </c>
      <c r="G116" s="4">
        <v>73.389565217391308</v>
      </c>
      <c r="H116" s="10">
        <v>0.2803589609863289</v>
      </c>
      <c r="I116" s="4">
        <v>232.68576086956517</v>
      </c>
      <c r="J116" s="4">
        <v>73.389565217391308</v>
      </c>
      <c r="K116" s="10">
        <v>0.31540204670508704</v>
      </c>
      <c r="L116" s="4">
        <v>56.524456521739125</v>
      </c>
      <c r="M116" s="4">
        <v>8.6956521739130432E-2</v>
      </c>
      <c r="N116" s="10">
        <v>1.5383875775203115E-3</v>
      </c>
      <c r="O116" s="4">
        <v>27.440217391304348</v>
      </c>
      <c r="P116" s="4">
        <v>8.6956521739130432E-2</v>
      </c>
      <c r="Q116" s="8">
        <v>3.1689443454149336E-3</v>
      </c>
      <c r="R116" s="4">
        <v>23.836956521739129</v>
      </c>
      <c r="S116" s="4">
        <v>0</v>
      </c>
      <c r="T116" s="10">
        <v>0</v>
      </c>
      <c r="U116" s="4">
        <v>5.2472826086956523</v>
      </c>
      <c r="V116" s="4">
        <v>0</v>
      </c>
      <c r="W116" s="10">
        <v>0</v>
      </c>
      <c r="X116" s="4">
        <v>61.368695652173891</v>
      </c>
      <c r="Y116" s="4">
        <v>15.192065217391303</v>
      </c>
      <c r="Z116" s="10">
        <v>0.24755398588715397</v>
      </c>
      <c r="AA116" s="4">
        <v>0</v>
      </c>
      <c r="AB116" s="4">
        <v>0</v>
      </c>
      <c r="AC116" s="10" t="s">
        <v>662</v>
      </c>
      <c r="AD116" s="4">
        <v>143.87684782608693</v>
      </c>
      <c r="AE116" s="4">
        <v>58.110543478260873</v>
      </c>
      <c r="AF116" s="10">
        <v>0.40389085774594374</v>
      </c>
      <c r="AG116" s="4">
        <v>0</v>
      </c>
      <c r="AH116" s="4">
        <v>0</v>
      </c>
      <c r="AI116" s="10" t="s">
        <v>662</v>
      </c>
      <c r="AJ116" s="4">
        <v>0</v>
      </c>
      <c r="AK116" s="4">
        <v>0</v>
      </c>
      <c r="AL116" s="10" t="s">
        <v>662</v>
      </c>
      <c r="AM116" s="1">
        <v>315362</v>
      </c>
      <c r="AN116" s="1">
        <v>2</v>
      </c>
      <c r="AX116"/>
      <c r="AY116"/>
    </row>
    <row r="117" spans="1:51" x14ac:dyDescent="0.25">
      <c r="A117" t="s">
        <v>380</v>
      </c>
      <c r="B117" t="s">
        <v>186</v>
      </c>
      <c r="C117" t="s">
        <v>464</v>
      </c>
      <c r="D117" t="s">
        <v>404</v>
      </c>
      <c r="E117" s="4">
        <v>43.489130434782609</v>
      </c>
      <c r="F117" s="4">
        <v>153.23913043478262</v>
      </c>
      <c r="G117" s="4">
        <v>0</v>
      </c>
      <c r="H117" s="10">
        <v>0</v>
      </c>
      <c r="I117" s="4">
        <v>135.05978260869566</v>
      </c>
      <c r="J117" s="4">
        <v>0</v>
      </c>
      <c r="K117" s="10">
        <v>0</v>
      </c>
      <c r="L117" s="4">
        <v>20.980978260869563</v>
      </c>
      <c r="M117" s="4">
        <v>0</v>
      </c>
      <c r="N117" s="10">
        <v>0</v>
      </c>
      <c r="O117" s="4">
        <v>12.480978260869565</v>
      </c>
      <c r="P117" s="4">
        <v>0</v>
      </c>
      <c r="Q117" s="8">
        <v>0</v>
      </c>
      <c r="R117" s="4">
        <v>4.5</v>
      </c>
      <c r="S117" s="4">
        <v>0</v>
      </c>
      <c r="T117" s="10">
        <v>0</v>
      </c>
      <c r="U117" s="4">
        <v>4</v>
      </c>
      <c r="V117" s="4">
        <v>0</v>
      </c>
      <c r="W117" s="10">
        <v>0</v>
      </c>
      <c r="X117" s="4">
        <v>39.165760869565219</v>
      </c>
      <c r="Y117" s="4">
        <v>0</v>
      </c>
      <c r="Z117" s="10">
        <v>0</v>
      </c>
      <c r="AA117" s="4">
        <v>9.679347826086957</v>
      </c>
      <c r="AB117" s="4">
        <v>0</v>
      </c>
      <c r="AC117" s="10">
        <v>0</v>
      </c>
      <c r="AD117" s="4">
        <v>82.524456521739125</v>
      </c>
      <c r="AE117" s="4">
        <v>0</v>
      </c>
      <c r="AF117" s="10">
        <v>0</v>
      </c>
      <c r="AG117" s="4">
        <v>0.88858695652173914</v>
      </c>
      <c r="AH117" s="4">
        <v>0</v>
      </c>
      <c r="AI117" s="10">
        <v>0</v>
      </c>
      <c r="AJ117" s="4">
        <v>0</v>
      </c>
      <c r="AK117" s="4">
        <v>0</v>
      </c>
      <c r="AL117" s="10" t="s">
        <v>662</v>
      </c>
      <c r="AM117" s="1">
        <v>315311</v>
      </c>
      <c r="AN117" s="1">
        <v>2</v>
      </c>
      <c r="AX117"/>
      <c r="AY117"/>
    </row>
    <row r="118" spans="1:51" x14ac:dyDescent="0.25">
      <c r="A118" t="s">
        <v>380</v>
      </c>
      <c r="B118" t="s">
        <v>284</v>
      </c>
      <c r="C118" t="s">
        <v>543</v>
      </c>
      <c r="D118" t="s">
        <v>418</v>
      </c>
      <c r="E118" s="4">
        <v>111.02173913043478</v>
      </c>
      <c r="F118" s="4">
        <v>396.70728260869566</v>
      </c>
      <c r="G118" s="4">
        <v>46.169239130434782</v>
      </c>
      <c r="H118" s="10">
        <v>0.1163811231970128</v>
      </c>
      <c r="I118" s="4">
        <v>335.69097826086954</v>
      </c>
      <c r="J118" s="4">
        <v>46.169239130434782</v>
      </c>
      <c r="K118" s="10">
        <v>0.13753494171820163</v>
      </c>
      <c r="L118" s="4">
        <v>42.847826086956523</v>
      </c>
      <c r="M118" s="4">
        <v>0.35869565217391303</v>
      </c>
      <c r="N118" s="10">
        <v>8.3713850837138504E-3</v>
      </c>
      <c r="O118" s="4">
        <v>14.736413043478262</v>
      </c>
      <c r="P118" s="4">
        <v>0.35869565217391303</v>
      </c>
      <c r="Q118" s="8">
        <v>2.4340770791075047E-2</v>
      </c>
      <c r="R118" s="4">
        <v>22.894021739130434</v>
      </c>
      <c r="S118" s="4">
        <v>0</v>
      </c>
      <c r="T118" s="10">
        <v>0</v>
      </c>
      <c r="U118" s="4">
        <v>5.2173913043478262</v>
      </c>
      <c r="V118" s="4">
        <v>0</v>
      </c>
      <c r="W118" s="10">
        <v>0</v>
      </c>
      <c r="X118" s="4">
        <v>85.478260869565219</v>
      </c>
      <c r="Y118" s="4">
        <v>4.4103260869565215</v>
      </c>
      <c r="Z118" s="10">
        <v>5.1595879959308234E-2</v>
      </c>
      <c r="AA118" s="4">
        <v>32.904891304347828</v>
      </c>
      <c r="AB118" s="4">
        <v>0</v>
      </c>
      <c r="AC118" s="10">
        <v>0</v>
      </c>
      <c r="AD118" s="4">
        <v>218.29152173913045</v>
      </c>
      <c r="AE118" s="4">
        <v>41.400217391304345</v>
      </c>
      <c r="AF118" s="10">
        <v>0.18965563601127727</v>
      </c>
      <c r="AG118" s="4">
        <v>17.184782608695652</v>
      </c>
      <c r="AH118" s="4">
        <v>0</v>
      </c>
      <c r="AI118" s="10">
        <v>0</v>
      </c>
      <c r="AJ118" s="4">
        <v>0</v>
      </c>
      <c r="AK118" s="4">
        <v>0</v>
      </c>
      <c r="AL118" s="10" t="s">
        <v>662</v>
      </c>
      <c r="AM118" s="1">
        <v>315453</v>
      </c>
      <c r="AN118" s="1">
        <v>2</v>
      </c>
      <c r="AX118"/>
      <c r="AY118"/>
    </row>
    <row r="119" spans="1:51" x14ac:dyDescent="0.25">
      <c r="A119" t="s">
        <v>380</v>
      </c>
      <c r="B119" t="s">
        <v>18</v>
      </c>
      <c r="C119" t="s">
        <v>491</v>
      </c>
      <c r="D119" t="s">
        <v>410</v>
      </c>
      <c r="E119" s="4">
        <v>142.09782608695653</v>
      </c>
      <c r="F119" s="4">
        <v>517.79793478260876</v>
      </c>
      <c r="G119" s="4">
        <v>124.43108695652177</v>
      </c>
      <c r="H119" s="10">
        <v>0.24030819475701976</v>
      </c>
      <c r="I119" s="4">
        <v>462.31695652173914</v>
      </c>
      <c r="J119" s="4">
        <v>124.43108695652177</v>
      </c>
      <c r="K119" s="10">
        <v>0.26914670812138114</v>
      </c>
      <c r="L119" s="4">
        <v>74.147608695652167</v>
      </c>
      <c r="M119" s="4">
        <v>1.3378260869565217</v>
      </c>
      <c r="N119" s="10">
        <v>1.8042740831303014E-2</v>
      </c>
      <c r="O119" s="4">
        <v>25.408478260869565</v>
      </c>
      <c r="P119" s="4">
        <v>1.3378260869565217</v>
      </c>
      <c r="Q119" s="8">
        <v>5.2652743435518783E-2</v>
      </c>
      <c r="R119" s="4">
        <v>38.391304347826086</v>
      </c>
      <c r="S119" s="4">
        <v>0</v>
      </c>
      <c r="T119" s="10">
        <v>0</v>
      </c>
      <c r="U119" s="4">
        <v>10.347826086956522</v>
      </c>
      <c r="V119" s="4">
        <v>0</v>
      </c>
      <c r="W119" s="10">
        <v>0</v>
      </c>
      <c r="X119" s="4">
        <v>129.60260869565215</v>
      </c>
      <c r="Y119" s="4">
        <v>50.121630434782631</v>
      </c>
      <c r="Z119" s="10">
        <v>0.38673319109250376</v>
      </c>
      <c r="AA119" s="4">
        <v>6.7418478260869561</v>
      </c>
      <c r="AB119" s="4">
        <v>0</v>
      </c>
      <c r="AC119" s="10">
        <v>0</v>
      </c>
      <c r="AD119" s="4">
        <v>307.30586956521745</v>
      </c>
      <c r="AE119" s="4">
        <v>72.971630434782611</v>
      </c>
      <c r="AF119" s="10">
        <v>0.23745602561390822</v>
      </c>
      <c r="AG119" s="4">
        <v>0</v>
      </c>
      <c r="AH119" s="4">
        <v>0</v>
      </c>
      <c r="AI119" s="10" t="s">
        <v>662</v>
      </c>
      <c r="AJ119" s="4">
        <v>0</v>
      </c>
      <c r="AK119" s="4">
        <v>0</v>
      </c>
      <c r="AL119" s="10" t="s">
        <v>662</v>
      </c>
      <c r="AM119" s="1">
        <v>315038</v>
      </c>
      <c r="AN119" s="1">
        <v>2</v>
      </c>
      <c r="AX119"/>
      <c r="AY119"/>
    </row>
    <row r="120" spans="1:51" x14ac:dyDescent="0.25">
      <c r="A120" t="s">
        <v>380</v>
      </c>
      <c r="B120" t="s">
        <v>118</v>
      </c>
      <c r="C120" t="s">
        <v>537</v>
      </c>
      <c r="D120" t="s">
        <v>405</v>
      </c>
      <c r="E120" s="4">
        <v>110.44565217391305</v>
      </c>
      <c r="F120" s="4">
        <v>378.74217391304347</v>
      </c>
      <c r="G120" s="4">
        <v>142.08456521739132</v>
      </c>
      <c r="H120" s="10">
        <v>0.37514851792030146</v>
      </c>
      <c r="I120" s="4">
        <v>350.38076086956522</v>
      </c>
      <c r="J120" s="4">
        <v>140.82369565217391</v>
      </c>
      <c r="K120" s="10">
        <v>0.40191617628399912</v>
      </c>
      <c r="L120" s="4">
        <v>55.040108695652165</v>
      </c>
      <c r="M120" s="4">
        <v>12.768369565217391</v>
      </c>
      <c r="N120" s="10">
        <v>0.23198300053913257</v>
      </c>
      <c r="O120" s="4">
        <v>37.523804347826079</v>
      </c>
      <c r="P120" s="4">
        <v>11.5075</v>
      </c>
      <c r="Q120" s="8">
        <v>0.30667199661664052</v>
      </c>
      <c r="R120" s="4">
        <v>14.820652173913043</v>
      </c>
      <c r="S120" s="4">
        <v>1.2608695652173914</v>
      </c>
      <c r="T120" s="10">
        <v>8.5075174184085084E-2</v>
      </c>
      <c r="U120" s="4">
        <v>2.6956521739130435</v>
      </c>
      <c r="V120" s="4">
        <v>0</v>
      </c>
      <c r="W120" s="10">
        <v>0</v>
      </c>
      <c r="X120" s="4">
        <v>87.317608695652183</v>
      </c>
      <c r="Y120" s="4">
        <v>32.295869565217394</v>
      </c>
      <c r="Z120" s="10">
        <v>0.36986662882380911</v>
      </c>
      <c r="AA120" s="4">
        <v>10.845108695652174</v>
      </c>
      <c r="AB120" s="4">
        <v>0</v>
      </c>
      <c r="AC120" s="10">
        <v>0</v>
      </c>
      <c r="AD120" s="4">
        <v>222.07195652173917</v>
      </c>
      <c r="AE120" s="4">
        <v>97.02032608695653</v>
      </c>
      <c r="AF120" s="10">
        <v>0.43688688840573608</v>
      </c>
      <c r="AG120" s="4">
        <v>3.4673913043478262</v>
      </c>
      <c r="AH120" s="4">
        <v>0</v>
      </c>
      <c r="AI120" s="10">
        <v>0</v>
      </c>
      <c r="AJ120" s="4">
        <v>0</v>
      </c>
      <c r="AK120" s="4">
        <v>0</v>
      </c>
      <c r="AL120" s="10" t="s">
        <v>662</v>
      </c>
      <c r="AM120" s="1">
        <v>315219</v>
      </c>
      <c r="AN120" s="1">
        <v>2</v>
      </c>
      <c r="AX120"/>
      <c r="AY120"/>
    </row>
    <row r="121" spans="1:51" x14ac:dyDescent="0.25">
      <c r="A121" t="s">
        <v>380</v>
      </c>
      <c r="B121" t="s">
        <v>57</v>
      </c>
      <c r="C121" t="s">
        <v>461</v>
      </c>
      <c r="D121" t="s">
        <v>401</v>
      </c>
      <c r="E121" s="4">
        <v>164.2608695652174</v>
      </c>
      <c r="F121" s="4">
        <v>520.65434782608691</v>
      </c>
      <c r="G121" s="4">
        <v>11.42336956521739</v>
      </c>
      <c r="H121" s="10">
        <v>2.1940409434616139E-2</v>
      </c>
      <c r="I121" s="4">
        <v>461.12173913043478</v>
      </c>
      <c r="J121" s="4">
        <v>11.42336956521739</v>
      </c>
      <c r="K121" s="10">
        <v>2.4773001565181314E-2</v>
      </c>
      <c r="L121" s="4">
        <v>86.691413043478263</v>
      </c>
      <c r="M121" s="4">
        <v>3.9060869565217389</v>
      </c>
      <c r="N121" s="10">
        <v>4.5057368652679855E-2</v>
      </c>
      <c r="O121" s="4">
        <v>40.620760869565217</v>
      </c>
      <c r="P121" s="4">
        <v>3.9060869565217389</v>
      </c>
      <c r="Q121" s="8">
        <v>9.6159866848982228E-2</v>
      </c>
      <c r="R121" s="4">
        <v>44.679347826086953</v>
      </c>
      <c r="S121" s="4">
        <v>0</v>
      </c>
      <c r="T121" s="10">
        <v>0</v>
      </c>
      <c r="U121" s="4">
        <v>1.3913043478260869</v>
      </c>
      <c r="V121" s="4">
        <v>0</v>
      </c>
      <c r="W121" s="10">
        <v>0</v>
      </c>
      <c r="X121" s="4">
        <v>136.41402173913045</v>
      </c>
      <c r="Y121" s="4">
        <v>7.517282608695651</v>
      </c>
      <c r="Z121" s="10">
        <v>5.5106377723187626E-2</v>
      </c>
      <c r="AA121" s="4">
        <v>13.461956521739131</v>
      </c>
      <c r="AB121" s="4">
        <v>0</v>
      </c>
      <c r="AC121" s="10">
        <v>0</v>
      </c>
      <c r="AD121" s="4">
        <v>284.08695652173913</v>
      </c>
      <c r="AE121" s="4">
        <v>0</v>
      </c>
      <c r="AF121" s="10">
        <v>0</v>
      </c>
      <c r="AG121" s="4">
        <v>0</v>
      </c>
      <c r="AH121" s="4">
        <v>0</v>
      </c>
      <c r="AI121" s="10" t="s">
        <v>662</v>
      </c>
      <c r="AJ121" s="4">
        <v>0</v>
      </c>
      <c r="AK121" s="4">
        <v>0</v>
      </c>
      <c r="AL121" s="10" t="s">
        <v>662</v>
      </c>
      <c r="AM121" s="1">
        <v>315122</v>
      </c>
      <c r="AN121" s="1">
        <v>2</v>
      </c>
      <c r="AX121"/>
      <c r="AY121"/>
    </row>
    <row r="122" spans="1:51" x14ac:dyDescent="0.25">
      <c r="A122" t="s">
        <v>380</v>
      </c>
      <c r="B122" t="s">
        <v>172</v>
      </c>
      <c r="C122" t="s">
        <v>451</v>
      </c>
      <c r="D122" t="s">
        <v>418</v>
      </c>
      <c r="E122" s="4">
        <v>103.72826086956522</v>
      </c>
      <c r="F122" s="4">
        <v>351.51032608695652</v>
      </c>
      <c r="G122" s="4">
        <v>64.657065217391306</v>
      </c>
      <c r="H122" s="10">
        <v>0.18394072782202267</v>
      </c>
      <c r="I122" s="4">
        <v>323.0402173913044</v>
      </c>
      <c r="J122" s="4">
        <v>64.657065217391306</v>
      </c>
      <c r="K122" s="10">
        <v>0.20015175119533507</v>
      </c>
      <c r="L122" s="4">
        <v>43.695652173913039</v>
      </c>
      <c r="M122" s="4">
        <v>1.5978260869565217</v>
      </c>
      <c r="N122" s="10">
        <v>3.656716417910448E-2</v>
      </c>
      <c r="O122" s="4">
        <v>23.660326086956523</v>
      </c>
      <c r="P122" s="4">
        <v>1.5978260869565217</v>
      </c>
      <c r="Q122" s="8">
        <v>6.753187090846445E-2</v>
      </c>
      <c r="R122" s="4">
        <v>14.730978260869565</v>
      </c>
      <c r="S122" s="4">
        <v>0</v>
      </c>
      <c r="T122" s="10">
        <v>0</v>
      </c>
      <c r="U122" s="4">
        <v>5.3043478260869561</v>
      </c>
      <c r="V122" s="4">
        <v>0</v>
      </c>
      <c r="W122" s="10">
        <v>0</v>
      </c>
      <c r="X122" s="4">
        <v>106.82065217391305</v>
      </c>
      <c r="Y122" s="4">
        <v>20.421195652173914</v>
      </c>
      <c r="Z122" s="10">
        <v>0.19117272958534726</v>
      </c>
      <c r="AA122" s="4">
        <v>8.4347826086956523</v>
      </c>
      <c r="AB122" s="4">
        <v>0</v>
      </c>
      <c r="AC122" s="10">
        <v>0</v>
      </c>
      <c r="AD122" s="4">
        <v>192.5592391304348</v>
      </c>
      <c r="AE122" s="4">
        <v>42.638043478260869</v>
      </c>
      <c r="AF122" s="10">
        <v>0.22142818838923084</v>
      </c>
      <c r="AG122" s="4">
        <v>0</v>
      </c>
      <c r="AH122" s="4">
        <v>0</v>
      </c>
      <c r="AI122" s="10" t="s">
        <v>662</v>
      </c>
      <c r="AJ122" s="4">
        <v>0</v>
      </c>
      <c r="AK122" s="4">
        <v>0</v>
      </c>
      <c r="AL122" s="10" t="s">
        <v>662</v>
      </c>
      <c r="AM122" s="1">
        <v>315293</v>
      </c>
      <c r="AN122" s="1">
        <v>2</v>
      </c>
      <c r="AX122"/>
      <c r="AY122"/>
    </row>
    <row r="123" spans="1:51" x14ac:dyDescent="0.25">
      <c r="A123" t="s">
        <v>380</v>
      </c>
      <c r="B123" t="s">
        <v>157</v>
      </c>
      <c r="C123" t="s">
        <v>440</v>
      </c>
      <c r="D123" t="s">
        <v>401</v>
      </c>
      <c r="E123" s="4">
        <v>110.68478260869566</v>
      </c>
      <c r="F123" s="4">
        <v>375.37749999999994</v>
      </c>
      <c r="G123" s="4">
        <v>61.651956521739116</v>
      </c>
      <c r="H123" s="10">
        <v>0.16423988257617764</v>
      </c>
      <c r="I123" s="4">
        <v>346.50521739130431</v>
      </c>
      <c r="J123" s="4">
        <v>61.651956521739116</v>
      </c>
      <c r="K123" s="10">
        <v>0.17792504535975365</v>
      </c>
      <c r="L123" s="4">
        <v>70.741847826086953</v>
      </c>
      <c r="M123" s="4">
        <v>2.7635869565217384</v>
      </c>
      <c r="N123" s="10">
        <v>3.9065801098605607E-2</v>
      </c>
      <c r="O123" s="4">
        <v>41.869565217391298</v>
      </c>
      <c r="P123" s="4">
        <v>2.7635869565217384</v>
      </c>
      <c r="Q123" s="8">
        <v>6.6004672897196248E-2</v>
      </c>
      <c r="R123" s="4">
        <v>23.394021739130434</v>
      </c>
      <c r="S123" s="4">
        <v>0</v>
      </c>
      <c r="T123" s="10">
        <v>0</v>
      </c>
      <c r="U123" s="4">
        <v>5.4782608695652177</v>
      </c>
      <c r="V123" s="4">
        <v>0</v>
      </c>
      <c r="W123" s="10">
        <v>0</v>
      </c>
      <c r="X123" s="4">
        <v>70.224130434782609</v>
      </c>
      <c r="Y123" s="4">
        <v>5.1181521739130424</v>
      </c>
      <c r="Z123" s="10">
        <v>7.2883097907012001E-2</v>
      </c>
      <c r="AA123" s="4">
        <v>0</v>
      </c>
      <c r="AB123" s="4">
        <v>0</v>
      </c>
      <c r="AC123" s="10" t="s">
        <v>662</v>
      </c>
      <c r="AD123" s="4">
        <v>234.41152173913039</v>
      </c>
      <c r="AE123" s="4">
        <v>53.770217391304335</v>
      </c>
      <c r="AF123" s="10">
        <v>0.22938385021510849</v>
      </c>
      <c r="AG123" s="4">
        <v>0</v>
      </c>
      <c r="AH123" s="4">
        <v>0</v>
      </c>
      <c r="AI123" s="10" t="s">
        <v>662</v>
      </c>
      <c r="AJ123" s="4">
        <v>0</v>
      </c>
      <c r="AK123" s="4">
        <v>0</v>
      </c>
      <c r="AL123" s="10" t="s">
        <v>662</v>
      </c>
      <c r="AM123" s="1">
        <v>315273</v>
      </c>
      <c r="AN123" s="1">
        <v>2</v>
      </c>
      <c r="AX123"/>
      <c r="AY123"/>
    </row>
    <row r="124" spans="1:51" x14ac:dyDescent="0.25">
      <c r="A124" t="s">
        <v>380</v>
      </c>
      <c r="B124" t="s">
        <v>159</v>
      </c>
      <c r="C124" t="s">
        <v>437</v>
      </c>
      <c r="D124" t="s">
        <v>418</v>
      </c>
      <c r="E124" s="4">
        <v>96.260869565217391</v>
      </c>
      <c r="F124" s="4">
        <v>321.18358695652171</v>
      </c>
      <c r="G124" s="4">
        <v>41.524130434782606</v>
      </c>
      <c r="H124" s="10">
        <v>0.12928472101659319</v>
      </c>
      <c r="I124" s="4">
        <v>302.82489130434783</v>
      </c>
      <c r="J124" s="4">
        <v>35.871956521739122</v>
      </c>
      <c r="K124" s="10">
        <v>0.11845775414045064</v>
      </c>
      <c r="L124" s="4">
        <v>50.449347826086964</v>
      </c>
      <c r="M124" s="4">
        <v>8.1806521739130442</v>
      </c>
      <c r="N124" s="10">
        <v>0.16215575674266483</v>
      </c>
      <c r="O124" s="4">
        <v>39.058043478260878</v>
      </c>
      <c r="P124" s="4">
        <v>2.5284782608695657</v>
      </c>
      <c r="Q124" s="8">
        <v>6.4736429060428466E-2</v>
      </c>
      <c r="R124" s="4">
        <v>5.6521739130434785</v>
      </c>
      <c r="S124" s="4">
        <v>5.6521739130434785</v>
      </c>
      <c r="T124" s="10">
        <v>1</v>
      </c>
      <c r="U124" s="4">
        <v>5.7391304347826084</v>
      </c>
      <c r="V124" s="4">
        <v>0</v>
      </c>
      <c r="W124" s="10">
        <v>0</v>
      </c>
      <c r="X124" s="4">
        <v>67.66913043478263</v>
      </c>
      <c r="Y124" s="4">
        <v>0</v>
      </c>
      <c r="Z124" s="10">
        <v>0</v>
      </c>
      <c r="AA124" s="4">
        <v>6.9673913043478262</v>
      </c>
      <c r="AB124" s="4">
        <v>0</v>
      </c>
      <c r="AC124" s="10">
        <v>0</v>
      </c>
      <c r="AD124" s="4">
        <v>196.09771739130431</v>
      </c>
      <c r="AE124" s="4">
        <v>33.34347826086956</v>
      </c>
      <c r="AF124" s="10">
        <v>0.17003501470817289</v>
      </c>
      <c r="AG124" s="4">
        <v>0</v>
      </c>
      <c r="AH124" s="4">
        <v>0</v>
      </c>
      <c r="AI124" s="10" t="s">
        <v>662</v>
      </c>
      <c r="AJ124" s="4">
        <v>0</v>
      </c>
      <c r="AK124" s="4">
        <v>0</v>
      </c>
      <c r="AL124" s="10" t="s">
        <v>662</v>
      </c>
      <c r="AM124" s="1">
        <v>315275</v>
      </c>
      <c r="AN124" s="1">
        <v>2</v>
      </c>
      <c r="AX124"/>
      <c r="AY124"/>
    </row>
    <row r="125" spans="1:51" x14ac:dyDescent="0.25">
      <c r="A125" t="s">
        <v>380</v>
      </c>
      <c r="B125" t="s">
        <v>343</v>
      </c>
      <c r="C125" t="s">
        <v>484</v>
      </c>
      <c r="D125" t="s">
        <v>401</v>
      </c>
      <c r="E125" s="4">
        <v>34.521739130434781</v>
      </c>
      <c r="F125" s="4">
        <v>164.0516304347826</v>
      </c>
      <c r="G125" s="4">
        <v>0</v>
      </c>
      <c r="H125" s="10">
        <v>0</v>
      </c>
      <c r="I125" s="4">
        <v>154.92119565217391</v>
      </c>
      <c r="J125" s="4">
        <v>0</v>
      </c>
      <c r="K125" s="10">
        <v>0</v>
      </c>
      <c r="L125" s="4">
        <v>27.983695652173914</v>
      </c>
      <c r="M125" s="4">
        <v>0</v>
      </c>
      <c r="N125" s="10">
        <v>0</v>
      </c>
      <c r="O125" s="4">
        <v>18.853260869565219</v>
      </c>
      <c r="P125" s="4">
        <v>0</v>
      </c>
      <c r="Q125" s="8">
        <v>0</v>
      </c>
      <c r="R125" s="4">
        <v>5.3043478260869561</v>
      </c>
      <c r="S125" s="4">
        <v>0</v>
      </c>
      <c r="T125" s="10">
        <v>0</v>
      </c>
      <c r="U125" s="4">
        <v>3.8260869565217392</v>
      </c>
      <c r="V125" s="4">
        <v>0</v>
      </c>
      <c r="W125" s="10">
        <v>0</v>
      </c>
      <c r="X125" s="4">
        <v>40.546195652173914</v>
      </c>
      <c r="Y125" s="4">
        <v>0</v>
      </c>
      <c r="Z125" s="10">
        <v>0</v>
      </c>
      <c r="AA125" s="4">
        <v>0</v>
      </c>
      <c r="AB125" s="4">
        <v>0</v>
      </c>
      <c r="AC125" s="10" t="s">
        <v>662</v>
      </c>
      <c r="AD125" s="4">
        <v>94.388586956521735</v>
      </c>
      <c r="AE125" s="4">
        <v>0</v>
      </c>
      <c r="AF125" s="10">
        <v>0</v>
      </c>
      <c r="AG125" s="4">
        <v>0</v>
      </c>
      <c r="AH125" s="4">
        <v>0</v>
      </c>
      <c r="AI125" s="10" t="s">
        <v>662</v>
      </c>
      <c r="AJ125" s="4">
        <v>1.1331521739130435</v>
      </c>
      <c r="AK125" s="4">
        <v>0</v>
      </c>
      <c r="AL125" s="10" t="s">
        <v>662</v>
      </c>
      <c r="AM125" s="1">
        <v>315523</v>
      </c>
      <c r="AN125" s="1">
        <v>2</v>
      </c>
      <c r="AX125"/>
      <c r="AY125"/>
    </row>
    <row r="126" spans="1:51" x14ac:dyDescent="0.25">
      <c r="A126" t="s">
        <v>380</v>
      </c>
      <c r="B126" t="s">
        <v>299</v>
      </c>
      <c r="C126" t="s">
        <v>589</v>
      </c>
      <c r="D126" t="s">
        <v>412</v>
      </c>
      <c r="E126" s="4">
        <v>59.913043478260867</v>
      </c>
      <c r="F126" s="4">
        <v>235.67934782608697</v>
      </c>
      <c r="G126" s="4">
        <v>0</v>
      </c>
      <c r="H126" s="10">
        <v>0</v>
      </c>
      <c r="I126" s="4">
        <v>226.99728260869566</v>
      </c>
      <c r="J126" s="4">
        <v>0</v>
      </c>
      <c r="K126" s="10">
        <v>0</v>
      </c>
      <c r="L126" s="4">
        <v>31.567934782608695</v>
      </c>
      <c r="M126" s="4">
        <v>0</v>
      </c>
      <c r="N126" s="10">
        <v>0</v>
      </c>
      <c r="O126" s="4">
        <v>22.885869565217391</v>
      </c>
      <c r="P126" s="4">
        <v>0</v>
      </c>
      <c r="Q126" s="8">
        <v>0</v>
      </c>
      <c r="R126" s="4">
        <v>5.8994565217391308</v>
      </c>
      <c r="S126" s="4">
        <v>0</v>
      </c>
      <c r="T126" s="10">
        <v>0</v>
      </c>
      <c r="U126" s="4">
        <v>2.7826086956521738</v>
      </c>
      <c r="V126" s="4">
        <v>0</v>
      </c>
      <c r="W126" s="10">
        <v>0</v>
      </c>
      <c r="X126" s="4">
        <v>57.548913043478258</v>
      </c>
      <c r="Y126" s="4">
        <v>0</v>
      </c>
      <c r="Z126" s="10">
        <v>0</v>
      </c>
      <c r="AA126" s="4">
        <v>0</v>
      </c>
      <c r="AB126" s="4">
        <v>0</v>
      </c>
      <c r="AC126" s="10" t="s">
        <v>662</v>
      </c>
      <c r="AD126" s="4">
        <v>144.33423913043478</v>
      </c>
      <c r="AE126" s="4">
        <v>0</v>
      </c>
      <c r="AF126" s="10">
        <v>0</v>
      </c>
      <c r="AG126" s="4">
        <v>0</v>
      </c>
      <c r="AH126" s="4">
        <v>0</v>
      </c>
      <c r="AI126" s="10" t="s">
        <v>662</v>
      </c>
      <c r="AJ126" s="4">
        <v>2.2282608695652173</v>
      </c>
      <c r="AK126" s="4">
        <v>0</v>
      </c>
      <c r="AL126" s="10" t="s">
        <v>662</v>
      </c>
      <c r="AM126" s="1">
        <v>315469</v>
      </c>
      <c r="AN126" s="1">
        <v>2</v>
      </c>
      <c r="AX126"/>
      <c r="AY126"/>
    </row>
    <row r="127" spans="1:51" x14ac:dyDescent="0.25">
      <c r="A127" t="s">
        <v>380</v>
      </c>
      <c r="B127" t="s">
        <v>47</v>
      </c>
      <c r="C127" t="s">
        <v>510</v>
      </c>
      <c r="D127" t="s">
        <v>412</v>
      </c>
      <c r="E127" s="4">
        <v>93.891304347826093</v>
      </c>
      <c r="F127" s="4">
        <v>244.1592391304348</v>
      </c>
      <c r="G127" s="4">
        <v>4.2842391304347824</v>
      </c>
      <c r="H127" s="10">
        <v>1.7546905641142072E-2</v>
      </c>
      <c r="I127" s="4">
        <v>203.02880434782608</v>
      </c>
      <c r="J127" s="4">
        <v>4.2842391304347824</v>
      </c>
      <c r="K127" s="10">
        <v>2.1101632077264683E-2</v>
      </c>
      <c r="L127" s="4">
        <v>34.619565217391305</v>
      </c>
      <c r="M127" s="4">
        <v>0</v>
      </c>
      <c r="N127" s="10">
        <v>0</v>
      </c>
      <c r="O127" s="4">
        <v>9.3152173913043477</v>
      </c>
      <c r="P127" s="4">
        <v>0</v>
      </c>
      <c r="Q127" s="8">
        <v>0</v>
      </c>
      <c r="R127" s="4">
        <v>19.434782608695652</v>
      </c>
      <c r="S127" s="4">
        <v>0</v>
      </c>
      <c r="T127" s="10">
        <v>0</v>
      </c>
      <c r="U127" s="4">
        <v>5.8695652173913047</v>
      </c>
      <c r="V127" s="4">
        <v>0</v>
      </c>
      <c r="W127" s="10">
        <v>0</v>
      </c>
      <c r="X127" s="4">
        <v>60.790760869565219</v>
      </c>
      <c r="Y127" s="4">
        <v>2.5217391304347827</v>
      </c>
      <c r="Z127" s="10">
        <v>4.1482276161101429E-2</v>
      </c>
      <c r="AA127" s="4">
        <v>15.826086956521738</v>
      </c>
      <c r="AB127" s="4">
        <v>0</v>
      </c>
      <c r="AC127" s="10">
        <v>0</v>
      </c>
      <c r="AD127" s="4">
        <v>127.65380434782608</v>
      </c>
      <c r="AE127" s="4">
        <v>1.7625</v>
      </c>
      <c r="AF127" s="10">
        <v>1.3806874060702563E-2</v>
      </c>
      <c r="AG127" s="4">
        <v>5.2690217391304346</v>
      </c>
      <c r="AH127" s="4">
        <v>0</v>
      </c>
      <c r="AI127" s="10">
        <v>0</v>
      </c>
      <c r="AJ127" s="4">
        <v>0</v>
      </c>
      <c r="AK127" s="4">
        <v>0</v>
      </c>
      <c r="AL127" s="10" t="s">
        <v>662</v>
      </c>
      <c r="AM127" s="1">
        <v>315105</v>
      </c>
      <c r="AN127" s="1">
        <v>2</v>
      </c>
      <c r="AX127"/>
      <c r="AY127"/>
    </row>
    <row r="128" spans="1:51" x14ac:dyDescent="0.25">
      <c r="A128" t="s">
        <v>380</v>
      </c>
      <c r="B128" t="s">
        <v>46</v>
      </c>
      <c r="C128" t="s">
        <v>467</v>
      </c>
      <c r="D128" t="s">
        <v>401</v>
      </c>
      <c r="E128" s="4">
        <v>90.847826086956516</v>
      </c>
      <c r="F128" s="4">
        <v>324.42271739130427</v>
      </c>
      <c r="G128" s="4">
        <v>0</v>
      </c>
      <c r="H128" s="10">
        <v>0</v>
      </c>
      <c r="I128" s="4">
        <v>311.17967391304342</v>
      </c>
      <c r="J128" s="4">
        <v>0</v>
      </c>
      <c r="K128" s="10">
        <v>0</v>
      </c>
      <c r="L128" s="4">
        <v>50.620543478260871</v>
      </c>
      <c r="M128" s="4">
        <v>0</v>
      </c>
      <c r="N128" s="10">
        <v>0</v>
      </c>
      <c r="O128" s="4">
        <v>37.377499999999998</v>
      </c>
      <c r="P128" s="4">
        <v>0</v>
      </c>
      <c r="Q128" s="8">
        <v>0</v>
      </c>
      <c r="R128" s="4">
        <v>8.0256521739130431</v>
      </c>
      <c r="S128" s="4">
        <v>0</v>
      </c>
      <c r="T128" s="10">
        <v>0</v>
      </c>
      <c r="U128" s="4">
        <v>5.2173913043478262</v>
      </c>
      <c r="V128" s="4">
        <v>0</v>
      </c>
      <c r="W128" s="10">
        <v>0</v>
      </c>
      <c r="X128" s="4">
        <v>74.466956521739121</v>
      </c>
      <c r="Y128" s="4">
        <v>0</v>
      </c>
      <c r="Z128" s="10">
        <v>0</v>
      </c>
      <c r="AA128" s="4">
        <v>0</v>
      </c>
      <c r="AB128" s="4">
        <v>0</v>
      </c>
      <c r="AC128" s="10" t="s">
        <v>662</v>
      </c>
      <c r="AD128" s="4">
        <v>199.3352173913043</v>
      </c>
      <c r="AE128" s="4">
        <v>0</v>
      </c>
      <c r="AF128" s="10">
        <v>0</v>
      </c>
      <c r="AG128" s="4">
        <v>0</v>
      </c>
      <c r="AH128" s="4">
        <v>0</v>
      </c>
      <c r="AI128" s="10" t="s">
        <v>662</v>
      </c>
      <c r="AJ128" s="4">
        <v>0</v>
      </c>
      <c r="AK128" s="4">
        <v>0</v>
      </c>
      <c r="AL128" s="10" t="s">
        <v>662</v>
      </c>
      <c r="AM128" s="1">
        <v>315104</v>
      </c>
      <c r="AN128" s="1">
        <v>2</v>
      </c>
      <c r="AX128"/>
      <c r="AY128"/>
    </row>
    <row r="129" spans="1:51" x14ac:dyDescent="0.25">
      <c r="A129" t="s">
        <v>380</v>
      </c>
      <c r="B129" t="s">
        <v>271</v>
      </c>
      <c r="C129" t="s">
        <v>592</v>
      </c>
      <c r="D129" t="s">
        <v>421</v>
      </c>
      <c r="E129" s="4">
        <v>94.521739130434781</v>
      </c>
      <c r="F129" s="4">
        <v>281.36250000000007</v>
      </c>
      <c r="G129" s="4">
        <v>33.141304347826079</v>
      </c>
      <c r="H129" s="10">
        <v>0.1177886333389349</v>
      </c>
      <c r="I129" s="4">
        <v>256.17119565217399</v>
      </c>
      <c r="J129" s="4">
        <v>33.141304347826079</v>
      </c>
      <c r="K129" s="10">
        <v>0.12937170497820108</v>
      </c>
      <c r="L129" s="4">
        <v>45.108695652173921</v>
      </c>
      <c r="M129" s="4">
        <v>1.0407608695652175</v>
      </c>
      <c r="N129" s="10">
        <v>2.3072289156626506E-2</v>
      </c>
      <c r="O129" s="4">
        <v>29.917391304347838</v>
      </c>
      <c r="P129" s="4">
        <v>1.0407608695652175</v>
      </c>
      <c r="Q129" s="8">
        <v>3.4787821537567203E-2</v>
      </c>
      <c r="R129" s="4">
        <v>10.251630434782607</v>
      </c>
      <c r="S129" s="4">
        <v>0</v>
      </c>
      <c r="T129" s="10">
        <v>0</v>
      </c>
      <c r="U129" s="4">
        <v>4.9396739130434772</v>
      </c>
      <c r="V129" s="4">
        <v>0</v>
      </c>
      <c r="W129" s="10">
        <v>0</v>
      </c>
      <c r="X129" s="4">
        <v>66.455978260869557</v>
      </c>
      <c r="Y129" s="4">
        <v>8.9038043478260906</v>
      </c>
      <c r="Z129" s="10">
        <v>0.13398048724637926</v>
      </c>
      <c r="AA129" s="4">
        <v>9.9999999999999982</v>
      </c>
      <c r="AB129" s="4">
        <v>0</v>
      </c>
      <c r="AC129" s="10">
        <v>0</v>
      </c>
      <c r="AD129" s="4">
        <v>155.15543478260875</v>
      </c>
      <c r="AE129" s="4">
        <v>23.196739130434775</v>
      </c>
      <c r="AF129" s="10">
        <v>0.14950645565807069</v>
      </c>
      <c r="AG129" s="4">
        <v>4.6423913043478251</v>
      </c>
      <c r="AH129" s="4">
        <v>0</v>
      </c>
      <c r="AI129" s="10">
        <v>0</v>
      </c>
      <c r="AJ129" s="4">
        <v>0</v>
      </c>
      <c r="AK129" s="4">
        <v>0</v>
      </c>
      <c r="AL129" s="10" t="s">
        <v>662</v>
      </c>
      <c r="AM129" s="1">
        <v>315433</v>
      </c>
      <c r="AN129" s="1">
        <v>2</v>
      </c>
      <c r="AX129"/>
      <c r="AY129"/>
    </row>
    <row r="130" spans="1:51" x14ac:dyDescent="0.25">
      <c r="A130" t="s">
        <v>380</v>
      </c>
      <c r="B130" t="s">
        <v>220</v>
      </c>
      <c r="C130" t="s">
        <v>559</v>
      </c>
      <c r="D130" t="s">
        <v>402</v>
      </c>
      <c r="E130" s="4">
        <v>95.586956521739125</v>
      </c>
      <c r="F130" s="4">
        <v>346.07576086956527</v>
      </c>
      <c r="G130" s="4">
        <v>16.014891304347827</v>
      </c>
      <c r="H130" s="10">
        <v>4.6275680400465209E-2</v>
      </c>
      <c r="I130" s="4">
        <v>325.46706521739134</v>
      </c>
      <c r="J130" s="4">
        <v>16.014891304347827</v>
      </c>
      <c r="K130" s="10">
        <v>4.9205873699235576E-2</v>
      </c>
      <c r="L130" s="4">
        <v>58.92217391304348</v>
      </c>
      <c r="M130" s="4">
        <v>4.1238043478260877</v>
      </c>
      <c r="N130" s="10">
        <v>6.9987308240051366E-2</v>
      </c>
      <c r="O130" s="4">
        <v>38.487391304347831</v>
      </c>
      <c r="P130" s="4">
        <v>4.1238043478260877</v>
      </c>
      <c r="Q130" s="8">
        <v>0.10714689169801517</v>
      </c>
      <c r="R130" s="4">
        <v>15.130434782608695</v>
      </c>
      <c r="S130" s="4">
        <v>0</v>
      </c>
      <c r="T130" s="10">
        <v>0</v>
      </c>
      <c r="U130" s="4">
        <v>5.3043478260869561</v>
      </c>
      <c r="V130" s="4">
        <v>0</v>
      </c>
      <c r="W130" s="10">
        <v>0</v>
      </c>
      <c r="X130" s="4">
        <v>87.994891304347817</v>
      </c>
      <c r="Y130" s="4">
        <v>11.400326086956522</v>
      </c>
      <c r="Z130" s="10">
        <v>0.12955668127966916</v>
      </c>
      <c r="AA130" s="4">
        <v>0.17391304347826086</v>
      </c>
      <c r="AB130" s="4">
        <v>0</v>
      </c>
      <c r="AC130" s="10">
        <v>0</v>
      </c>
      <c r="AD130" s="4">
        <v>192.14119565217396</v>
      </c>
      <c r="AE130" s="4">
        <v>0.49076086956521736</v>
      </c>
      <c r="AF130" s="10">
        <v>2.5541678758657432E-3</v>
      </c>
      <c r="AG130" s="4">
        <v>6.8435869565217384</v>
      </c>
      <c r="AH130" s="4">
        <v>0</v>
      </c>
      <c r="AI130" s="10">
        <v>0</v>
      </c>
      <c r="AJ130" s="4">
        <v>0</v>
      </c>
      <c r="AK130" s="4">
        <v>0</v>
      </c>
      <c r="AL130" s="10" t="s">
        <v>662</v>
      </c>
      <c r="AM130" s="1">
        <v>315353</v>
      </c>
      <c r="AN130" s="1">
        <v>2</v>
      </c>
      <c r="AX130"/>
      <c r="AY130"/>
    </row>
    <row r="131" spans="1:51" x14ac:dyDescent="0.25">
      <c r="A131" t="s">
        <v>380</v>
      </c>
      <c r="B131" t="s">
        <v>249</v>
      </c>
      <c r="C131" t="s">
        <v>506</v>
      </c>
      <c r="D131" t="s">
        <v>401</v>
      </c>
      <c r="E131" s="4">
        <v>58.260869565217391</v>
      </c>
      <c r="F131" s="4">
        <v>216.15152173913049</v>
      </c>
      <c r="G131" s="4">
        <v>0</v>
      </c>
      <c r="H131" s="10">
        <v>0</v>
      </c>
      <c r="I131" s="4">
        <v>210.55967391304353</v>
      </c>
      <c r="J131" s="4">
        <v>0</v>
      </c>
      <c r="K131" s="10">
        <v>0</v>
      </c>
      <c r="L131" s="4">
        <v>21.617717391304339</v>
      </c>
      <c r="M131" s="4">
        <v>0</v>
      </c>
      <c r="N131" s="10">
        <v>0</v>
      </c>
      <c r="O131" s="4">
        <v>16.400326086956515</v>
      </c>
      <c r="P131" s="4">
        <v>0</v>
      </c>
      <c r="Q131" s="8">
        <v>0</v>
      </c>
      <c r="R131" s="4">
        <v>1.1304347826086956</v>
      </c>
      <c r="S131" s="4">
        <v>0</v>
      </c>
      <c r="T131" s="10">
        <v>0</v>
      </c>
      <c r="U131" s="4">
        <v>4.0869565217391308</v>
      </c>
      <c r="V131" s="4">
        <v>0</v>
      </c>
      <c r="W131" s="10">
        <v>0</v>
      </c>
      <c r="X131" s="4">
        <v>56.972826086956523</v>
      </c>
      <c r="Y131" s="4">
        <v>0</v>
      </c>
      <c r="Z131" s="10">
        <v>0</v>
      </c>
      <c r="AA131" s="4">
        <v>0.37445652173913047</v>
      </c>
      <c r="AB131" s="4">
        <v>0</v>
      </c>
      <c r="AC131" s="10">
        <v>0</v>
      </c>
      <c r="AD131" s="4">
        <v>137.18652173913048</v>
      </c>
      <c r="AE131" s="4">
        <v>0</v>
      </c>
      <c r="AF131" s="10">
        <v>0</v>
      </c>
      <c r="AG131" s="4">
        <v>0</v>
      </c>
      <c r="AH131" s="4">
        <v>0</v>
      </c>
      <c r="AI131" s="10" t="s">
        <v>662</v>
      </c>
      <c r="AJ131" s="4">
        <v>0</v>
      </c>
      <c r="AK131" s="4">
        <v>0</v>
      </c>
      <c r="AL131" s="10" t="s">
        <v>662</v>
      </c>
      <c r="AM131" s="1">
        <v>315390</v>
      </c>
      <c r="AN131" s="1">
        <v>2</v>
      </c>
      <c r="AX131"/>
      <c r="AY131"/>
    </row>
    <row r="132" spans="1:51" x14ac:dyDescent="0.25">
      <c r="A132" t="s">
        <v>380</v>
      </c>
      <c r="B132" t="s">
        <v>40</v>
      </c>
      <c r="C132" t="s">
        <v>506</v>
      </c>
      <c r="D132" t="s">
        <v>401</v>
      </c>
      <c r="E132" s="4">
        <v>188.90217391304347</v>
      </c>
      <c r="F132" s="4">
        <v>547.7552173913042</v>
      </c>
      <c r="G132" s="4">
        <v>51.143804347826077</v>
      </c>
      <c r="H132" s="10">
        <v>9.3369816889010249E-2</v>
      </c>
      <c r="I132" s="4">
        <v>509.78967391304337</v>
      </c>
      <c r="J132" s="4">
        <v>48.879347826086949</v>
      </c>
      <c r="K132" s="10">
        <v>9.5881400364387276E-2</v>
      </c>
      <c r="L132" s="4">
        <v>79.348695652173916</v>
      </c>
      <c r="M132" s="4">
        <v>2.2644565217391301</v>
      </c>
      <c r="N132" s="10">
        <v>2.8538043418702256E-2</v>
      </c>
      <c r="O132" s="4">
        <v>50.790760869565219</v>
      </c>
      <c r="P132" s="4">
        <v>0</v>
      </c>
      <c r="Q132" s="8">
        <v>0</v>
      </c>
      <c r="R132" s="4">
        <v>22.905760869565217</v>
      </c>
      <c r="S132" s="4">
        <v>2.2644565217391301</v>
      </c>
      <c r="T132" s="10">
        <v>9.8859694494929595E-2</v>
      </c>
      <c r="U132" s="4">
        <v>5.6521739130434785</v>
      </c>
      <c r="V132" s="4">
        <v>0</v>
      </c>
      <c r="W132" s="10">
        <v>0</v>
      </c>
      <c r="X132" s="4">
        <v>147.37456521739125</v>
      </c>
      <c r="Y132" s="4">
        <v>4.5620652173913046</v>
      </c>
      <c r="Z132" s="10">
        <v>3.0955580501030366E-2</v>
      </c>
      <c r="AA132" s="4">
        <v>9.4076086956521738</v>
      </c>
      <c r="AB132" s="4">
        <v>0</v>
      </c>
      <c r="AC132" s="10">
        <v>0</v>
      </c>
      <c r="AD132" s="4">
        <v>278.27923913043475</v>
      </c>
      <c r="AE132" s="4">
        <v>44.317282608695642</v>
      </c>
      <c r="AF132" s="10">
        <v>0.15925472107505401</v>
      </c>
      <c r="AG132" s="4">
        <v>33.345108695652172</v>
      </c>
      <c r="AH132" s="4">
        <v>0</v>
      </c>
      <c r="AI132" s="10">
        <v>0</v>
      </c>
      <c r="AJ132" s="4">
        <v>0</v>
      </c>
      <c r="AK132" s="4">
        <v>0</v>
      </c>
      <c r="AL132" s="10" t="s">
        <v>662</v>
      </c>
      <c r="AM132" s="1">
        <v>315091</v>
      </c>
      <c r="AN132" s="1">
        <v>2</v>
      </c>
      <c r="AX132"/>
      <c r="AY132"/>
    </row>
    <row r="133" spans="1:51" x14ac:dyDescent="0.25">
      <c r="A133" t="s">
        <v>380</v>
      </c>
      <c r="B133" t="s">
        <v>173</v>
      </c>
      <c r="C133" t="s">
        <v>539</v>
      </c>
      <c r="D133" t="s">
        <v>420</v>
      </c>
      <c r="E133" s="4">
        <v>87.014084507042256</v>
      </c>
      <c r="F133" s="4">
        <v>373.67830985915498</v>
      </c>
      <c r="G133" s="4">
        <v>0</v>
      </c>
      <c r="H133" s="10">
        <v>0</v>
      </c>
      <c r="I133" s="4">
        <v>371.00225352112682</v>
      </c>
      <c r="J133" s="4">
        <v>0</v>
      </c>
      <c r="K133" s="10">
        <v>0</v>
      </c>
      <c r="L133" s="4">
        <v>37.403239436619721</v>
      </c>
      <c r="M133" s="4">
        <v>0</v>
      </c>
      <c r="N133" s="10">
        <v>0</v>
      </c>
      <c r="O133" s="4">
        <v>34.727183098591553</v>
      </c>
      <c r="P133" s="4">
        <v>0</v>
      </c>
      <c r="Q133" s="8">
        <v>0</v>
      </c>
      <c r="R133" s="4">
        <v>0</v>
      </c>
      <c r="S133" s="4">
        <v>0</v>
      </c>
      <c r="T133" s="10" t="s">
        <v>662</v>
      </c>
      <c r="U133" s="4">
        <v>2.676056338028169</v>
      </c>
      <c r="V133" s="4">
        <v>0</v>
      </c>
      <c r="W133" s="10">
        <v>0</v>
      </c>
      <c r="X133" s="4">
        <v>126.21422535211272</v>
      </c>
      <c r="Y133" s="4">
        <v>0</v>
      </c>
      <c r="Z133" s="10">
        <v>0</v>
      </c>
      <c r="AA133" s="4">
        <v>0</v>
      </c>
      <c r="AB133" s="4">
        <v>0</v>
      </c>
      <c r="AC133" s="10" t="s">
        <v>662</v>
      </c>
      <c r="AD133" s="4">
        <v>210.06084507042254</v>
      </c>
      <c r="AE133" s="4">
        <v>0</v>
      </c>
      <c r="AF133" s="10">
        <v>0</v>
      </c>
      <c r="AG133" s="4">
        <v>0</v>
      </c>
      <c r="AH133" s="4">
        <v>0</v>
      </c>
      <c r="AI133" s="10" t="s">
        <v>662</v>
      </c>
      <c r="AJ133" s="4">
        <v>0</v>
      </c>
      <c r="AK133" s="4">
        <v>0</v>
      </c>
      <c r="AL133" s="10" t="s">
        <v>662</v>
      </c>
      <c r="AM133" s="1">
        <v>315294</v>
      </c>
      <c r="AN133" s="1">
        <v>2</v>
      </c>
      <c r="AX133"/>
      <c r="AY133"/>
    </row>
    <row r="134" spans="1:51" x14ac:dyDescent="0.25">
      <c r="A134" t="s">
        <v>380</v>
      </c>
      <c r="B134" t="s">
        <v>67</v>
      </c>
      <c r="C134" t="s">
        <v>518</v>
      </c>
      <c r="D134" t="s">
        <v>418</v>
      </c>
      <c r="E134" s="4">
        <v>105.1304347826087</v>
      </c>
      <c r="F134" s="4">
        <v>313.17173913043479</v>
      </c>
      <c r="G134" s="4">
        <v>7.7858695652173928</v>
      </c>
      <c r="H134" s="10">
        <v>2.4861341533677177E-2</v>
      </c>
      <c r="I134" s="4">
        <v>272.61956521739131</v>
      </c>
      <c r="J134" s="4">
        <v>1.4782608695652173</v>
      </c>
      <c r="K134" s="10">
        <v>5.4224313225150504E-3</v>
      </c>
      <c r="L134" s="4">
        <v>38.916304347826085</v>
      </c>
      <c r="M134" s="4">
        <v>6.3076086956521751</v>
      </c>
      <c r="N134" s="10">
        <v>0.16208138982766812</v>
      </c>
      <c r="O134" s="4">
        <v>9.4945652173913047</v>
      </c>
      <c r="P134" s="4">
        <v>0</v>
      </c>
      <c r="Q134" s="8">
        <v>0</v>
      </c>
      <c r="R134" s="4">
        <v>23.421739130434784</v>
      </c>
      <c r="S134" s="4">
        <v>6.3076086956521751</v>
      </c>
      <c r="T134" s="10">
        <v>0.26930573603118624</v>
      </c>
      <c r="U134" s="4">
        <v>6</v>
      </c>
      <c r="V134" s="4">
        <v>0</v>
      </c>
      <c r="W134" s="10">
        <v>0</v>
      </c>
      <c r="X134" s="4">
        <v>74.111413043478265</v>
      </c>
      <c r="Y134" s="4">
        <v>1.4782608695652173</v>
      </c>
      <c r="Z134" s="10">
        <v>1.9946467201994646E-2</v>
      </c>
      <c r="AA134" s="4">
        <v>11.130434782608695</v>
      </c>
      <c r="AB134" s="4">
        <v>0</v>
      </c>
      <c r="AC134" s="10">
        <v>0</v>
      </c>
      <c r="AD134" s="4">
        <v>171.84782608695653</v>
      </c>
      <c r="AE134" s="4">
        <v>0</v>
      </c>
      <c r="AF134" s="10">
        <v>0</v>
      </c>
      <c r="AG134" s="4">
        <v>12.4375</v>
      </c>
      <c r="AH134" s="4">
        <v>0</v>
      </c>
      <c r="AI134" s="10">
        <v>0</v>
      </c>
      <c r="AJ134" s="4">
        <v>4.7282608695652177</v>
      </c>
      <c r="AK134" s="4">
        <v>0</v>
      </c>
      <c r="AL134" s="10" t="s">
        <v>662</v>
      </c>
      <c r="AM134" s="1">
        <v>315135</v>
      </c>
      <c r="AN134" s="1">
        <v>2</v>
      </c>
      <c r="AX134"/>
      <c r="AY134"/>
    </row>
    <row r="135" spans="1:51" x14ac:dyDescent="0.25">
      <c r="A135" t="s">
        <v>380</v>
      </c>
      <c r="B135" t="s">
        <v>175</v>
      </c>
      <c r="C135" t="s">
        <v>451</v>
      </c>
      <c r="D135" t="s">
        <v>418</v>
      </c>
      <c r="E135" s="4">
        <v>44.054347826086953</v>
      </c>
      <c r="F135" s="4">
        <v>163.26630434782606</v>
      </c>
      <c r="G135" s="4">
        <v>22.372282608695652</v>
      </c>
      <c r="H135" s="10">
        <v>0.1370293931626777</v>
      </c>
      <c r="I135" s="4">
        <v>149.52717391304347</v>
      </c>
      <c r="J135" s="4">
        <v>22.372282608695652</v>
      </c>
      <c r="K135" s="10">
        <v>0.14962017955148477</v>
      </c>
      <c r="L135" s="4">
        <v>36.302717391304348</v>
      </c>
      <c r="M135" s="4">
        <v>9.5516304347826093</v>
      </c>
      <c r="N135" s="10">
        <v>0.26311061874036262</v>
      </c>
      <c r="O135" s="4">
        <v>27.607065217391302</v>
      </c>
      <c r="P135" s="4">
        <v>9.5516304347826093</v>
      </c>
      <c r="Q135" s="8">
        <v>0.34598499911412095</v>
      </c>
      <c r="R135" s="4">
        <v>3.3043478260869565</v>
      </c>
      <c r="S135" s="4">
        <v>0</v>
      </c>
      <c r="T135" s="10">
        <v>0</v>
      </c>
      <c r="U135" s="4">
        <v>5.3913043478260869</v>
      </c>
      <c r="V135" s="4">
        <v>0</v>
      </c>
      <c r="W135" s="10">
        <v>0</v>
      </c>
      <c r="X135" s="4">
        <v>32.450000000000003</v>
      </c>
      <c r="Y135" s="4">
        <v>5.0108695652173916</v>
      </c>
      <c r="Z135" s="10">
        <v>0.15441816841964226</v>
      </c>
      <c r="AA135" s="4">
        <v>5.0434782608695654</v>
      </c>
      <c r="AB135" s="4">
        <v>0</v>
      </c>
      <c r="AC135" s="10">
        <v>0</v>
      </c>
      <c r="AD135" s="4">
        <v>89.470108695652172</v>
      </c>
      <c r="AE135" s="4">
        <v>7.8097826086956523</v>
      </c>
      <c r="AF135" s="10">
        <v>8.728929384965832E-2</v>
      </c>
      <c r="AG135" s="4">
        <v>0</v>
      </c>
      <c r="AH135" s="4">
        <v>0</v>
      </c>
      <c r="AI135" s="10" t="s">
        <v>662</v>
      </c>
      <c r="AJ135" s="4">
        <v>0</v>
      </c>
      <c r="AK135" s="4">
        <v>0</v>
      </c>
      <c r="AL135" s="10" t="s">
        <v>662</v>
      </c>
      <c r="AM135" s="1">
        <v>315298</v>
      </c>
      <c r="AN135" s="1">
        <v>2</v>
      </c>
      <c r="AX135"/>
      <c r="AY135"/>
    </row>
    <row r="136" spans="1:51" x14ac:dyDescent="0.25">
      <c r="A136" t="s">
        <v>380</v>
      </c>
      <c r="B136" t="s">
        <v>59</v>
      </c>
      <c r="C136" t="s">
        <v>515</v>
      </c>
      <c r="D136" t="s">
        <v>418</v>
      </c>
      <c r="E136" s="4">
        <v>199.64130434782609</v>
      </c>
      <c r="F136" s="4">
        <v>523.72641304347826</v>
      </c>
      <c r="G136" s="4">
        <v>254.85326086956519</v>
      </c>
      <c r="H136" s="10">
        <v>0.48661525277780482</v>
      </c>
      <c r="I136" s="4">
        <v>505.18836956521739</v>
      </c>
      <c r="J136" s="4">
        <v>254.85326086956519</v>
      </c>
      <c r="K136" s="10">
        <v>0.50447174999080191</v>
      </c>
      <c r="L136" s="4">
        <v>27.836956521739133</v>
      </c>
      <c r="M136" s="4">
        <v>0.40760869565217389</v>
      </c>
      <c r="N136" s="10">
        <v>1.4642717688402966E-2</v>
      </c>
      <c r="O136" s="4">
        <v>14.084239130434783</v>
      </c>
      <c r="P136" s="4">
        <v>0.40760869565217389</v>
      </c>
      <c r="Q136" s="8">
        <v>2.8940767895041478E-2</v>
      </c>
      <c r="R136" s="4">
        <v>8.883152173913043</v>
      </c>
      <c r="S136" s="4">
        <v>0</v>
      </c>
      <c r="T136" s="10">
        <v>0</v>
      </c>
      <c r="U136" s="4">
        <v>4.8695652173913047</v>
      </c>
      <c r="V136" s="4">
        <v>0</v>
      </c>
      <c r="W136" s="10">
        <v>0</v>
      </c>
      <c r="X136" s="4">
        <v>149.55521739130435</v>
      </c>
      <c r="Y136" s="4">
        <v>50.135869565217391</v>
      </c>
      <c r="Z136" s="10">
        <v>0.33523316965959932</v>
      </c>
      <c r="AA136" s="4">
        <v>4.7853260869565215</v>
      </c>
      <c r="AB136" s="4">
        <v>0</v>
      </c>
      <c r="AC136" s="10">
        <v>0</v>
      </c>
      <c r="AD136" s="4">
        <v>250.2608695652174</v>
      </c>
      <c r="AE136" s="4">
        <v>142.08967391304347</v>
      </c>
      <c r="AF136" s="10">
        <v>0.56776624391938835</v>
      </c>
      <c r="AG136" s="4">
        <v>91.288043478260875</v>
      </c>
      <c r="AH136" s="4">
        <v>62.220108695652172</v>
      </c>
      <c r="AI136" s="10">
        <v>0.681580044055486</v>
      </c>
      <c r="AJ136" s="4">
        <v>0</v>
      </c>
      <c r="AK136" s="4">
        <v>0</v>
      </c>
      <c r="AL136" s="10" t="s">
        <v>662</v>
      </c>
      <c r="AM136" s="1">
        <v>315125</v>
      </c>
      <c r="AN136" s="1">
        <v>2</v>
      </c>
      <c r="AX136"/>
      <c r="AY136"/>
    </row>
    <row r="137" spans="1:51" x14ac:dyDescent="0.25">
      <c r="A137" t="s">
        <v>380</v>
      </c>
      <c r="B137" t="s">
        <v>253</v>
      </c>
      <c r="C137" t="s">
        <v>478</v>
      </c>
      <c r="D137" t="s">
        <v>407</v>
      </c>
      <c r="E137" s="4">
        <v>135.19565217391303</v>
      </c>
      <c r="F137" s="4">
        <v>473.5644565217392</v>
      </c>
      <c r="G137" s="4">
        <v>115.33891304347827</v>
      </c>
      <c r="H137" s="10">
        <v>0.24355483494395991</v>
      </c>
      <c r="I137" s="4">
        <v>421.38673913043488</v>
      </c>
      <c r="J137" s="4">
        <v>115.33891304347827</v>
      </c>
      <c r="K137" s="10">
        <v>0.27371272594265617</v>
      </c>
      <c r="L137" s="4">
        <v>49.36467391304349</v>
      </c>
      <c r="M137" s="4">
        <v>4.2717391304347823</v>
      </c>
      <c r="N137" s="10">
        <v>8.6534332992040136E-2</v>
      </c>
      <c r="O137" s="4">
        <v>26.106521739130446</v>
      </c>
      <c r="P137" s="4">
        <v>4.2717391304347823</v>
      </c>
      <c r="Q137" s="8">
        <v>0.16362727954034464</v>
      </c>
      <c r="R137" s="4">
        <v>15.456521739130435</v>
      </c>
      <c r="S137" s="4">
        <v>0</v>
      </c>
      <c r="T137" s="10">
        <v>0</v>
      </c>
      <c r="U137" s="4">
        <v>7.8016304347826084</v>
      </c>
      <c r="V137" s="4">
        <v>0</v>
      </c>
      <c r="W137" s="10">
        <v>0</v>
      </c>
      <c r="X137" s="4">
        <v>114.21358695652174</v>
      </c>
      <c r="Y137" s="4">
        <v>34.046195652173914</v>
      </c>
      <c r="Z137" s="10">
        <v>0.29809234224588754</v>
      </c>
      <c r="AA137" s="4">
        <v>28.919565217391298</v>
      </c>
      <c r="AB137" s="4">
        <v>0</v>
      </c>
      <c r="AC137" s="10">
        <v>0</v>
      </c>
      <c r="AD137" s="4">
        <v>281.06663043478272</v>
      </c>
      <c r="AE137" s="4">
        <v>77.020978260869569</v>
      </c>
      <c r="AF137" s="10">
        <v>0.27403103008608887</v>
      </c>
      <c r="AG137" s="4">
        <v>0</v>
      </c>
      <c r="AH137" s="4">
        <v>0</v>
      </c>
      <c r="AI137" s="10" t="s">
        <v>662</v>
      </c>
      <c r="AJ137" s="4">
        <v>0</v>
      </c>
      <c r="AK137" s="4">
        <v>0</v>
      </c>
      <c r="AL137" s="10" t="s">
        <v>662</v>
      </c>
      <c r="AM137" s="1">
        <v>315396</v>
      </c>
      <c r="AN137" s="1">
        <v>2</v>
      </c>
      <c r="AX137"/>
      <c r="AY137"/>
    </row>
    <row r="138" spans="1:51" x14ac:dyDescent="0.25">
      <c r="A138" t="s">
        <v>380</v>
      </c>
      <c r="B138" t="s">
        <v>15</v>
      </c>
      <c r="C138" t="s">
        <v>491</v>
      </c>
      <c r="D138" t="s">
        <v>410</v>
      </c>
      <c r="E138" s="4">
        <v>138.4891304347826</v>
      </c>
      <c r="F138" s="4">
        <v>454.21739130434781</v>
      </c>
      <c r="G138" s="4">
        <v>1.3586956521739131</v>
      </c>
      <c r="H138" s="10">
        <v>2.9912893653680486E-3</v>
      </c>
      <c r="I138" s="4">
        <v>413.11413043478262</v>
      </c>
      <c r="J138" s="4">
        <v>1.3586956521739131</v>
      </c>
      <c r="K138" s="10">
        <v>3.2889111073105917E-3</v>
      </c>
      <c r="L138" s="4">
        <v>101.58967391304347</v>
      </c>
      <c r="M138" s="4">
        <v>0</v>
      </c>
      <c r="N138" s="10">
        <v>0</v>
      </c>
      <c r="O138" s="4">
        <v>60.486413043478258</v>
      </c>
      <c r="P138" s="4">
        <v>0</v>
      </c>
      <c r="Q138" s="8">
        <v>0</v>
      </c>
      <c r="R138" s="4">
        <v>36.048913043478258</v>
      </c>
      <c r="S138" s="4">
        <v>0</v>
      </c>
      <c r="T138" s="10">
        <v>0</v>
      </c>
      <c r="U138" s="4">
        <v>5.0543478260869561</v>
      </c>
      <c r="V138" s="4">
        <v>0</v>
      </c>
      <c r="W138" s="10">
        <v>0</v>
      </c>
      <c r="X138" s="4">
        <v>67.190217391304344</v>
      </c>
      <c r="Y138" s="4">
        <v>0</v>
      </c>
      <c r="Z138" s="10">
        <v>0</v>
      </c>
      <c r="AA138" s="4">
        <v>0</v>
      </c>
      <c r="AB138" s="4">
        <v>0</v>
      </c>
      <c r="AC138" s="10" t="s">
        <v>662</v>
      </c>
      <c r="AD138" s="4">
        <v>269.38586956521738</v>
      </c>
      <c r="AE138" s="4">
        <v>1.3586956521739131</v>
      </c>
      <c r="AF138" s="10">
        <v>5.0436782536768419E-3</v>
      </c>
      <c r="AG138" s="4">
        <v>16.051630434782609</v>
      </c>
      <c r="AH138" s="4">
        <v>0</v>
      </c>
      <c r="AI138" s="10">
        <v>0</v>
      </c>
      <c r="AJ138" s="4">
        <v>0</v>
      </c>
      <c r="AK138" s="4">
        <v>0</v>
      </c>
      <c r="AL138" s="10" t="s">
        <v>662</v>
      </c>
      <c r="AM138" s="1">
        <v>315029</v>
      </c>
      <c r="AN138" s="1">
        <v>2</v>
      </c>
      <c r="AX138"/>
      <c r="AY138"/>
    </row>
    <row r="139" spans="1:51" x14ac:dyDescent="0.25">
      <c r="A139" t="s">
        <v>380</v>
      </c>
      <c r="B139" t="s">
        <v>14</v>
      </c>
      <c r="C139" t="s">
        <v>460</v>
      </c>
      <c r="D139" t="s">
        <v>414</v>
      </c>
      <c r="E139" s="4">
        <v>145.14130434782609</v>
      </c>
      <c r="F139" s="4">
        <v>520.85869565217399</v>
      </c>
      <c r="G139" s="4">
        <v>0</v>
      </c>
      <c r="H139" s="10">
        <v>0</v>
      </c>
      <c r="I139" s="4">
        <v>485.48097826086962</v>
      </c>
      <c r="J139" s="4">
        <v>0</v>
      </c>
      <c r="K139" s="10">
        <v>0</v>
      </c>
      <c r="L139" s="4">
        <v>141.54619565217391</v>
      </c>
      <c r="M139" s="4">
        <v>0</v>
      </c>
      <c r="N139" s="10">
        <v>0</v>
      </c>
      <c r="O139" s="4">
        <v>106.16847826086956</v>
      </c>
      <c r="P139" s="4">
        <v>0</v>
      </c>
      <c r="Q139" s="8">
        <v>0</v>
      </c>
      <c r="R139" s="4">
        <v>31.630434782608695</v>
      </c>
      <c r="S139" s="4">
        <v>0</v>
      </c>
      <c r="T139" s="10">
        <v>0</v>
      </c>
      <c r="U139" s="4">
        <v>3.7472826086956523</v>
      </c>
      <c r="V139" s="4">
        <v>0</v>
      </c>
      <c r="W139" s="10">
        <v>0</v>
      </c>
      <c r="X139" s="4">
        <v>62.790760869565219</v>
      </c>
      <c r="Y139" s="4">
        <v>0</v>
      </c>
      <c r="Z139" s="10">
        <v>0</v>
      </c>
      <c r="AA139" s="4">
        <v>0</v>
      </c>
      <c r="AB139" s="4">
        <v>0</v>
      </c>
      <c r="AC139" s="10" t="s">
        <v>662</v>
      </c>
      <c r="AD139" s="4">
        <v>316.52173913043481</v>
      </c>
      <c r="AE139" s="4">
        <v>0</v>
      </c>
      <c r="AF139" s="10">
        <v>0</v>
      </c>
      <c r="AG139" s="4">
        <v>0</v>
      </c>
      <c r="AH139" s="4">
        <v>0</v>
      </c>
      <c r="AI139" s="10" t="s">
        <v>662</v>
      </c>
      <c r="AJ139" s="4">
        <v>0</v>
      </c>
      <c r="AK139" s="4">
        <v>0</v>
      </c>
      <c r="AL139" s="10" t="s">
        <v>662</v>
      </c>
      <c r="AM139" s="1">
        <v>315021</v>
      </c>
      <c r="AN139" s="1">
        <v>2</v>
      </c>
      <c r="AX139"/>
      <c r="AY139"/>
    </row>
    <row r="140" spans="1:51" x14ac:dyDescent="0.25">
      <c r="A140" t="s">
        <v>380</v>
      </c>
      <c r="B140" t="s">
        <v>238</v>
      </c>
      <c r="C140" t="s">
        <v>580</v>
      </c>
      <c r="D140" t="s">
        <v>412</v>
      </c>
      <c r="E140" s="4">
        <v>25.010869565217391</v>
      </c>
      <c r="F140" s="4">
        <v>123.91065217391304</v>
      </c>
      <c r="G140" s="4">
        <v>0</v>
      </c>
      <c r="H140" s="10">
        <v>0</v>
      </c>
      <c r="I140" s="4">
        <v>111.41684782608695</v>
      </c>
      <c r="J140" s="4">
        <v>0</v>
      </c>
      <c r="K140" s="10">
        <v>0</v>
      </c>
      <c r="L140" s="4">
        <v>11.229021739130435</v>
      </c>
      <c r="M140" s="4">
        <v>0</v>
      </c>
      <c r="N140" s="10">
        <v>0</v>
      </c>
      <c r="O140" s="4">
        <v>2.6358695652173911</v>
      </c>
      <c r="P140" s="4">
        <v>0</v>
      </c>
      <c r="Q140" s="8">
        <v>0</v>
      </c>
      <c r="R140" s="4">
        <v>4.4844565217391308</v>
      </c>
      <c r="S140" s="4">
        <v>0</v>
      </c>
      <c r="T140" s="10">
        <v>0</v>
      </c>
      <c r="U140" s="4">
        <v>4.1086956521739131</v>
      </c>
      <c r="V140" s="4">
        <v>0</v>
      </c>
      <c r="W140" s="10">
        <v>0</v>
      </c>
      <c r="X140" s="4">
        <v>34.514021739130428</v>
      </c>
      <c r="Y140" s="4">
        <v>0</v>
      </c>
      <c r="Z140" s="10">
        <v>0</v>
      </c>
      <c r="AA140" s="4">
        <v>3.9006521739130431</v>
      </c>
      <c r="AB140" s="4">
        <v>0</v>
      </c>
      <c r="AC140" s="10">
        <v>0</v>
      </c>
      <c r="AD140" s="4">
        <v>74.266956521739132</v>
      </c>
      <c r="AE140" s="4">
        <v>0</v>
      </c>
      <c r="AF140" s="10">
        <v>0</v>
      </c>
      <c r="AG140" s="4">
        <v>0</v>
      </c>
      <c r="AH140" s="4">
        <v>0</v>
      </c>
      <c r="AI140" s="10" t="s">
        <v>662</v>
      </c>
      <c r="AJ140" s="4">
        <v>0</v>
      </c>
      <c r="AK140" s="4">
        <v>0</v>
      </c>
      <c r="AL140" s="10" t="s">
        <v>662</v>
      </c>
      <c r="AM140" s="1">
        <v>315374</v>
      </c>
      <c r="AN140" s="1">
        <v>2</v>
      </c>
      <c r="AX140"/>
      <c r="AY140"/>
    </row>
    <row r="141" spans="1:51" x14ac:dyDescent="0.25">
      <c r="A141" t="s">
        <v>380</v>
      </c>
      <c r="B141" t="s">
        <v>63</v>
      </c>
      <c r="C141" t="s">
        <v>490</v>
      </c>
      <c r="D141" t="s">
        <v>413</v>
      </c>
      <c r="E141" s="4">
        <v>83.967391304347828</v>
      </c>
      <c r="F141" s="4">
        <v>325.05065217391302</v>
      </c>
      <c r="G141" s="4">
        <v>4.1486956521739131</v>
      </c>
      <c r="H141" s="10">
        <v>1.2763228205905034E-2</v>
      </c>
      <c r="I141" s="4">
        <v>302.86586956521739</v>
      </c>
      <c r="J141" s="4">
        <v>3.6106521739130431</v>
      </c>
      <c r="K141" s="10">
        <v>1.1921621208412676E-2</v>
      </c>
      <c r="L141" s="4">
        <v>87.427065217391274</v>
      </c>
      <c r="M141" s="4">
        <v>1.9728260869565215</v>
      </c>
      <c r="N141" s="10">
        <v>2.2565393017036566E-2</v>
      </c>
      <c r="O141" s="4">
        <v>65.242282608695618</v>
      </c>
      <c r="P141" s="4">
        <v>1.4347826086956521</v>
      </c>
      <c r="Q141" s="8">
        <v>2.1991606536838449E-2</v>
      </c>
      <c r="R141" s="4">
        <v>16.445652173913043</v>
      </c>
      <c r="S141" s="4">
        <v>0.53804347826086951</v>
      </c>
      <c r="T141" s="10">
        <v>3.2716457369464637E-2</v>
      </c>
      <c r="U141" s="4">
        <v>5.7391304347826084</v>
      </c>
      <c r="V141" s="4">
        <v>0</v>
      </c>
      <c r="W141" s="10">
        <v>0</v>
      </c>
      <c r="X141" s="4">
        <v>83.550543478260892</v>
      </c>
      <c r="Y141" s="4">
        <v>0</v>
      </c>
      <c r="Z141" s="10">
        <v>0</v>
      </c>
      <c r="AA141" s="4">
        <v>0</v>
      </c>
      <c r="AB141" s="4">
        <v>0</v>
      </c>
      <c r="AC141" s="10" t="s">
        <v>662</v>
      </c>
      <c r="AD141" s="4">
        <v>154.07304347826087</v>
      </c>
      <c r="AE141" s="4">
        <v>2.1758695652173912</v>
      </c>
      <c r="AF141" s="10">
        <v>1.4122324814881704E-2</v>
      </c>
      <c r="AG141" s="4">
        <v>0</v>
      </c>
      <c r="AH141" s="4">
        <v>0</v>
      </c>
      <c r="AI141" s="10" t="s">
        <v>662</v>
      </c>
      <c r="AJ141" s="4">
        <v>0</v>
      </c>
      <c r="AK141" s="4">
        <v>0</v>
      </c>
      <c r="AL141" s="10" t="s">
        <v>662</v>
      </c>
      <c r="AM141" s="1">
        <v>315129</v>
      </c>
      <c r="AN141" s="1">
        <v>2</v>
      </c>
      <c r="AX141"/>
      <c r="AY141"/>
    </row>
    <row r="142" spans="1:51" x14ac:dyDescent="0.25">
      <c r="A142" t="s">
        <v>380</v>
      </c>
      <c r="B142" t="s">
        <v>87</v>
      </c>
      <c r="C142" t="s">
        <v>532</v>
      </c>
      <c r="D142" t="s">
        <v>419</v>
      </c>
      <c r="E142" s="4">
        <v>195.57608695652175</v>
      </c>
      <c r="F142" s="4">
        <v>590.28467391304343</v>
      </c>
      <c r="G142" s="4">
        <v>82.871956521739122</v>
      </c>
      <c r="H142" s="10">
        <v>0.14039320379500017</v>
      </c>
      <c r="I142" s="4">
        <v>580.02380434782606</v>
      </c>
      <c r="J142" s="4">
        <v>82.871956521739122</v>
      </c>
      <c r="K142" s="10">
        <v>0.14287681971073526</v>
      </c>
      <c r="L142" s="4">
        <v>71.67358695652176</v>
      </c>
      <c r="M142" s="4">
        <v>5.7877173913043478</v>
      </c>
      <c r="N142" s="10">
        <v>8.0751049822792617E-2</v>
      </c>
      <c r="O142" s="4">
        <v>61.412717391304362</v>
      </c>
      <c r="P142" s="4">
        <v>5.7877173913043478</v>
      </c>
      <c r="Q142" s="8">
        <v>9.4242978281300585E-2</v>
      </c>
      <c r="R142" s="4">
        <v>6.8695652173913047</v>
      </c>
      <c r="S142" s="4">
        <v>0</v>
      </c>
      <c r="T142" s="10">
        <v>0</v>
      </c>
      <c r="U142" s="4">
        <v>3.3913043478260869</v>
      </c>
      <c r="V142" s="4">
        <v>0</v>
      </c>
      <c r="W142" s="10">
        <v>0</v>
      </c>
      <c r="X142" s="4">
        <v>140.27989130434781</v>
      </c>
      <c r="Y142" s="4">
        <v>58.817934782608695</v>
      </c>
      <c r="Z142" s="10">
        <v>0.41928985142281544</v>
      </c>
      <c r="AA142" s="4">
        <v>0</v>
      </c>
      <c r="AB142" s="4">
        <v>0</v>
      </c>
      <c r="AC142" s="10" t="s">
        <v>662</v>
      </c>
      <c r="AD142" s="4">
        <v>378.3311956521739</v>
      </c>
      <c r="AE142" s="4">
        <v>18.266304347826086</v>
      </c>
      <c r="AF142" s="10">
        <v>4.8281253456613091E-2</v>
      </c>
      <c r="AG142" s="4">
        <v>0</v>
      </c>
      <c r="AH142" s="4">
        <v>0</v>
      </c>
      <c r="AI142" s="10" t="s">
        <v>662</v>
      </c>
      <c r="AJ142" s="4">
        <v>0</v>
      </c>
      <c r="AK142" s="4">
        <v>0</v>
      </c>
      <c r="AL142" s="10" t="s">
        <v>662</v>
      </c>
      <c r="AM142" s="1">
        <v>315174</v>
      </c>
      <c r="AN142" s="1">
        <v>2</v>
      </c>
      <c r="AX142"/>
      <c r="AY142"/>
    </row>
    <row r="143" spans="1:51" x14ac:dyDescent="0.25">
      <c r="A143" t="s">
        <v>380</v>
      </c>
      <c r="B143" t="s">
        <v>43</v>
      </c>
      <c r="C143" t="s">
        <v>509</v>
      </c>
      <c r="D143" t="s">
        <v>414</v>
      </c>
      <c r="E143" s="4">
        <v>46.489130434782609</v>
      </c>
      <c r="F143" s="4">
        <v>183.38489130434786</v>
      </c>
      <c r="G143" s="4">
        <v>0.55869565217391304</v>
      </c>
      <c r="H143" s="10">
        <v>3.046574056347394E-3</v>
      </c>
      <c r="I143" s="4">
        <v>161.03282608695653</v>
      </c>
      <c r="J143" s="4">
        <v>0</v>
      </c>
      <c r="K143" s="10">
        <v>0</v>
      </c>
      <c r="L143" s="4">
        <v>29.825869565217399</v>
      </c>
      <c r="M143" s="4">
        <v>0.55869565217391304</v>
      </c>
      <c r="N143" s="10">
        <v>1.8731914955648361E-2</v>
      </c>
      <c r="O143" s="4">
        <v>14.507500000000011</v>
      </c>
      <c r="P143" s="4">
        <v>0</v>
      </c>
      <c r="Q143" s="8">
        <v>0</v>
      </c>
      <c r="R143" s="4">
        <v>10.337391304347824</v>
      </c>
      <c r="S143" s="4">
        <v>0.55869565217391304</v>
      </c>
      <c r="T143" s="10">
        <v>5.4046096904441468E-2</v>
      </c>
      <c r="U143" s="4">
        <v>4.9809782608695654</v>
      </c>
      <c r="V143" s="4">
        <v>0</v>
      </c>
      <c r="W143" s="10">
        <v>0</v>
      </c>
      <c r="X143" s="4">
        <v>37.171304347826087</v>
      </c>
      <c r="Y143" s="4">
        <v>0</v>
      </c>
      <c r="Z143" s="10">
        <v>0</v>
      </c>
      <c r="AA143" s="4">
        <v>7.033695652173912</v>
      </c>
      <c r="AB143" s="4">
        <v>0</v>
      </c>
      <c r="AC143" s="10">
        <v>0</v>
      </c>
      <c r="AD143" s="4">
        <v>87.94989130434783</v>
      </c>
      <c r="AE143" s="4">
        <v>0</v>
      </c>
      <c r="AF143" s="10">
        <v>0</v>
      </c>
      <c r="AG143" s="4">
        <v>21.404130434782608</v>
      </c>
      <c r="AH143" s="4">
        <v>0</v>
      </c>
      <c r="AI143" s="10">
        <v>0</v>
      </c>
      <c r="AJ143" s="4">
        <v>0</v>
      </c>
      <c r="AK143" s="4">
        <v>0</v>
      </c>
      <c r="AL143" s="10" t="s">
        <v>662</v>
      </c>
      <c r="AM143" s="1">
        <v>315096</v>
      </c>
      <c r="AN143" s="1">
        <v>2</v>
      </c>
      <c r="AX143"/>
      <c r="AY143"/>
    </row>
    <row r="144" spans="1:51" x14ac:dyDescent="0.25">
      <c r="A144" t="s">
        <v>380</v>
      </c>
      <c r="B144" t="s">
        <v>13</v>
      </c>
      <c r="C144" t="s">
        <v>446</v>
      </c>
      <c r="D144" t="s">
        <v>408</v>
      </c>
      <c r="E144" s="4">
        <v>21.25</v>
      </c>
      <c r="F144" s="4">
        <v>135.73967391304348</v>
      </c>
      <c r="G144" s="4">
        <v>0</v>
      </c>
      <c r="H144" s="10">
        <v>0</v>
      </c>
      <c r="I144" s="4">
        <v>125.07347826086959</v>
      </c>
      <c r="J144" s="4">
        <v>0</v>
      </c>
      <c r="K144" s="10">
        <v>0</v>
      </c>
      <c r="L144" s="4">
        <v>71.270217391304357</v>
      </c>
      <c r="M144" s="4">
        <v>0</v>
      </c>
      <c r="N144" s="10">
        <v>0</v>
      </c>
      <c r="O144" s="4">
        <v>60.604021739130452</v>
      </c>
      <c r="P144" s="4">
        <v>0</v>
      </c>
      <c r="Q144" s="8">
        <v>0</v>
      </c>
      <c r="R144" s="4">
        <v>5.5357608695652161</v>
      </c>
      <c r="S144" s="4">
        <v>0</v>
      </c>
      <c r="T144" s="10">
        <v>0</v>
      </c>
      <c r="U144" s="4">
        <v>5.1304347826086953</v>
      </c>
      <c r="V144" s="4">
        <v>0</v>
      </c>
      <c r="W144" s="10">
        <v>0</v>
      </c>
      <c r="X144" s="4">
        <v>7.477282608695651</v>
      </c>
      <c r="Y144" s="4">
        <v>0</v>
      </c>
      <c r="Z144" s="10">
        <v>0</v>
      </c>
      <c r="AA144" s="4">
        <v>0</v>
      </c>
      <c r="AB144" s="4">
        <v>0</v>
      </c>
      <c r="AC144" s="10" t="s">
        <v>662</v>
      </c>
      <c r="AD144" s="4">
        <v>56.632065217391307</v>
      </c>
      <c r="AE144" s="4">
        <v>0</v>
      </c>
      <c r="AF144" s="10">
        <v>0</v>
      </c>
      <c r="AG144" s="4">
        <v>0.36010869565217385</v>
      </c>
      <c r="AH144" s="4">
        <v>0</v>
      </c>
      <c r="AI144" s="10">
        <v>0</v>
      </c>
      <c r="AJ144" s="4">
        <v>0</v>
      </c>
      <c r="AK144" s="4">
        <v>0</v>
      </c>
      <c r="AL144" s="10" t="s">
        <v>662</v>
      </c>
      <c r="AM144" s="1">
        <v>315019</v>
      </c>
      <c r="AN144" s="1">
        <v>2</v>
      </c>
      <c r="AX144"/>
      <c r="AY144"/>
    </row>
    <row r="145" spans="1:51" x14ac:dyDescent="0.25">
      <c r="A145" t="s">
        <v>380</v>
      </c>
      <c r="B145" t="s">
        <v>10</v>
      </c>
      <c r="C145" t="s">
        <v>488</v>
      </c>
      <c r="D145" t="s">
        <v>411</v>
      </c>
      <c r="E145" s="4">
        <v>65.760869565217391</v>
      </c>
      <c r="F145" s="4">
        <v>246.65565217391304</v>
      </c>
      <c r="G145" s="4">
        <v>8.1521739130434784E-2</v>
      </c>
      <c r="H145" s="10">
        <v>3.3050829531753478E-4</v>
      </c>
      <c r="I145" s="4">
        <v>221.88554347826087</v>
      </c>
      <c r="J145" s="4">
        <v>8.1521739130434784E-2</v>
      </c>
      <c r="K145" s="10">
        <v>3.6740446381727359E-4</v>
      </c>
      <c r="L145" s="4">
        <v>24.533152173913042</v>
      </c>
      <c r="M145" s="4">
        <v>0</v>
      </c>
      <c r="N145" s="10">
        <v>0</v>
      </c>
      <c r="O145" s="4">
        <v>4.8065217391304342</v>
      </c>
      <c r="P145" s="4">
        <v>0</v>
      </c>
      <c r="Q145" s="8">
        <v>0</v>
      </c>
      <c r="R145" s="4">
        <v>19.726630434782606</v>
      </c>
      <c r="S145" s="4">
        <v>0</v>
      </c>
      <c r="T145" s="10">
        <v>0</v>
      </c>
      <c r="U145" s="4">
        <v>0</v>
      </c>
      <c r="V145" s="4">
        <v>0</v>
      </c>
      <c r="W145" s="10" t="s">
        <v>662</v>
      </c>
      <c r="X145" s="4">
        <v>73.095217391304345</v>
      </c>
      <c r="Y145" s="4">
        <v>0</v>
      </c>
      <c r="Z145" s="10">
        <v>0</v>
      </c>
      <c r="AA145" s="4">
        <v>5.0434782608695654</v>
      </c>
      <c r="AB145" s="4">
        <v>0</v>
      </c>
      <c r="AC145" s="10">
        <v>0</v>
      </c>
      <c r="AD145" s="4">
        <v>143.98380434782609</v>
      </c>
      <c r="AE145" s="4">
        <v>8.1521739130434784E-2</v>
      </c>
      <c r="AF145" s="10">
        <v>5.6618686733335801E-4</v>
      </c>
      <c r="AG145" s="4">
        <v>0</v>
      </c>
      <c r="AH145" s="4">
        <v>0</v>
      </c>
      <c r="AI145" s="10" t="s">
        <v>662</v>
      </c>
      <c r="AJ145" s="4">
        <v>0</v>
      </c>
      <c r="AK145" s="4">
        <v>0</v>
      </c>
      <c r="AL145" s="10" t="s">
        <v>662</v>
      </c>
      <c r="AM145" s="1">
        <v>315014</v>
      </c>
      <c r="AN145" s="1">
        <v>2</v>
      </c>
      <c r="AX145"/>
      <c r="AY145"/>
    </row>
    <row r="146" spans="1:51" x14ac:dyDescent="0.25">
      <c r="A146" t="s">
        <v>380</v>
      </c>
      <c r="B146" t="s">
        <v>191</v>
      </c>
      <c r="C146" t="s">
        <v>567</v>
      </c>
      <c r="D146" t="s">
        <v>416</v>
      </c>
      <c r="E146" s="4">
        <v>88.923913043478265</v>
      </c>
      <c r="F146" s="4">
        <v>343.64032608695652</v>
      </c>
      <c r="G146" s="4">
        <v>0</v>
      </c>
      <c r="H146" s="10">
        <v>0</v>
      </c>
      <c r="I146" s="4">
        <v>334.25445652173914</v>
      </c>
      <c r="J146" s="4">
        <v>0</v>
      </c>
      <c r="K146" s="10">
        <v>0</v>
      </c>
      <c r="L146" s="4">
        <v>82.532608695652172</v>
      </c>
      <c r="M146" s="4">
        <v>0</v>
      </c>
      <c r="N146" s="10">
        <v>0</v>
      </c>
      <c r="O146" s="4">
        <v>73.146739130434781</v>
      </c>
      <c r="P146" s="4">
        <v>0</v>
      </c>
      <c r="Q146" s="8">
        <v>0</v>
      </c>
      <c r="R146" s="4">
        <v>4.2826086956521738</v>
      </c>
      <c r="S146" s="4">
        <v>0</v>
      </c>
      <c r="T146" s="10">
        <v>0</v>
      </c>
      <c r="U146" s="4">
        <v>5.1032608695652177</v>
      </c>
      <c r="V146" s="4">
        <v>0</v>
      </c>
      <c r="W146" s="10">
        <v>0</v>
      </c>
      <c r="X146" s="4">
        <v>76.178586956521741</v>
      </c>
      <c r="Y146" s="4">
        <v>0</v>
      </c>
      <c r="Z146" s="10">
        <v>0</v>
      </c>
      <c r="AA146" s="4">
        <v>0</v>
      </c>
      <c r="AB146" s="4">
        <v>0</v>
      </c>
      <c r="AC146" s="10" t="s">
        <v>662</v>
      </c>
      <c r="AD146" s="4">
        <v>175.93456521739131</v>
      </c>
      <c r="AE146" s="4">
        <v>0</v>
      </c>
      <c r="AF146" s="10">
        <v>0</v>
      </c>
      <c r="AG146" s="4">
        <v>8.9945652173913047</v>
      </c>
      <c r="AH146" s="4">
        <v>0</v>
      </c>
      <c r="AI146" s="10">
        <v>0</v>
      </c>
      <c r="AJ146" s="4">
        <v>0</v>
      </c>
      <c r="AK146" s="4">
        <v>0</v>
      </c>
      <c r="AL146" s="10" t="s">
        <v>662</v>
      </c>
      <c r="AM146" s="1">
        <v>315317</v>
      </c>
      <c r="AN146" s="1">
        <v>2</v>
      </c>
      <c r="AX146"/>
      <c r="AY146"/>
    </row>
    <row r="147" spans="1:51" x14ac:dyDescent="0.25">
      <c r="A147" t="s">
        <v>380</v>
      </c>
      <c r="B147" t="s">
        <v>334</v>
      </c>
      <c r="C147" t="s">
        <v>609</v>
      </c>
      <c r="D147" t="s">
        <v>416</v>
      </c>
      <c r="E147" s="4">
        <v>71.152173913043484</v>
      </c>
      <c r="F147" s="4">
        <v>265.07336956521738</v>
      </c>
      <c r="G147" s="4">
        <v>35.418478260869563</v>
      </c>
      <c r="H147" s="10">
        <v>0.13361764072703414</v>
      </c>
      <c r="I147" s="4">
        <v>255.27445652173913</v>
      </c>
      <c r="J147" s="4">
        <v>35.418478260869563</v>
      </c>
      <c r="K147" s="10">
        <v>0.13874666013774603</v>
      </c>
      <c r="L147" s="4">
        <v>23.875</v>
      </c>
      <c r="M147" s="4">
        <v>7.4972826086956523</v>
      </c>
      <c r="N147" s="10">
        <v>0.31402230821761895</v>
      </c>
      <c r="O147" s="4">
        <v>14.076086956521738</v>
      </c>
      <c r="P147" s="4">
        <v>7.4972826086956523</v>
      </c>
      <c r="Q147" s="8">
        <v>0.5326254826254827</v>
      </c>
      <c r="R147" s="4">
        <v>4.9565217391304346</v>
      </c>
      <c r="S147" s="4">
        <v>0</v>
      </c>
      <c r="T147" s="10">
        <v>0</v>
      </c>
      <c r="U147" s="4">
        <v>4.8423913043478262</v>
      </c>
      <c r="V147" s="4">
        <v>0</v>
      </c>
      <c r="W147" s="10">
        <v>0</v>
      </c>
      <c r="X147" s="4">
        <v>74.421195652173907</v>
      </c>
      <c r="Y147" s="4">
        <v>9.6440217391304355</v>
      </c>
      <c r="Z147" s="10">
        <v>0.12958703034286342</v>
      </c>
      <c r="AA147" s="4">
        <v>0</v>
      </c>
      <c r="AB147" s="4">
        <v>0</v>
      </c>
      <c r="AC147" s="10" t="s">
        <v>662</v>
      </c>
      <c r="AD147" s="4">
        <v>166.77717391304347</v>
      </c>
      <c r="AE147" s="4">
        <v>18.277173913043477</v>
      </c>
      <c r="AF147" s="10">
        <v>0.10959038029132857</v>
      </c>
      <c r="AG147" s="4">
        <v>0</v>
      </c>
      <c r="AH147" s="4">
        <v>0</v>
      </c>
      <c r="AI147" s="10" t="s">
        <v>662</v>
      </c>
      <c r="AJ147" s="4">
        <v>0</v>
      </c>
      <c r="AK147" s="4">
        <v>0</v>
      </c>
      <c r="AL147" s="10" t="s">
        <v>662</v>
      </c>
      <c r="AM147" s="1">
        <v>315514</v>
      </c>
      <c r="AN147" s="1">
        <v>2</v>
      </c>
      <c r="AX147"/>
      <c r="AY147"/>
    </row>
    <row r="148" spans="1:51" x14ac:dyDescent="0.25">
      <c r="A148" t="s">
        <v>380</v>
      </c>
      <c r="B148" t="s">
        <v>48</v>
      </c>
      <c r="C148" t="s">
        <v>486</v>
      </c>
      <c r="D148" t="s">
        <v>401</v>
      </c>
      <c r="E148" s="4">
        <v>76.184782608695656</v>
      </c>
      <c r="F148" s="4">
        <v>208.01173913043476</v>
      </c>
      <c r="G148" s="4">
        <v>0</v>
      </c>
      <c r="H148" s="10">
        <v>0</v>
      </c>
      <c r="I148" s="4">
        <v>186.30249999999998</v>
      </c>
      <c r="J148" s="4">
        <v>0</v>
      </c>
      <c r="K148" s="10">
        <v>0</v>
      </c>
      <c r="L148" s="4">
        <v>44.212173913043472</v>
      </c>
      <c r="M148" s="4">
        <v>0</v>
      </c>
      <c r="N148" s="10">
        <v>0</v>
      </c>
      <c r="O148" s="4">
        <v>27.53554347826087</v>
      </c>
      <c r="P148" s="4">
        <v>0</v>
      </c>
      <c r="Q148" s="8">
        <v>0</v>
      </c>
      <c r="R148" s="4">
        <v>11.372282608695652</v>
      </c>
      <c r="S148" s="4">
        <v>0</v>
      </c>
      <c r="T148" s="10">
        <v>0</v>
      </c>
      <c r="U148" s="4">
        <v>5.3043478260869561</v>
      </c>
      <c r="V148" s="4">
        <v>0</v>
      </c>
      <c r="W148" s="10">
        <v>0</v>
      </c>
      <c r="X148" s="4">
        <v>42.573260869565225</v>
      </c>
      <c r="Y148" s="4">
        <v>0</v>
      </c>
      <c r="Z148" s="10">
        <v>0</v>
      </c>
      <c r="AA148" s="4">
        <v>5.0326086956521738</v>
      </c>
      <c r="AB148" s="4">
        <v>0</v>
      </c>
      <c r="AC148" s="10">
        <v>0</v>
      </c>
      <c r="AD148" s="4">
        <v>116.19369565217389</v>
      </c>
      <c r="AE148" s="4">
        <v>0</v>
      </c>
      <c r="AF148" s="10">
        <v>0</v>
      </c>
      <c r="AG148" s="4">
        <v>0</v>
      </c>
      <c r="AH148" s="4">
        <v>0</v>
      </c>
      <c r="AI148" s="10" t="s">
        <v>662</v>
      </c>
      <c r="AJ148" s="4">
        <v>0</v>
      </c>
      <c r="AK148" s="4">
        <v>0</v>
      </c>
      <c r="AL148" s="10" t="s">
        <v>662</v>
      </c>
      <c r="AM148" s="1">
        <v>315106</v>
      </c>
      <c r="AN148" s="1">
        <v>2</v>
      </c>
      <c r="AX148"/>
      <c r="AY148"/>
    </row>
    <row r="149" spans="1:51" x14ac:dyDescent="0.25">
      <c r="A149" t="s">
        <v>380</v>
      </c>
      <c r="B149" t="s">
        <v>8</v>
      </c>
      <c r="C149" t="s">
        <v>486</v>
      </c>
      <c r="D149" t="s">
        <v>401</v>
      </c>
      <c r="E149" s="4">
        <v>164.5108695652174</v>
      </c>
      <c r="F149" s="4">
        <v>575.01630434782612</v>
      </c>
      <c r="G149" s="4">
        <v>0</v>
      </c>
      <c r="H149" s="10">
        <v>0</v>
      </c>
      <c r="I149" s="4">
        <v>554.63586956521749</v>
      </c>
      <c r="J149" s="4">
        <v>0</v>
      </c>
      <c r="K149" s="10">
        <v>0</v>
      </c>
      <c r="L149" s="4">
        <v>79.09782608695653</v>
      </c>
      <c r="M149" s="4">
        <v>0</v>
      </c>
      <c r="N149" s="10">
        <v>0</v>
      </c>
      <c r="O149" s="4">
        <v>58.717391304347828</v>
      </c>
      <c r="P149" s="4">
        <v>0</v>
      </c>
      <c r="Q149" s="8">
        <v>0</v>
      </c>
      <c r="R149" s="4">
        <v>15.489130434782609</v>
      </c>
      <c r="S149" s="4">
        <v>0</v>
      </c>
      <c r="T149" s="10">
        <v>0</v>
      </c>
      <c r="U149" s="4">
        <v>4.8913043478260869</v>
      </c>
      <c r="V149" s="4">
        <v>0</v>
      </c>
      <c r="W149" s="10">
        <v>0</v>
      </c>
      <c r="X149" s="4">
        <v>159.27173913043478</v>
      </c>
      <c r="Y149" s="4">
        <v>0</v>
      </c>
      <c r="Z149" s="10">
        <v>0</v>
      </c>
      <c r="AA149" s="4">
        <v>0</v>
      </c>
      <c r="AB149" s="4">
        <v>0</v>
      </c>
      <c r="AC149" s="10" t="s">
        <v>662</v>
      </c>
      <c r="AD149" s="4">
        <v>336.64673913043481</v>
      </c>
      <c r="AE149" s="4">
        <v>0</v>
      </c>
      <c r="AF149" s="10">
        <v>0</v>
      </c>
      <c r="AG149" s="4">
        <v>0</v>
      </c>
      <c r="AH149" s="4">
        <v>0</v>
      </c>
      <c r="AI149" s="10" t="s">
        <v>662</v>
      </c>
      <c r="AJ149" s="4">
        <v>0</v>
      </c>
      <c r="AK149" s="4">
        <v>0</v>
      </c>
      <c r="AL149" s="10" t="s">
        <v>662</v>
      </c>
      <c r="AM149" s="1">
        <v>315010</v>
      </c>
      <c r="AN149" s="1">
        <v>2</v>
      </c>
      <c r="AX149"/>
      <c r="AY149"/>
    </row>
    <row r="150" spans="1:51" x14ac:dyDescent="0.25">
      <c r="A150" t="s">
        <v>380</v>
      </c>
      <c r="B150" t="s">
        <v>282</v>
      </c>
      <c r="C150" t="s">
        <v>595</v>
      </c>
      <c r="D150" t="s">
        <v>402</v>
      </c>
      <c r="E150" s="4">
        <v>109.33695652173913</v>
      </c>
      <c r="F150" s="4">
        <v>364.74086956521739</v>
      </c>
      <c r="G150" s="4">
        <v>27.080543478260868</v>
      </c>
      <c r="H150" s="10">
        <v>7.4245980469755765E-2</v>
      </c>
      <c r="I150" s="4">
        <v>312.99358695652177</v>
      </c>
      <c r="J150" s="4">
        <v>25.863152173913043</v>
      </c>
      <c r="K150" s="10">
        <v>8.2631572184594687E-2</v>
      </c>
      <c r="L150" s="4">
        <v>85.797065217391292</v>
      </c>
      <c r="M150" s="4">
        <v>3.2726086956521736</v>
      </c>
      <c r="N150" s="10">
        <v>3.8143597189019086E-2</v>
      </c>
      <c r="O150" s="4">
        <v>46.000869565217393</v>
      </c>
      <c r="P150" s="4">
        <v>2.0552173913043474</v>
      </c>
      <c r="Q150" s="8">
        <v>4.4677794370616801E-2</v>
      </c>
      <c r="R150" s="4">
        <v>34.355978260869563</v>
      </c>
      <c r="S150" s="4">
        <v>1.2173913043478262</v>
      </c>
      <c r="T150" s="10">
        <v>3.5434627857312349E-2</v>
      </c>
      <c r="U150" s="4">
        <v>5.4402173913043477</v>
      </c>
      <c r="V150" s="4">
        <v>0</v>
      </c>
      <c r="W150" s="10">
        <v>0</v>
      </c>
      <c r="X150" s="4">
        <v>89.048804347826078</v>
      </c>
      <c r="Y150" s="4">
        <v>11.209130434782608</v>
      </c>
      <c r="Z150" s="10">
        <v>0.12587625984285608</v>
      </c>
      <c r="AA150" s="4">
        <v>11.951086956521738</v>
      </c>
      <c r="AB150" s="4">
        <v>0</v>
      </c>
      <c r="AC150" s="10">
        <v>0</v>
      </c>
      <c r="AD150" s="4">
        <v>177.94391304347826</v>
      </c>
      <c r="AE150" s="4">
        <v>12.598804347826086</v>
      </c>
      <c r="AF150" s="10">
        <v>7.0802109115964726E-2</v>
      </c>
      <c r="AG150" s="4">
        <v>0</v>
      </c>
      <c r="AH150" s="4">
        <v>0</v>
      </c>
      <c r="AI150" s="10" t="s">
        <v>662</v>
      </c>
      <c r="AJ150" s="4">
        <v>0</v>
      </c>
      <c r="AK150" s="4">
        <v>0</v>
      </c>
      <c r="AL150" s="10" t="s">
        <v>662</v>
      </c>
      <c r="AM150" s="1">
        <v>315451</v>
      </c>
      <c r="AN150" s="1">
        <v>2</v>
      </c>
      <c r="AX150"/>
      <c r="AY150"/>
    </row>
    <row r="151" spans="1:51" x14ac:dyDescent="0.25">
      <c r="A151" t="s">
        <v>380</v>
      </c>
      <c r="B151" t="s">
        <v>82</v>
      </c>
      <c r="C151" t="s">
        <v>529</v>
      </c>
      <c r="D151" t="s">
        <v>405</v>
      </c>
      <c r="E151" s="4">
        <v>274.52173913043481</v>
      </c>
      <c r="F151" s="4">
        <v>765.67934782608688</v>
      </c>
      <c r="G151" s="4">
        <v>164.80434782608694</v>
      </c>
      <c r="H151" s="10">
        <v>0.21523937963587322</v>
      </c>
      <c r="I151" s="4">
        <v>671.491847826087</v>
      </c>
      <c r="J151" s="4">
        <v>164.80434782608694</v>
      </c>
      <c r="K151" s="10">
        <v>0.24543015430437576</v>
      </c>
      <c r="L151" s="4">
        <v>119.6875</v>
      </c>
      <c r="M151" s="4">
        <v>19.755434782608695</v>
      </c>
      <c r="N151" s="10">
        <v>0.165058462935634</v>
      </c>
      <c r="O151" s="4">
        <v>55.271739130434781</v>
      </c>
      <c r="P151" s="4">
        <v>19.755434782608695</v>
      </c>
      <c r="Q151" s="8">
        <v>0.35742379547689285</v>
      </c>
      <c r="R151" s="4">
        <v>59.6875</v>
      </c>
      <c r="S151" s="4">
        <v>0</v>
      </c>
      <c r="T151" s="10">
        <v>0</v>
      </c>
      <c r="U151" s="4">
        <v>4.7282608695652177</v>
      </c>
      <c r="V151" s="4">
        <v>0</v>
      </c>
      <c r="W151" s="10">
        <v>0</v>
      </c>
      <c r="X151" s="4">
        <v>211.63315217391303</v>
      </c>
      <c r="Y151" s="4">
        <v>69.788043478260875</v>
      </c>
      <c r="Z151" s="10">
        <v>0.32975950488565892</v>
      </c>
      <c r="AA151" s="4">
        <v>29.771739130434781</v>
      </c>
      <c r="AB151" s="4">
        <v>0</v>
      </c>
      <c r="AC151" s="10">
        <v>0</v>
      </c>
      <c r="AD151" s="4">
        <v>404.58695652173913</v>
      </c>
      <c r="AE151" s="4">
        <v>75.260869565217391</v>
      </c>
      <c r="AF151" s="10">
        <v>0.18601902100908066</v>
      </c>
      <c r="AG151" s="4">
        <v>0</v>
      </c>
      <c r="AH151" s="4">
        <v>0</v>
      </c>
      <c r="AI151" s="10" t="s">
        <v>662</v>
      </c>
      <c r="AJ151" s="4">
        <v>0</v>
      </c>
      <c r="AK151" s="4">
        <v>0</v>
      </c>
      <c r="AL151" s="10" t="s">
        <v>662</v>
      </c>
      <c r="AM151" s="1">
        <v>315159</v>
      </c>
      <c r="AN151" s="1">
        <v>2</v>
      </c>
      <c r="AX151"/>
      <c r="AY151"/>
    </row>
    <row r="152" spans="1:51" x14ac:dyDescent="0.25">
      <c r="A152" t="s">
        <v>380</v>
      </c>
      <c r="B152" t="s">
        <v>161</v>
      </c>
      <c r="C152" t="s">
        <v>449</v>
      </c>
      <c r="D152" t="s">
        <v>402</v>
      </c>
      <c r="E152" s="4">
        <v>205.02173913043478</v>
      </c>
      <c r="F152" s="4">
        <v>593.0020652173913</v>
      </c>
      <c r="G152" s="4">
        <v>113.24554347826091</v>
      </c>
      <c r="H152" s="10">
        <v>0.19096989727471811</v>
      </c>
      <c r="I152" s="4">
        <v>571.7147826086956</v>
      </c>
      <c r="J152" s="4">
        <v>113.24554347826091</v>
      </c>
      <c r="K152" s="10">
        <v>0.1980804885987541</v>
      </c>
      <c r="L152" s="4">
        <v>121.4486956521739</v>
      </c>
      <c r="M152" s="4">
        <v>1.0171739130434783</v>
      </c>
      <c r="N152" s="10">
        <v>8.3753383071040917E-3</v>
      </c>
      <c r="O152" s="4">
        <v>100.16141304347825</v>
      </c>
      <c r="P152" s="4">
        <v>1.0171739130434783</v>
      </c>
      <c r="Q152" s="8">
        <v>1.0155347075644207E-2</v>
      </c>
      <c r="R152" s="4">
        <v>15.461195652173911</v>
      </c>
      <c r="S152" s="4">
        <v>0</v>
      </c>
      <c r="T152" s="10">
        <v>0</v>
      </c>
      <c r="U152" s="4">
        <v>5.8260869565217392</v>
      </c>
      <c r="V152" s="4">
        <v>0</v>
      </c>
      <c r="W152" s="10">
        <v>0</v>
      </c>
      <c r="X152" s="4">
        <v>141.76445652173908</v>
      </c>
      <c r="Y152" s="4">
        <v>35.865108695652182</v>
      </c>
      <c r="Z152" s="10">
        <v>0.25299083829346458</v>
      </c>
      <c r="AA152" s="4">
        <v>0</v>
      </c>
      <c r="AB152" s="4">
        <v>0</v>
      </c>
      <c r="AC152" s="10" t="s">
        <v>662</v>
      </c>
      <c r="AD152" s="4">
        <v>329.70608695652174</v>
      </c>
      <c r="AE152" s="4">
        <v>76.363260869565252</v>
      </c>
      <c r="AF152" s="10">
        <v>0.23161010333314003</v>
      </c>
      <c r="AG152" s="4">
        <v>0</v>
      </c>
      <c r="AH152" s="4">
        <v>0</v>
      </c>
      <c r="AI152" s="10" t="s">
        <v>662</v>
      </c>
      <c r="AJ152" s="4">
        <v>8.2826086956521744E-2</v>
      </c>
      <c r="AK152" s="4">
        <v>0</v>
      </c>
      <c r="AL152" s="10" t="s">
        <v>662</v>
      </c>
      <c r="AM152" s="1">
        <v>315279</v>
      </c>
      <c r="AN152" s="1">
        <v>2</v>
      </c>
      <c r="AX152"/>
      <c r="AY152"/>
    </row>
    <row r="153" spans="1:51" x14ac:dyDescent="0.25">
      <c r="A153" t="s">
        <v>380</v>
      </c>
      <c r="B153" t="s">
        <v>227</v>
      </c>
      <c r="C153" t="s">
        <v>481</v>
      </c>
      <c r="D153" t="s">
        <v>413</v>
      </c>
      <c r="E153" s="4">
        <v>134.53260869565219</v>
      </c>
      <c r="F153" s="4">
        <v>474.44054347826079</v>
      </c>
      <c r="G153" s="4">
        <v>0</v>
      </c>
      <c r="H153" s="10">
        <v>0</v>
      </c>
      <c r="I153" s="4">
        <v>453.92152173913041</v>
      </c>
      <c r="J153" s="4">
        <v>0</v>
      </c>
      <c r="K153" s="10">
        <v>0</v>
      </c>
      <c r="L153" s="4">
        <v>99.808804347826069</v>
      </c>
      <c r="M153" s="4">
        <v>0</v>
      </c>
      <c r="N153" s="10">
        <v>0</v>
      </c>
      <c r="O153" s="4">
        <v>84.85499999999999</v>
      </c>
      <c r="P153" s="4">
        <v>0</v>
      </c>
      <c r="Q153" s="8">
        <v>0</v>
      </c>
      <c r="R153" s="4">
        <v>4.3478260869565215</v>
      </c>
      <c r="S153" s="4">
        <v>0</v>
      </c>
      <c r="T153" s="10">
        <v>0</v>
      </c>
      <c r="U153" s="4">
        <v>10.605978260869565</v>
      </c>
      <c r="V153" s="4">
        <v>0</v>
      </c>
      <c r="W153" s="10">
        <v>0</v>
      </c>
      <c r="X153" s="4">
        <v>93.668478260869563</v>
      </c>
      <c r="Y153" s="4">
        <v>0</v>
      </c>
      <c r="Z153" s="10">
        <v>0</v>
      </c>
      <c r="AA153" s="4">
        <v>5.5652173913043477</v>
      </c>
      <c r="AB153" s="4">
        <v>0</v>
      </c>
      <c r="AC153" s="10">
        <v>0</v>
      </c>
      <c r="AD153" s="4">
        <v>275.39804347826083</v>
      </c>
      <c r="AE153" s="4">
        <v>0</v>
      </c>
      <c r="AF153" s="10">
        <v>0</v>
      </c>
      <c r="AG153" s="4">
        <v>0</v>
      </c>
      <c r="AH153" s="4">
        <v>0</v>
      </c>
      <c r="AI153" s="10" t="s">
        <v>662</v>
      </c>
      <c r="AJ153" s="4">
        <v>0</v>
      </c>
      <c r="AK153" s="4">
        <v>0</v>
      </c>
      <c r="AL153" s="10" t="s">
        <v>662</v>
      </c>
      <c r="AM153" s="1">
        <v>315360</v>
      </c>
      <c r="AN153" s="1">
        <v>2</v>
      </c>
      <c r="AX153"/>
      <c r="AY153"/>
    </row>
    <row r="154" spans="1:51" x14ac:dyDescent="0.25">
      <c r="A154" t="s">
        <v>380</v>
      </c>
      <c r="B154" t="s">
        <v>273</v>
      </c>
      <c r="C154" t="s">
        <v>432</v>
      </c>
      <c r="D154" t="s">
        <v>410</v>
      </c>
      <c r="E154" s="4">
        <v>55.923913043478258</v>
      </c>
      <c r="F154" s="4">
        <v>257.383152173913</v>
      </c>
      <c r="G154" s="4">
        <v>8.8858695652173907</v>
      </c>
      <c r="H154" s="10">
        <v>3.4523897505199706E-2</v>
      </c>
      <c r="I154" s="4">
        <v>226.61956521739131</v>
      </c>
      <c r="J154" s="4">
        <v>7.8016304347826084</v>
      </c>
      <c r="K154" s="10">
        <v>3.4426111564103794E-2</v>
      </c>
      <c r="L154" s="4">
        <v>70.092391304347828</v>
      </c>
      <c r="M154" s="4">
        <v>1.0842391304347827</v>
      </c>
      <c r="N154" s="10">
        <v>1.5468713654338219E-2</v>
      </c>
      <c r="O154" s="4">
        <v>39.328804347826086</v>
      </c>
      <c r="P154" s="4">
        <v>0</v>
      </c>
      <c r="Q154" s="8">
        <v>0</v>
      </c>
      <c r="R154" s="4">
        <v>23.595108695652176</v>
      </c>
      <c r="S154" s="4">
        <v>1.0842391304347827</v>
      </c>
      <c r="T154" s="10">
        <v>4.5951859956236324E-2</v>
      </c>
      <c r="U154" s="4">
        <v>7.1684782608695654</v>
      </c>
      <c r="V154" s="4">
        <v>0</v>
      </c>
      <c r="W154" s="10">
        <v>0</v>
      </c>
      <c r="X154" s="4">
        <v>55.934782608695649</v>
      </c>
      <c r="Y154" s="4">
        <v>0.19021739130434784</v>
      </c>
      <c r="Z154" s="10">
        <v>3.4006995724834826E-3</v>
      </c>
      <c r="AA154" s="4">
        <v>0</v>
      </c>
      <c r="AB154" s="4">
        <v>0</v>
      </c>
      <c r="AC154" s="10" t="s">
        <v>662</v>
      </c>
      <c r="AD154" s="4">
        <v>131.35597826086956</v>
      </c>
      <c r="AE154" s="4">
        <v>7.6114130434782608</v>
      </c>
      <c r="AF154" s="10">
        <v>5.7944930594344114E-2</v>
      </c>
      <c r="AG154" s="4">
        <v>0</v>
      </c>
      <c r="AH154" s="4">
        <v>0</v>
      </c>
      <c r="AI154" s="10" t="s">
        <v>662</v>
      </c>
      <c r="AJ154" s="4">
        <v>0</v>
      </c>
      <c r="AK154" s="4">
        <v>0</v>
      </c>
      <c r="AL154" s="10" t="s">
        <v>662</v>
      </c>
      <c r="AM154" s="1">
        <v>315435</v>
      </c>
      <c r="AN154" s="1">
        <v>2</v>
      </c>
      <c r="AX154"/>
      <c r="AY154"/>
    </row>
    <row r="155" spans="1:51" x14ac:dyDescent="0.25">
      <c r="A155" t="s">
        <v>380</v>
      </c>
      <c r="B155" t="s">
        <v>272</v>
      </c>
      <c r="C155" t="s">
        <v>528</v>
      </c>
      <c r="D155" t="s">
        <v>413</v>
      </c>
      <c r="E155" s="4">
        <v>82.956521739130437</v>
      </c>
      <c r="F155" s="4">
        <v>358.13043478260875</v>
      </c>
      <c r="G155" s="4">
        <v>36.035326086956523</v>
      </c>
      <c r="H155" s="10">
        <v>0.10062067500303508</v>
      </c>
      <c r="I155" s="4">
        <v>329.22554347826087</v>
      </c>
      <c r="J155" s="4">
        <v>35.478260869565219</v>
      </c>
      <c r="K155" s="10">
        <v>0.10776278321158847</v>
      </c>
      <c r="L155" s="4">
        <v>106.70380434782609</v>
      </c>
      <c r="M155" s="4">
        <v>0.55706521739130432</v>
      </c>
      <c r="N155" s="10">
        <v>5.2206687549341685E-3</v>
      </c>
      <c r="O155" s="4">
        <v>77.798913043478265</v>
      </c>
      <c r="P155" s="4">
        <v>0</v>
      </c>
      <c r="Q155" s="8">
        <v>0</v>
      </c>
      <c r="R155" s="4">
        <v>22.991847826086957</v>
      </c>
      <c r="S155" s="4">
        <v>0.55706521739130432</v>
      </c>
      <c r="T155" s="10">
        <v>2.4228814560926602E-2</v>
      </c>
      <c r="U155" s="4">
        <v>5.9130434782608692</v>
      </c>
      <c r="V155" s="4">
        <v>0</v>
      </c>
      <c r="W155" s="10">
        <v>0</v>
      </c>
      <c r="X155" s="4">
        <v>72.698369565217391</v>
      </c>
      <c r="Y155" s="4">
        <v>0</v>
      </c>
      <c r="Z155" s="10">
        <v>0</v>
      </c>
      <c r="AA155" s="4">
        <v>0</v>
      </c>
      <c r="AB155" s="4">
        <v>0</v>
      </c>
      <c r="AC155" s="10" t="s">
        <v>662</v>
      </c>
      <c r="AD155" s="4">
        <v>178.72826086956522</v>
      </c>
      <c r="AE155" s="4">
        <v>35.478260869565219</v>
      </c>
      <c r="AF155" s="10">
        <v>0.19850392264185368</v>
      </c>
      <c r="AG155" s="4">
        <v>0</v>
      </c>
      <c r="AH155" s="4">
        <v>0</v>
      </c>
      <c r="AI155" s="10" t="s">
        <v>662</v>
      </c>
      <c r="AJ155" s="4">
        <v>0</v>
      </c>
      <c r="AK155" s="4">
        <v>0</v>
      </c>
      <c r="AL155" s="10" t="s">
        <v>662</v>
      </c>
      <c r="AM155" s="1">
        <v>315434</v>
      </c>
      <c r="AN155" s="1">
        <v>2</v>
      </c>
      <c r="AX155"/>
      <c r="AY155"/>
    </row>
    <row r="156" spans="1:51" x14ac:dyDescent="0.25">
      <c r="A156" t="s">
        <v>380</v>
      </c>
      <c r="B156" t="s">
        <v>84</v>
      </c>
      <c r="C156" t="s">
        <v>531</v>
      </c>
      <c r="D156" t="s">
        <v>413</v>
      </c>
      <c r="E156" s="4">
        <v>54.967391304347828</v>
      </c>
      <c r="F156" s="4">
        <v>206.00532608695656</v>
      </c>
      <c r="G156" s="4">
        <v>15.032717391304347</v>
      </c>
      <c r="H156" s="10">
        <v>7.2972469580514204E-2</v>
      </c>
      <c r="I156" s="4">
        <v>198.38750000000005</v>
      </c>
      <c r="J156" s="4">
        <v>12.758260869565216</v>
      </c>
      <c r="K156" s="10">
        <v>6.430980212747886E-2</v>
      </c>
      <c r="L156" s="4">
        <v>64.662065217391302</v>
      </c>
      <c r="M156" s="4">
        <v>4.6839130434782605</v>
      </c>
      <c r="N156" s="10">
        <v>7.2436799346434891E-2</v>
      </c>
      <c r="O156" s="4">
        <v>57.044239130434782</v>
      </c>
      <c r="P156" s="4">
        <v>2.4094565217391302</v>
      </c>
      <c r="Q156" s="8">
        <v>4.2238384777642059E-2</v>
      </c>
      <c r="R156" s="4">
        <v>2.7808695652173911</v>
      </c>
      <c r="S156" s="4">
        <v>2.2744565217391304</v>
      </c>
      <c r="T156" s="10">
        <v>0.8178939962476548</v>
      </c>
      <c r="U156" s="4">
        <v>4.8369565217391308</v>
      </c>
      <c r="V156" s="4">
        <v>0</v>
      </c>
      <c r="W156" s="10">
        <v>0</v>
      </c>
      <c r="X156" s="4">
        <v>35.156847826086953</v>
      </c>
      <c r="Y156" s="4">
        <v>2.4508695652173915</v>
      </c>
      <c r="Z156" s="10">
        <v>6.9712437740189162E-2</v>
      </c>
      <c r="AA156" s="4">
        <v>0</v>
      </c>
      <c r="AB156" s="4">
        <v>0</v>
      </c>
      <c r="AC156" s="10" t="s">
        <v>662</v>
      </c>
      <c r="AD156" s="4">
        <v>106.1864130434783</v>
      </c>
      <c r="AE156" s="4">
        <v>7.8979347826086954</v>
      </c>
      <c r="AF156" s="10">
        <v>7.4378016511160105E-2</v>
      </c>
      <c r="AG156" s="4">
        <v>0</v>
      </c>
      <c r="AH156" s="4">
        <v>0</v>
      </c>
      <c r="AI156" s="10" t="s">
        <v>662</v>
      </c>
      <c r="AJ156" s="4">
        <v>0</v>
      </c>
      <c r="AK156" s="4">
        <v>0</v>
      </c>
      <c r="AL156" s="10" t="s">
        <v>662</v>
      </c>
      <c r="AM156" s="1">
        <v>315164</v>
      </c>
      <c r="AN156" s="1">
        <v>2</v>
      </c>
      <c r="AX156"/>
      <c r="AY156"/>
    </row>
    <row r="157" spans="1:51" x14ac:dyDescent="0.25">
      <c r="A157" t="s">
        <v>380</v>
      </c>
      <c r="B157" t="s">
        <v>267</v>
      </c>
      <c r="C157" t="s">
        <v>480</v>
      </c>
      <c r="D157" t="s">
        <v>409</v>
      </c>
      <c r="E157" s="4">
        <v>126.05434782608695</v>
      </c>
      <c r="F157" s="4">
        <v>516.1592391304348</v>
      </c>
      <c r="G157" s="4">
        <v>128.0194565217391</v>
      </c>
      <c r="H157" s="10">
        <v>0.24802318125199391</v>
      </c>
      <c r="I157" s="4">
        <v>476.98271739130439</v>
      </c>
      <c r="J157" s="4">
        <v>128.0194565217391</v>
      </c>
      <c r="K157" s="10">
        <v>0.26839432929959856</v>
      </c>
      <c r="L157" s="4">
        <v>115.26608695652176</v>
      </c>
      <c r="M157" s="4">
        <v>0.45652173913043476</v>
      </c>
      <c r="N157" s="10">
        <v>3.9605902411056449E-3</v>
      </c>
      <c r="O157" s="4">
        <v>86.716413043478283</v>
      </c>
      <c r="P157" s="4">
        <v>0.45652173913043476</v>
      </c>
      <c r="Q157" s="8">
        <v>5.2645367019683083E-3</v>
      </c>
      <c r="R157" s="4">
        <v>23.071413043478259</v>
      </c>
      <c r="S157" s="4">
        <v>0</v>
      </c>
      <c r="T157" s="10">
        <v>0</v>
      </c>
      <c r="U157" s="4">
        <v>5.4782608695652177</v>
      </c>
      <c r="V157" s="4">
        <v>0</v>
      </c>
      <c r="W157" s="10">
        <v>0</v>
      </c>
      <c r="X157" s="4">
        <v>107.48706521739128</v>
      </c>
      <c r="Y157" s="4">
        <v>0</v>
      </c>
      <c r="Z157" s="10">
        <v>0</v>
      </c>
      <c r="AA157" s="4">
        <v>10.626847826086955</v>
      </c>
      <c r="AB157" s="4">
        <v>0</v>
      </c>
      <c r="AC157" s="10">
        <v>0</v>
      </c>
      <c r="AD157" s="4">
        <v>282.7792391304348</v>
      </c>
      <c r="AE157" s="4">
        <v>127.56293478260866</v>
      </c>
      <c r="AF157" s="10">
        <v>0.4511043143579892</v>
      </c>
      <c r="AG157" s="4">
        <v>0</v>
      </c>
      <c r="AH157" s="4">
        <v>0</v>
      </c>
      <c r="AI157" s="10" t="s">
        <v>662</v>
      </c>
      <c r="AJ157" s="4">
        <v>0</v>
      </c>
      <c r="AK157" s="4">
        <v>0</v>
      </c>
      <c r="AL157" s="10" t="s">
        <v>662</v>
      </c>
      <c r="AM157" s="1">
        <v>315425</v>
      </c>
      <c r="AN157" s="1">
        <v>2</v>
      </c>
      <c r="AX157"/>
      <c r="AY157"/>
    </row>
    <row r="158" spans="1:51" x14ac:dyDescent="0.25">
      <c r="A158" t="s">
        <v>380</v>
      </c>
      <c r="B158" t="s">
        <v>239</v>
      </c>
      <c r="C158" t="s">
        <v>447</v>
      </c>
      <c r="D158" t="s">
        <v>410</v>
      </c>
      <c r="E158" s="4">
        <v>77.804347826086953</v>
      </c>
      <c r="F158" s="4">
        <v>266.60641304347826</v>
      </c>
      <c r="G158" s="4">
        <v>0</v>
      </c>
      <c r="H158" s="10">
        <v>0</v>
      </c>
      <c r="I158" s="4">
        <v>261.2394565217391</v>
      </c>
      <c r="J158" s="4">
        <v>0</v>
      </c>
      <c r="K158" s="10">
        <v>0</v>
      </c>
      <c r="L158" s="4">
        <v>53.227608695652158</v>
      </c>
      <c r="M158" s="4">
        <v>0</v>
      </c>
      <c r="N158" s="10">
        <v>0</v>
      </c>
      <c r="O158" s="4">
        <v>47.860652173913024</v>
      </c>
      <c r="P158" s="4">
        <v>0</v>
      </c>
      <c r="Q158" s="8">
        <v>0</v>
      </c>
      <c r="R158" s="4">
        <v>0</v>
      </c>
      <c r="S158" s="4">
        <v>0</v>
      </c>
      <c r="T158" s="10" t="s">
        <v>662</v>
      </c>
      <c r="U158" s="4">
        <v>5.366956521739132</v>
      </c>
      <c r="V158" s="4">
        <v>0</v>
      </c>
      <c r="W158" s="10">
        <v>0</v>
      </c>
      <c r="X158" s="4">
        <v>46.341195652173916</v>
      </c>
      <c r="Y158" s="4">
        <v>0</v>
      </c>
      <c r="Z158" s="10">
        <v>0</v>
      </c>
      <c r="AA158" s="4">
        <v>0</v>
      </c>
      <c r="AB158" s="4">
        <v>0</v>
      </c>
      <c r="AC158" s="10" t="s">
        <v>662</v>
      </c>
      <c r="AD158" s="4">
        <v>167.03760869565215</v>
      </c>
      <c r="AE158" s="4">
        <v>0</v>
      </c>
      <c r="AF158" s="10">
        <v>0</v>
      </c>
      <c r="AG158" s="4">
        <v>0</v>
      </c>
      <c r="AH158" s="4">
        <v>0</v>
      </c>
      <c r="AI158" s="10" t="s">
        <v>662</v>
      </c>
      <c r="AJ158" s="4">
        <v>0</v>
      </c>
      <c r="AK158" s="4">
        <v>0</v>
      </c>
      <c r="AL158" s="10" t="s">
        <v>662</v>
      </c>
      <c r="AM158" s="1">
        <v>315375</v>
      </c>
      <c r="AN158" s="1">
        <v>2</v>
      </c>
      <c r="AX158"/>
      <c r="AY158"/>
    </row>
    <row r="159" spans="1:51" x14ac:dyDescent="0.25">
      <c r="A159" t="s">
        <v>380</v>
      </c>
      <c r="B159" t="s">
        <v>122</v>
      </c>
      <c r="C159" t="s">
        <v>429</v>
      </c>
      <c r="D159" t="s">
        <v>404</v>
      </c>
      <c r="E159" s="4">
        <v>83.543478260869563</v>
      </c>
      <c r="F159" s="4">
        <v>270.00815217391306</v>
      </c>
      <c r="G159" s="4">
        <v>81.915760869565219</v>
      </c>
      <c r="H159" s="10">
        <v>0.30338254682326415</v>
      </c>
      <c r="I159" s="4">
        <v>256.1521739130435</v>
      </c>
      <c r="J159" s="4">
        <v>81.915760869565219</v>
      </c>
      <c r="K159" s="10">
        <v>0.31979334634643131</v>
      </c>
      <c r="L159" s="4">
        <v>35.239130434782609</v>
      </c>
      <c r="M159" s="4">
        <v>7.6548913043478262</v>
      </c>
      <c r="N159" s="10">
        <v>0.21722702035780384</v>
      </c>
      <c r="O159" s="4">
        <v>25.296195652173914</v>
      </c>
      <c r="P159" s="4">
        <v>7.6548913043478262</v>
      </c>
      <c r="Q159" s="8">
        <v>0.30261037705446342</v>
      </c>
      <c r="R159" s="4">
        <v>4.3777173913043477</v>
      </c>
      <c r="S159" s="4">
        <v>0</v>
      </c>
      <c r="T159" s="10">
        <v>0</v>
      </c>
      <c r="U159" s="4">
        <v>5.5652173913043477</v>
      </c>
      <c r="V159" s="4">
        <v>0</v>
      </c>
      <c r="W159" s="10">
        <v>0</v>
      </c>
      <c r="X159" s="4">
        <v>63.114130434782609</v>
      </c>
      <c r="Y159" s="4">
        <v>21.163043478260871</v>
      </c>
      <c r="Z159" s="10">
        <v>0.3353138723843968</v>
      </c>
      <c r="AA159" s="4">
        <v>3.9130434782608696</v>
      </c>
      <c r="AB159" s="4">
        <v>0</v>
      </c>
      <c r="AC159" s="10">
        <v>0</v>
      </c>
      <c r="AD159" s="4">
        <v>153.94565217391303</v>
      </c>
      <c r="AE159" s="4">
        <v>53.097826086956523</v>
      </c>
      <c r="AF159" s="10">
        <v>0.34491280096024857</v>
      </c>
      <c r="AG159" s="4">
        <v>13.796195652173912</v>
      </c>
      <c r="AH159" s="4">
        <v>0</v>
      </c>
      <c r="AI159" s="10">
        <v>0</v>
      </c>
      <c r="AJ159" s="4">
        <v>0</v>
      </c>
      <c r="AK159" s="4">
        <v>0</v>
      </c>
      <c r="AL159" s="10" t="s">
        <v>662</v>
      </c>
      <c r="AM159" s="1">
        <v>315224</v>
      </c>
      <c r="AN159" s="1">
        <v>2</v>
      </c>
      <c r="AX159"/>
      <c r="AY159"/>
    </row>
    <row r="160" spans="1:51" x14ac:dyDescent="0.25">
      <c r="A160" t="s">
        <v>380</v>
      </c>
      <c r="B160" t="s">
        <v>197</v>
      </c>
      <c r="C160" t="s">
        <v>437</v>
      </c>
      <c r="D160" t="s">
        <v>418</v>
      </c>
      <c r="E160" s="4">
        <v>98.663043478260875</v>
      </c>
      <c r="F160" s="4">
        <v>300.8597826086957</v>
      </c>
      <c r="G160" s="4">
        <v>31.606739130434782</v>
      </c>
      <c r="H160" s="10">
        <v>0.10505471637444858</v>
      </c>
      <c r="I160" s="4">
        <v>289.52913043478264</v>
      </c>
      <c r="J160" s="4">
        <v>31.606739130434782</v>
      </c>
      <c r="K160" s="10">
        <v>0.10916600717506834</v>
      </c>
      <c r="L160" s="4">
        <v>41.352065217391306</v>
      </c>
      <c r="M160" s="4">
        <v>10.24804347826087</v>
      </c>
      <c r="N160" s="10">
        <v>0.24782422412002975</v>
      </c>
      <c r="O160" s="4">
        <v>30.021413043478269</v>
      </c>
      <c r="P160" s="4">
        <v>10.24804347826087</v>
      </c>
      <c r="Q160" s="8">
        <v>0.34135779896233476</v>
      </c>
      <c r="R160" s="4">
        <v>6.0263043478260867</v>
      </c>
      <c r="S160" s="4">
        <v>0</v>
      </c>
      <c r="T160" s="10">
        <v>0</v>
      </c>
      <c r="U160" s="4">
        <v>5.3043478260869561</v>
      </c>
      <c r="V160" s="4">
        <v>0</v>
      </c>
      <c r="W160" s="10">
        <v>0</v>
      </c>
      <c r="X160" s="4">
        <v>75.064565217391277</v>
      </c>
      <c r="Y160" s="4">
        <v>5.4728260869565215</v>
      </c>
      <c r="Z160" s="10">
        <v>7.2908249999276004E-2</v>
      </c>
      <c r="AA160" s="4">
        <v>0</v>
      </c>
      <c r="AB160" s="4">
        <v>0</v>
      </c>
      <c r="AC160" s="10" t="s">
        <v>662</v>
      </c>
      <c r="AD160" s="4">
        <v>142.65836956521744</v>
      </c>
      <c r="AE160" s="4">
        <v>15.885869565217391</v>
      </c>
      <c r="AF160" s="10">
        <v>0.11135602918800383</v>
      </c>
      <c r="AG160" s="4">
        <v>41.784782608695657</v>
      </c>
      <c r="AH160" s="4">
        <v>0</v>
      </c>
      <c r="AI160" s="10">
        <v>0</v>
      </c>
      <c r="AJ160" s="4">
        <v>0</v>
      </c>
      <c r="AK160" s="4">
        <v>0</v>
      </c>
      <c r="AL160" s="10" t="s">
        <v>662</v>
      </c>
      <c r="AM160" s="1">
        <v>315327</v>
      </c>
      <c r="AN160" s="1">
        <v>2</v>
      </c>
      <c r="AX160"/>
      <c r="AY160"/>
    </row>
    <row r="161" spans="1:51" x14ac:dyDescent="0.25">
      <c r="A161" t="s">
        <v>380</v>
      </c>
      <c r="B161" t="s">
        <v>83</v>
      </c>
      <c r="C161" t="s">
        <v>530</v>
      </c>
      <c r="D161" t="s">
        <v>411</v>
      </c>
      <c r="E161" s="4">
        <v>22.402173913043477</v>
      </c>
      <c r="F161" s="4">
        <v>155.84891304347826</v>
      </c>
      <c r="G161" s="4">
        <v>8.3283695652173915</v>
      </c>
      <c r="H161" s="10">
        <v>5.3438740139906959E-2</v>
      </c>
      <c r="I161" s="4">
        <v>141.06630434782608</v>
      </c>
      <c r="J161" s="4">
        <v>8.3283695652173915</v>
      </c>
      <c r="K161" s="10">
        <v>5.9038688251747178E-2</v>
      </c>
      <c r="L161" s="4">
        <v>25.316956521739137</v>
      </c>
      <c r="M161" s="4">
        <v>0.44369565217391299</v>
      </c>
      <c r="N161" s="10">
        <v>1.7525631558158301E-2</v>
      </c>
      <c r="O161" s="4">
        <v>14.969130434782615</v>
      </c>
      <c r="P161" s="4">
        <v>0.44369565217391299</v>
      </c>
      <c r="Q161" s="8">
        <v>2.964070986668214E-2</v>
      </c>
      <c r="R161" s="4">
        <v>10.347826086956522</v>
      </c>
      <c r="S161" s="4">
        <v>0</v>
      </c>
      <c r="T161" s="10">
        <v>0</v>
      </c>
      <c r="U161" s="4">
        <v>0</v>
      </c>
      <c r="V161" s="4">
        <v>0</v>
      </c>
      <c r="W161" s="10" t="s">
        <v>662</v>
      </c>
      <c r="X161" s="4">
        <v>55.309565217391309</v>
      </c>
      <c r="Y161" s="4">
        <v>0.99369565217391309</v>
      </c>
      <c r="Z161" s="10">
        <v>1.796607238310851E-2</v>
      </c>
      <c r="AA161" s="4">
        <v>4.4347826086956523</v>
      </c>
      <c r="AB161" s="4">
        <v>0</v>
      </c>
      <c r="AC161" s="10">
        <v>0</v>
      </c>
      <c r="AD161" s="4">
        <v>70.787608695652168</v>
      </c>
      <c r="AE161" s="4">
        <v>6.8909782608695656</v>
      </c>
      <c r="AF161" s="10">
        <v>9.7347238984961143E-2</v>
      </c>
      <c r="AG161" s="4">
        <v>0</v>
      </c>
      <c r="AH161" s="4">
        <v>0</v>
      </c>
      <c r="AI161" s="10" t="s">
        <v>662</v>
      </c>
      <c r="AJ161" s="4">
        <v>0</v>
      </c>
      <c r="AK161" s="4">
        <v>0</v>
      </c>
      <c r="AL161" s="10" t="s">
        <v>662</v>
      </c>
      <c r="AM161" s="1">
        <v>315161</v>
      </c>
      <c r="AN161" s="1">
        <v>2</v>
      </c>
      <c r="AX161"/>
      <c r="AY161"/>
    </row>
    <row r="162" spans="1:51" x14ac:dyDescent="0.25">
      <c r="A162" t="s">
        <v>380</v>
      </c>
      <c r="B162" t="s">
        <v>204</v>
      </c>
      <c r="C162" t="s">
        <v>559</v>
      </c>
      <c r="D162" t="s">
        <v>402</v>
      </c>
      <c r="E162" s="4">
        <v>84.402173913043484</v>
      </c>
      <c r="F162" s="4">
        <v>351.72945652173911</v>
      </c>
      <c r="G162" s="4">
        <v>139.96065217391302</v>
      </c>
      <c r="H162" s="10">
        <v>0.39792132725529222</v>
      </c>
      <c r="I162" s="4">
        <v>340.07141304347823</v>
      </c>
      <c r="J162" s="4">
        <v>139.96065217391302</v>
      </c>
      <c r="K162" s="10">
        <v>0.4115625330613103</v>
      </c>
      <c r="L162" s="4">
        <v>88.370326086956482</v>
      </c>
      <c r="M162" s="4">
        <v>0.54347826086956519</v>
      </c>
      <c r="N162" s="10">
        <v>6.1500085485118846E-3</v>
      </c>
      <c r="O162" s="4">
        <v>76.712282608695617</v>
      </c>
      <c r="P162" s="4">
        <v>0.54347826086956519</v>
      </c>
      <c r="Q162" s="8">
        <v>7.0846315920725838E-3</v>
      </c>
      <c r="R162" s="4">
        <v>5.5493478260869571</v>
      </c>
      <c r="S162" s="4">
        <v>0</v>
      </c>
      <c r="T162" s="10">
        <v>0</v>
      </c>
      <c r="U162" s="4">
        <v>6.1086956521739131</v>
      </c>
      <c r="V162" s="4">
        <v>0</v>
      </c>
      <c r="W162" s="10">
        <v>0</v>
      </c>
      <c r="X162" s="4">
        <v>49.12347826086954</v>
      </c>
      <c r="Y162" s="4">
        <v>1.923913043478261</v>
      </c>
      <c r="Z162" s="10">
        <v>3.9164837499114945E-2</v>
      </c>
      <c r="AA162" s="4">
        <v>0</v>
      </c>
      <c r="AB162" s="4">
        <v>0</v>
      </c>
      <c r="AC162" s="10" t="s">
        <v>662</v>
      </c>
      <c r="AD162" s="4">
        <v>214.23565217391308</v>
      </c>
      <c r="AE162" s="4">
        <v>137.4932608695652</v>
      </c>
      <c r="AF162" s="10">
        <v>0.64178515328508612</v>
      </c>
      <c r="AG162" s="4">
        <v>0</v>
      </c>
      <c r="AH162" s="4">
        <v>0</v>
      </c>
      <c r="AI162" s="10" t="s">
        <v>662</v>
      </c>
      <c r="AJ162" s="4">
        <v>0</v>
      </c>
      <c r="AK162" s="4">
        <v>0</v>
      </c>
      <c r="AL162" s="10" t="s">
        <v>662</v>
      </c>
      <c r="AM162" s="1">
        <v>315336</v>
      </c>
      <c r="AN162" s="1">
        <v>2</v>
      </c>
      <c r="AX162"/>
      <c r="AY162"/>
    </row>
    <row r="163" spans="1:51" x14ac:dyDescent="0.25">
      <c r="A163" t="s">
        <v>380</v>
      </c>
      <c r="B163" t="s">
        <v>0</v>
      </c>
      <c r="C163" t="s">
        <v>533</v>
      </c>
      <c r="D163" t="s">
        <v>412</v>
      </c>
      <c r="E163" s="4">
        <v>130.90217391304347</v>
      </c>
      <c r="F163" s="4">
        <v>399.43478260869563</v>
      </c>
      <c r="G163" s="4">
        <v>31.206521739130434</v>
      </c>
      <c r="H163" s="10">
        <v>7.8126700772831181E-2</v>
      </c>
      <c r="I163" s="4">
        <v>383.17391304347825</v>
      </c>
      <c r="J163" s="4">
        <v>31.206521739130434</v>
      </c>
      <c r="K163" s="10">
        <v>8.14421876772949E-2</v>
      </c>
      <c r="L163" s="4">
        <v>70.956521739130437</v>
      </c>
      <c r="M163" s="4">
        <v>0</v>
      </c>
      <c r="N163" s="10">
        <v>0</v>
      </c>
      <c r="O163" s="4">
        <v>60.293478260869563</v>
      </c>
      <c r="P163" s="4">
        <v>0</v>
      </c>
      <c r="Q163" s="8">
        <v>0</v>
      </c>
      <c r="R163" s="4">
        <v>10.663043478260869</v>
      </c>
      <c r="S163" s="4">
        <v>0</v>
      </c>
      <c r="T163" s="10">
        <v>0</v>
      </c>
      <c r="U163" s="4">
        <v>0</v>
      </c>
      <c r="V163" s="4">
        <v>0</v>
      </c>
      <c r="W163" s="10" t="s">
        <v>662</v>
      </c>
      <c r="X163" s="4">
        <v>78.885869565217391</v>
      </c>
      <c r="Y163" s="4">
        <v>1.8152173913043479</v>
      </c>
      <c r="Z163" s="10">
        <v>2.3010678608336204E-2</v>
      </c>
      <c r="AA163" s="4">
        <v>5.5978260869565215</v>
      </c>
      <c r="AB163" s="4">
        <v>0</v>
      </c>
      <c r="AC163" s="10">
        <v>0</v>
      </c>
      <c r="AD163" s="4">
        <v>243.34239130434781</v>
      </c>
      <c r="AE163" s="4">
        <v>28.739130434782609</v>
      </c>
      <c r="AF163" s="10">
        <v>0.11810161920714686</v>
      </c>
      <c r="AG163" s="4">
        <v>0.65217391304347827</v>
      </c>
      <c r="AH163" s="4">
        <v>0.65217391304347827</v>
      </c>
      <c r="AI163" s="10">
        <v>1</v>
      </c>
      <c r="AJ163" s="4">
        <v>0</v>
      </c>
      <c r="AK163" s="4">
        <v>0</v>
      </c>
      <c r="AL163" s="10" t="s">
        <v>662</v>
      </c>
      <c r="AM163" s="1">
        <v>315177</v>
      </c>
      <c r="AN163" s="1">
        <v>2</v>
      </c>
      <c r="AX163"/>
      <c r="AY163"/>
    </row>
    <row r="164" spans="1:51" x14ac:dyDescent="0.25">
      <c r="A164" t="s">
        <v>380</v>
      </c>
      <c r="B164" t="s">
        <v>28</v>
      </c>
      <c r="C164" t="s">
        <v>428</v>
      </c>
      <c r="D164" t="s">
        <v>411</v>
      </c>
      <c r="E164" s="4">
        <v>65.826086956521735</v>
      </c>
      <c r="F164" s="4">
        <v>244.50749999999988</v>
      </c>
      <c r="G164" s="4">
        <v>56.255978260869576</v>
      </c>
      <c r="H164" s="10">
        <v>0.23007874302779915</v>
      </c>
      <c r="I164" s="4">
        <v>216.50076086956511</v>
      </c>
      <c r="J164" s="4">
        <v>56.255978260869576</v>
      </c>
      <c r="K164" s="10">
        <v>0.25984194251752318</v>
      </c>
      <c r="L164" s="4">
        <v>31.856521739130439</v>
      </c>
      <c r="M164" s="4">
        <v>0</v>
      </c>
      <c r="N164" s="10">
        <v>0</v>
      </c>
      <c r="O164" s="4">
        <v>16.029130434782616</v>
      </c>
      <c r="P164" s="4">
        <v>0</v>
      </c>
      <c r="Q164" s="8">
        <v>0</v>
      </c>
      <c r="R164" s="4">
        <v>7.403478260869564</v>
      </c>
      <c r="S164" s="4">
        <v>0</v>
      </c>
      <c r="T164" s="10">
        <v>0</v>
      </c>
      <c r="U164" s="4">
        <v>8.4239130434782616</v>
      </c>
      <c r="V164" s="4">
        <v>0</v>
      </c>
      <c r="W164" s="10">
        <v>0</v>
      </c>
      <c r="X164" s="4">
        <v>49.758369565217386</v>
      </c>
      <c r="Y164" s="4">
        <v>0</v>
      </c>
      <c r="Z164" s="10">
        <v>0</v>
      </c>
      <c r="AA164" s="4">
        <v>12.179347826086957</v>
      </c>
      <c r="AB164" s="4">
        <v>0</v>
      </c>
      <c r="AC164" s="10">
        <v>0</v>
      </c>
      <c r="AD164" s="4">
        <v>150.71326086956512</v>
      </c>
      <c r="AE164" s="4">
        <v>56.255978260869576</v>
      </c>
      <c r="AF164" s="10">
        <v>0.37326495317194647</v>
      </c>
      <c r="AG164" s="4">
        <v>0</v>
      </c>
      <c r="AH164" s="4">
        <v>0</v>
      </c>
      <c r="AI164" s="10" t="s">
        <v>662</v>
      </c>
      <c r="AJ164" s="4">
        <v>0</v>
      </c>
      <c r="AK164" s="4">
        <v>0</v>
      </c>
      <c r="AL164" s="10" t="s">
        <v>662</v>
      </c>
      <c r="AM164" s="1">
        <v>315058</v>
      </c>
      <c r="AN164" s="1">
        <v>2</v>
      </c>
      <c r="AX164"/>
      <c r="AY164"/>
    </row>
    <row r="165" spans="1:51" x14ac:dyDescent="0.25">
      <c r="A165" t="s">
        <v>380</v>
      </c>
      <c r="B165" t="s">
        <v>260</v>
      </c>
      <c r="C165" t="s">
        <v>491</v>
      </c>
      <c r="D165" t="s">
        <v>410</v>
      </c>
      <c r="E165" s="4">
        <v>51.402173913043477</v>
      </c>
      <c r="F165" s="4">
        <v>186.67934782608697</v>
      </c>
      <c r="G165" s="4">
        <v>1.8532608695652173</v>
      </c>
      <c r="H165" s="10">
        <v>9.9275088066610364E-3</v>
      </c>
      <c r="I165" s="4">
        <v>143.85326086956522</v>
      </c>
      <c r="J165" s="4">
        <v>1.8532608695652173</v>
      </c>
      <c r="K165" s="10">
        <v>1.2882995201934337E-2</v>
      </c>
      <c r="L165" s="4">
        <v>57.095108695652172</v>
      </c>
      <c r="M165" s="4">
        <v>1.3396739130434783</v>
      </c>
      <c r="N165" s="10">
        <v>2.3463899861977059E-2</v>
      </c>
      <c r="O165" s="4">
        <v>47.426630434782609</v>
      </c>
      <c r="P165" s="4">
        <v>1.3396739130434783</v>
      </c>
      <c r="Q165" s="8">
        <v>2.8247292729043718E-2</v>
      </c>
      <c r="R165" s="4">
        <v>5.2663043478260869</v>
      </c>
      <c r="S165" s="4">
        <v>0</v>
      </c>
      <c r="T165" s="10">
        <v>0</v>
      </c>
      <c r="U165" s="4">
        <v>4.4021739130434785</v>
      </c>
      <c r="V165" s="4">
        <v>0</v>
      </c>
      <c r="W165" s="10">
        <v>0</v>
      </c>
      <c r="X165" s="4">
        <v>0.51358695652173914</v>
      </c>
      <c r="Y165" s="4">
        <v>0.51358695652173914</v>
      </c>
      <c r="Z165" s="10">
        <v>1</v>
      </c>
      <c r="AA165" s="4">
        <v>33.157608695652172</v>
      </c>
      <c r="AB165" s="4">
        <v>0</v>
      </c>
      <c r="AC165" s="10">
        <v>0</v>
      </c>
      <c r="AD165" s="4">
        <v>95.913043478260875</v>
      </c>
      <c r="AE165" s="4">
        <v>0</v>
      </c>
      <c r="AF165" s="10">
        <v>0</v>
      </c>
      <c r="AG165" s="4">
        <v>0</v>
      </c>
      <c r="AH165" s="4">
        <v>0</v>
      </c>
      <c r="AI165" s="10" t="s">
        <v>662</v>
      </c>
      <c r="AJ165" s="4">
        <v>0</v>
      </c>
      <c r="AK165" s="4">
        <v>0</v>
      </c>
      <c r="AL165" s="10" t="s">
        <v>662</v>
      </c>
      <c r="AM165" s="1">
        <v>315416</v>
      </c>
      <c r="AN165" s="1">
        <v>2</v>
      </c>
      <c r="AX165"/>
      <c r="AY165"/>
    </row>
    <row r="166" spans="1:51" x14ac:dyDescent="0.25">
      <c r="A166" t="s">
        <v>380</v>
      </c>
      <c r="B166" t="s">
        <v>114</v>
      </c>
      <c r="C166" t="s">
        <v>448</v>
      </c>
      <c r="D166" t="s">
        <v>406</v>
      </c>
      <c r="E166" s="4">
        <v>96.130434782608702</v>
      </c>
      <c r="F166" s="4">
        <v>567.24043478260876</v>
      </c>
      <c r="G166" s="4">
        <v>0</v>
      </c>
      <c r="H166" s="10">
        <v>0</v>
      </c>
      <c r="I166" s="4">
        <v>534.27304347826089</v>
      </c>
      <c r="J166" s="4">
        <v>0</v>
      </c>
      <c r="K166" s="10">
        <v>0</v>
      </c>
      <c r="L166" s="4">
        <v>114.79358695652175</v>
      </c>
      <c r="M166" s="4">
        <v>0</v>
      </c>
      <c r="N166" s="10">
        <v>0</v>
      </c>
      <c r="O166" s="4">
        <v>109.57619565217392</v>
      </c>
      <c r="P166" s="4">
        <v>0</v>
      </c>
      <c r="Q166" s="8">
        <v>0</v>
      </c>
      <c r="R166" s="4">
        <v>0</v>
      </c>
      <c r="S166" s="4">
        <v>0</v>
      </c>
      <c r="T166" s="10" t="s">
        <v>662</v>
      </c>
      <c r="U166" s="4">
        <v>5.2173913043478262</v>
      </c>
      <c r="V166" s="4">
        <v>0</v>
      </c>
      <c r="W166" s="10">
        <v>0</v>
      </c>
      <c r="X166" s="4">
        <v>129.05065217391305</v>
      </c>
      <c r="Y166" s="4">
        <v>0</v>
      </c>
      <c r="Z166" s="10">
        <v>0</v>
      </c>
      <c r="AA166" s="4">
        <v>27.75</v>
      </c>
      <c r="AB166" s="4">
        <v>0</v>
      </c>
      <c r="AC166" s="10">
        <v>0</v>
      </c>
      <c r="AD166" s="4">
        <v>295.64619565217396</v>
      </c>
      <c r="AE166" s="4">
        <v>0</v>
      </c>
      <c r="AF166" s="10">
        <v>0</v>
      </c>
      <c r="AG166" s="4">
        <v>0</v>
      </c>
      <c r="AH166" s="4">
        <v>0</v>
      </c>
      <c r="AI166" s="10" t="s">
        <v>662</v>
      </c>
      <c r="AJ166" s="4">
        <v>0</v>
      </c>
      <c r="AK166" s="4">
        <v>0</v>
      </c>
      <c r="AL166" s="10" t="s">
        <v>662</v>
      </c>
      <c r="AM166" s="1">
        <v>315215</v>
      </c>
      <c r="AN166" s="1">
        <v>2</v>
      </c>
      <c r="AX166"/>
      <c r="AY166"/>
    </row>
    <row r="167" spans="1:51" x14ac:dyDescent="0.25">
      <c r="A167" t="s">
        <v>380</v>
      </c>
      <c r="B167" t="s">
        <v>166</v>
      </c>
      <c r="C167" t="s">
        <v>564</v>
      </c>
      <c r="D167" t="s">
        <v>412</v>
      </c>
      <c r="E167" s="4">
        <v>129.18478260869566</v>
      </c>
      <c r="F167" s="4">
        <v>447.74847826086955</v>
      </c>
      <c r="G167" s="4">
        <v>114.78380434782608</v>
      </c>
      <c r="H167" s="10">
        <v>0.25635777656613307</v>
      </c>
      <c r="I167" s="4">
        <v>409.52565217391304</v>
      </c>
      <c r="J167" s="4">
        <v>114.78380434782608</v>
      </c>
      <c r="K167" s="10">
        <v>0.28028477273282237</v>
      </c>
      <c r="L167" s="4">
        <v>41.025869565217398</v>
      </c>
      <c r="M167" s="4">
        <v>10.797608695652174</v>
      </c>
      <c r="N167" s="10">
        <v>0.26319024581520672</v>
      </c>
      <c r="O167" s="4">
        <v>21.020434782608699</v>
      </c>
      <c r="P167" s="4">
        <v>10.797608695652174</v>
      </c>
      <c r="Q167" s="8">
        <v>0.51367199619417947</v>
      </c>
      <c r="R167" s="4">
        <v>18.048913043478262</v>
      </c>
      <c r="S167" s="4">
        <v>0</v>
      </c>
      <c r="T167" s="10">
        <v>0</v>
      </c>
      <c r="U167" s="4">
        <v>1.9565217391304348</v>
      </c>
      <c r="V167" s="4">
        <v>0</v>
      </c>
      <c r="W167" s="10">
        <v>0</v>
      </c>
      <c r="X167" s="4">
        <v>130.53173913043477</v>
      </c>
      <c r="Y167" s="4">
        <v>40.281739130434786</v>
      </c>
      <c r="Z167" s="10">
        <v>0.30859727602482162</v>
      </c>
      <c r="AA167" s="4">
        <v>18.217391304347824</v>
      </c>
      <c r="AB167" s="4">
        <v>0</v>
      </c>
      <c r="AC167" s="10">
        <v>0</v>
      </c>
      <c r="AD167" s="4">
        <v>257.97347826086957</v>
      </c>
      <c r="AE167" s="4">
        <v>63.704456521739125</v>
      </c>
      <c r="AF167" s="10">
        <v>0.24694188313931831</v>
      </c>
      <c r="AG167" s="4">
        <v>0</v>
      </c>
      <c r="AH167" s="4">
        <v>0</v>
      </c>
      <c r="AI167" s="10" t="s">
        <v>662</v>
      </c>
      <c r="AJ167" s="4">
        <v>0</v>
      </c>
      <c r="AK167" s="4">
        <v>0</v>
      </c>
      <c r="AL167" s="10" t="s">
        <v>662</v>
      </c>
      <c r="AM167" s="1">
        <v>315286</v>
      </c>
      <c r="AN167" s="1">
        <v>2</v>
      </c>
      <c r="AX167"/>
      <c r="AY167"/>
    </row>
    <row r="168" spans="1:51" x14ac:dyDescent="0.25">
      <c r="A168" t="s">
        <v>380</v>
      </c>
      <c r="B168" t="s">
        <v>166</v>
      </c>
      <c r="C168" t="s">
        <v>526</v>
      </c>
      <c r="D168" t="s">
        <v>413</v>
      </c>
      <c r="E168" s="4">
        <v>128.97826086956522</v>
      </c>
      <c r="F168" s="4">
        <v>504.62934782608687</v>
      </c>
      <c r="G168" s="4">
        <v>21.945326086956523</v>
      </c>
      <c r="H168" s="10">
        <v>4.3488009925494182E-2</v>
      </c>
      <c r="I168" s="4">
        <v>446.04804347826081</v>
      </c>
      <c r="J168" s="4">
        <v>21.945326086956523</v>
      </c>
      <c r="K168" s="10">
        <v>4.9199467204985241E-2</v>
      </c>
      <c r="L168" s="4">
        <v>114.32891304347828</v>
      </c>
      <c r="M168" s="4">
        <v>5.9257608695652184</v>
      </c>
      <c r="N168" s="10">
        <v>5.1830816123579378E-2</v>
      </c>
      <c r="O168" s="4">
        <v>65.951413043478283</v>
      </c>
      <c r="P168" s="4">
        <v>5.9257608695652184</v>
      </c>
      <c r="Q168" s="8">
        <v>8.9850400410051517E-2</v>
      </c>
      <c r="R168" s="4">
        <v>42.855760869565223</v>
      </c>
      <c r="S168" s="4">
        <v>0</v>
      </c>
      <c r="T168" s="10">
        <v>0</v>
      </c>
      <c r="U168" s="4">
        <v>5.5217391304347823</v>
      </c>
      <c r="V168" s="4">
        <v>0</v>
      </c>
      <c r="W168" s="10">
        <v>0</v>
      </c>
      <c r="X168" s="4">
        <v>112.95076086956523</v>
      </c>
      <c r="Y168" s="4">
        <v>9.3047826086956533</v>
      </c>
      <c r="Z168" s="10">
        <v>8.2379105169913397E-2</v>
      </c>
      <c r="AA168" s="4">
        <v>10.203804347826088</v>
      </c>
      <c r="AB168" s="4">
        <v>0</v>
      </c>
      <c r="AC168" s="10">
        <v>0</v>
      </c>
      <c r="AD168" s="4">
        <v>259.98826086956512</v>
      </c>
      <c r="AE168" s="4">
        <v>6.7147826086956517</v>
      </c>
      <c r="AF168" s="10">
        <v>2.5827253069954672E-2</v>
      </c>
      <c r="AG168" s="4">
        <v>7.1576086956521738</v>
      </c>
      <c r="AH168" s="4">
        <v>0</v>
      </c>
      <c r="AI168" s="10">
        <v>0</v>
      </c>
      <c r="AJ168" s="4">
        <v>0</v>
      </c>
      <c r="AK168" s="4">
        <v>0</v>
      </c>
      <c r="AL168" s="10" t="s">
        <v>662</v>
      </c>
      <c r="AM168" s="1">
        <v>315295</v>
      </c>
      <c r="AN168" s="1">
        <v>2</v>
      </c>
      <c r="AX168"/>
      <c r="AY168"/>
    </row>
    <row r="169" spans="1:51" x14ac:dyDescent="0.25">
      <c r="A169" t="s">
        <v>380</v>
      </c>
      <c r="B169" t="s">
        <v>291</v>
      </c>
      <c r="C169" t="s">
        <v>526</v>
      </c>
      <c r="D169" t="s">
        <v>413</v>
      </c>
      <c r="E169" s="4">
        <v>63.576086956521742</v>
      </c>
      <c r="F169" s="4">
        <v>329.16119565217389</v>
      </c>
      <c r="G169" s="4">
        <v>3.0389130434782605</v>
      </c>
      <c r="H169" s="10">
        <v>9.2322943397298071E-3</v>
      </c>
      <c r="I169" s="4">
        <v>284.94673913043471</v>
      </c>
      <c r="J169" s="4">
        <v>3.0389130434782605</v>
      </c>
      <c r="K169" s="10">
        <v>1.0664845833126711E-2</v>
      </c>
      <c r="L169" s="4">
        <v>88.479565217391311</v>
      </c>
      <c r="M169" s="4">
        <v>0.84684782608695652</v>
      </c>
      <c r="N169" s="10">
        <v>9.5711119737792553E-3</v>
      </c>
      <c r="O169" s="4">
        <v>50.903695652173909</v>
      </c>
      <c r="P169" s="4">
        <v>0.84684782608695652</v>
      </c>
      <c r="Q169" s="8">
        <v>1.6636273952946101E-2</v>
      </c>
      <c r="R169" s="4">
        <v>32.401956521739137</v>
      </c>
      <c r="S169" s="4">
        <v>0</v>
      </c>
      <c r="T169" s="10">
        <v>0</v>
      </c>
      <c r="U169" s="4">
        <v>5.1739130434782608</v>
      </c>
      <c r="V169" s="4">
        <v>0</v>
      </c>
      <c r="W169" s="10">
        <v>0</v>
      </c>
      <c r="X169" s="4">
        <v>81.253260869565224</v>
      </c>
      <c r="Y169" s="4">
        <v>2.192065217391304</v>
      </c>
      <c r="Z169" s="10">
        <v>2.6978181477666442E-2</v>
      </c>
      <c r="AA169" s="4">
        <v>6.6385869565217392</v>
      </c>
      <c r="AB169" s="4">
        <v>0</v>
      </c>
      <c r="AC169" s="10">
        <v>0</v>
      </c>
      <c r="AD169" s="4">
        <v>152.78978260869562</v>
      </c>
      <c r="AE169" s="4">
        <v>0</v>
      </c>
      <c r="AF169" s="10">
        <v>0</v>
      </c>
      <c r="AG169" s="4">
        <v>0</v>
      </c>
      <c r="AH169" s="4">
        <v>0</v>
      </c>
      <c r="AI169" s="10" t="s">
        <v>662</v>
      </c>
      <c r="AJ169" s="4">
        <v>0</v>
      </c>
      <c r="AK169" s="4">
        <v>0</v>
      </c>
      <c r="AL169" s="10" t="s">
        <v>662</v>
      </c>
      <c r="AM169" s="1">
        <v>315460</v>
      </c>
      <c r="AN169" s="1">
        <v>2</v>
      </c>
      <c r="AX169"/>
      <c r="AY169"/>
    </row>
    <row r="170" spans="1:51" x14ac:dyDescent="0.25">
      <c r="A170" t="s">
        <v>380</v>
      </c>
      <c r="B170" t="s">
        <v>138</v>
      </c>
      <c r="C170" t="s">
        <v>556</v>
      </c>
      <c r="D170" t="s">
        <v>410</v>
      </c>
      <c r="E170" s="4">
        <v>115.29347826086956</v>
      </c>
      <c r="F170" s="4">
        <v>423.75369565217403</v>
      </c>
      <c r="G170" s="4">
        <v>1.8913043478260869</v>
      </c>
      <c r="H170" s="10">
        <v>4.4632161730537674E-3</v>
      </c>
      <c r="I170" s="4">
        <v>365.58728260869577</v>
      </c>
      <c r="J170" s="4">
        <v>1.8913043478260869</v>
      </c>
      <c r="K170" s="10">
        <v>5.1733318903503366E-3</v>
      </c>
      <c r="L170" s="4">
        <v>100.02336956521741</v>
      </c>
      <c r="M170" s="4">
        <v>0</v>
      </c>
      <c r="N170" s="10">
        <v>0</v>
      </c>
      <c r="O170" s="4">
        <v>47.688478260869587</v>
      </c>
      <c r="P170" s="4">
        <v>0</v>
      </c>
      <c r="Q170" s="8">
        <v>0</v>
      </c>
      <c r="R170" s="4">
        <v>46.987065217391311</v>
      </c>
      <c r="S170" s="4">
        <v>0</v>
      </c>
      <c r="T170" s="10">
        <v>0</v>
      </c>
      <c r="U170" s="4">
        <v>5.3478260869565215</v>
      </c>
      <c r="V170" s="4">
        <v>0</v>
      </c>
      <c r="W170" s="10">
        <v>0</v>
      </c>
      <c r="X170" s="4">
        <v>85.316630434782638</v>
      </c>
      <c r="Y170" s="4">
        <v>1.5652173913043479</v>
      </c>
      <c r="Z170" s="10">
        <v>1.8345982293579029E-2</v>
      </c>
      <c r="AA170" s="4">
        <v>5.8315217391304346</v>
      </c>
      <c r="AB170" s="4">
        <v>0</v>
      </c>
      <c r="AC170" s="10">
        <v>0</v>
      </c>
      <c r="AD170" s="4">
        <v>232.58217391304356</v>
      </c>
      <c r="AE170" s="4">
        <v>0.32608695652173914</v>
      </c>
      <c r="AF170" s="10">
        <v>1.4020290163925227E-3</v>
      </c>
      <c r="AG170" s="4">
        <v>0</v>
      </c>
      <c r="AH170" s="4">
        <v>0</v>
      </c>
      <c r="AI170" s="10" t="s">
        <v>662</v>
      </c>
      <c r="AJ170" s="4">
        <v>0</v>
      </c>
      <c r="AK170" s="4">
        <v>0</v>
      </c>
      <c r="AL170" s="10" t="s">
        <v>662</v>
      </c>
      <c r="AM170" s="1">
        <v>315247</v>
      </c>
      <c r="AN170" s="1">
        <v>2</v>
      </c>
      <c r="AX170"/>
      <c r="AY170"/>
    </row>
    <row r="171" spans="1:51" x14ac:dyDescent="0.25">
      <c r="A171" t="s">
        <v>380</v>
      </c>
      <c r="B171" t="s">
        <v>121</v>
      </c>
      <c r="C171" t="s">
        <v>423</v>
      </c>
      <c r="D171" t="s">
        <v>406</v>
      </c>
      <c r="E171" s="4">
        <v>114.48913043478261</v>
      </c>
      <c r="F171" s="4">
        <v>411.5552173913045</v>
      </c>
      <c r="G171" s="4">
        <v>0</v>
      </c>
      <c r="H171" s="10">
        <v>0</v>
      </c>
      <c r="I171" s="4">
        <v>373.37858695652187</v>
      </c>
      <c r="J171" s="4">
        <v>0</v>
      </c>
      <c r="K171" s="10">
        <v>0</v>
      </c>
      <c r="L171" s="4">
        <v>41.371847826086963</v>
      </c>
      <c r="M171" s="4">
        <v>0</v>
      </c>
      <c r="N171" s="10">
        <v>0</v>
      </c>
      <c r="O171" s="4">
        <v>19.581086956521737</v>
      </c>
      <c r="P171" s="4">
        <v>0</v>
      </c>
      <c r="Q171" s="8">
        <v>0</v>
      </c>
      <c r="R171" s="4">
        <v>16.980978260869566</v>
      </c>
      <c r="S171" s="4">
        <v>0</v>
      </c>
      <c r="T171" s="10">
        <v>0</v>
      </c>
      <c r="U171" s="4">
        <v>4.8097826086956523</v>
      </c>
      <c r="V171" s="4">
        <v>0</v>
      </c>
      <c r="W171" s="10">
        <v>0</v>
      </c>
      <c r="X171" s="4">
        <v>120.01315217391306</v>
      </c>
      <c r="Y171" s="4">
        <v>0</v>
      </c>
      <c r="Z171" s="10">
        <v>0</v>
      </c>
      <c r="AA171" s="4">
        <v>16.385869565217391</v>
      </c>
      <c r="AB171" s="4">
        <v>0</v>
      </c>
      <c r="AC171" s="10">
        <v>0</v>
      </c>
      <c r="AD171" s="4">
        <v>233.78434782608707</v>
      </c>
      <c r="AE171" s="4">
        <v>0</v>
      </c>
      <c r="AF171" s="10">
        <v>0</v>
      </c>
      <c r="AG171" s="4">
        <v>0</v>
      </c>
      <c r="AH171" s="4">
        <v>0</v>
      </c>
      <c r="AI171" s="10" t="s">
        <v>662</v>
      </c>
      <c r="AJ171" s="4">
        <v>0</v>
      </c>
      <c r="AK171" s="4">
        <v>0</v>
      </c>
      <c r="AL171" s="10" t="s">
        <v>662</v>
      </c>
      <c r="AM171" s="1">
        <v>315223</v>
      </c>
      <c r="AN171" s="1">
        <v>2</v>
      </c>
      <c r="AX171"/>
      <c r="AY171"/>
    </row>
    <row r="172" spans="1:51" x14ac:dyDescent="0.25">
      <c r="A172" t="s">
        <v>380</v>
      </c>
      <c r="B172" t="s">
        <v>266</v>
      </c>
      <c r="C172" t="s">
        <v>423</v>
      </c>
      <c r="D172" t="s">
        <v>406</v>
      </c>
      <c r="E172" s="4">
        <v>168.81521739130434</v>
      </c>
      <c r="F172" s="4">
        <v>496.804347826087</v>
      </c>
      <c r="G172" s="4">
        <v>14.804347826086955</v>
      </c>
      <c r="H172" s="10">
        <v>2.9799151096136171E-2</v>
      </c>
      <c r="I172" s="4">
        <v>436.35869565217388</v>
      </c>
      <c r="J172" s="4">
        <v>9.2554347826086953</v>
      </c>
      <c r="K172" s="10">
        <v>2.1210611533192179E-2</v>
      </c>
      <c r="L172" s="4">
        <v>92.801630434782609</v>
      </c>
      <c r="M172" s="4">
        <v>4.8152173913043477</v>
      </c>
      <c r="N172" s="10">
        <v>5.1887206816784277E-2</v>
      </c>
      <c r="O172" s="4">
        <v>42.722826086956523</v>
      </c>
      <c r="P172" s="4">
        <v>8.1521739130434784E-2</v>
      </c>
      <c r="Q172" s="8">
        <v>1.9081541788576516E-3</v>
      </c>
      <c r="R172" s="4">
        <v>45.173913043478258</v>
      </c>
      <c r="S172" s="4">
        <v>4.7336956521739131</v>
      </c>
      <c r="T172" s="10">
        <v>0.10478825794032724</v>
      </c>
      <c r="U172" s="4">
        <v>4.9048913043478262</v>
      </c>
      <c r="V172" s="4">
        <v>0</v>
      </c>
      <c r="W172" s="10">
        <v>0</v>
      </c>
      <c r="X172" s="4">
        <v>122.54347826086956</v>
      </c>
      <c r="Y172" s="4">
        <v>4.1358695652173916</v>
      </c>
      <c r="Z172" s="10">
        <v>3.3750221749157358E-2</v>
      </c>
      <c r="AA172" s="4">
        <v>10.366847826086957</v>
      </c>
      <c r="AB172" s="4">
        <v>0.81521739130434778</v>
      </c>
      <c r="AC172" s="10">
        <v>7.8636959370904314E-2</v>
      </c>
      <c r="AD172" s="4">
        <v>271.09239130434781</v>
      </c>
      <c r="AE172" s="4">
        <v>5.0380434782608692</v>
      </c>
      <c r="AF172" s="10">
        <v>1.8584230468515064E-2</v>
      </c>
      <c r="AG172" s="4">
        <v>0</v>
      </c>
      <c r="AH172" s="4">
        <v>0</v>
      </c>
      <c r="AI172" s="10" t="s">
        <v>662</v>
      </c>
      <c r="AJ172" s="4">
        <v>0</v>
      </c>
      <c r="AK172" s="4">
        <v>0</v>
      </c>
      <c r="AL172" s="10" t="s">
        <v>662</v>
      </c>
      <c r="AM172" s="1">
        <v>315423</v>
      </c>
      <c r="AN172" s="1">
        <v>2</v>
      </c>
      <c r="AX172"/>
      <c r="AY172"/>
    </row>
    <row r="173" spans="1:51" x14ac:dyDescent="0.25">
      <c r="A173" t="s">
        <v>380</v>
      </c>
      <c r="B173" t="s">
        <v>214</v>
      </c>
      <c r="C173" t="s">
        <v>451</v>
      </c>
      <c r="D173" t="s">
        <v>418</v>
      </c>
      <c r="E173" s="4">
        <v>41.891304347826086</v>
      </c>
      <c r="F173" s="4">
        <v>140.36869565217393</v>
      </c>
      <c r="G173" s="4">
        <v>6.7472826086956523</v>
      </c>
      <c r="H173" s="10">
        <v>4.8068286004559417E-2</v>
      </c>
      <c r="I173" s="4">
        <v>130.73826086956524</v>
      </c>
      <c r="J173" s="4">
        <v>6.7472826086956523</v>
      </c>
      <c r="K173" s="10">
        <v>5.1609089518387212E-2</v>
      </c>
      <c r="L173" s="4">
        <v>28.52086956521741</v>
      </c>
      <c r="M173" s="4">
        <v>0</v>
      </c>
      <c r="N173" s="10">
        <v>0</v>
      </c>
      <c r="O173" s="4">
        <v>18.890434782608711</v>
      </c>
      <c r="P173" s="4">
        <v>0</v>
      </c>
      <c r="Q173" s="8">
        <v>0</v>
      </c>
      <c r="R173" s="4">
        <v>4.4130434782608692</v>
      </c>
      <c r="S173" s="4">
        <v>0</v>
      </c>
      <c r="T173" s="10">
        <v>0</v>
      </c>
      <c r="U173" s="4">
        <v>5.2173913043478262</v>
      </c>
      <c r="V173" s="4">
        <v>0</v>
      </c>
      <c r="W173" s="10">
        <v>0</v>
      </c>
      <c r="X173" s="4">
        <v>37.728260869565219</v>
      </c>
      <c r="Y173" s="4">
        <v>0</v>
      </c>
      <c r="Z173" s="10">
        <v>0</v>
      </c>
      <c r="AA173" s="4">
        <v>0</v>
      </c>
      <c r="AB173" s="4">
        <v>0</v>
      </c>
      <c r="AC173" s="10" t="s">
        <v>662</v>
      </c>
      <c r="AD173" s="4">
        <v>74.119565217391298</v>
      </c>
      <c r="AE173" s="4">
        <v>6.7472826086956523</v>
      </c>
      <c r="AF173" s="10">
        <v>9.1032409444200046E-2</v>
      </c>
      <c r="AG173" s="4">
        <v>0</v>
      </c>
      <c r="AH173" s="4">
        <v>0</v>
      </c>
      <c r="AI173" s="10" t="s">
        <v>662</v>
      </c>
      <c r="AJ173" s="4">
        <v>0</v>
      </c>
      <c r="AK173" s="4">
        <v>0</v>
      </c>
      <c r="AL173" s="10" t="s">
        <v>662</v>
      </c>
      <c r="AM173" s="1">
        <v>315347</v>
      </c>
      <c r="AN173" s="1">
        <v>2</v>
      </c>
      <c r="AX173"/>
      <c r="AY173"/>
    </row>
    <row r="174" spans="1:51" x14ac:dyDescent="0.25">
      <c r="A174" t="s">
        <v>380</v>
      </c>
      <c r="B174" t="s">
        <v>110</v>
      </c>
      <c r="C174" t="s">
        <v>541</v>
      </c>
      <c r="D174" t="s">
        <v>416</v>
      </c>
      <c r="E174" s="4">
        <v>184.96739130434781</v>
      </c>
      <c r="F174" s="4">
        <v>607.61467391304348</v>
      </c>
      <c r="G174" s="4">
        <v>138.22336956521738</v>
      </c>
      <c r="H174" s="10">
        <v>0.22748523941177679</v>
      </c>
      <c r="I174" s="4">
        <v>589.9</v>
      </c>
      <c r="J174" s="4">
        <v>138.22336956521738</v>
      </c>
      <c r="K174" s="10">
        <v>0.23431661224820713</v>
      </c>
      <c r="L174" s="4">
        <v>107.02239130434785</v>
      </c>
      <c r="M174" s="4">
        <v>33.095760869565211</v>
      </c>
      <c r="N174" s="10">
        <v>0.3092414630826949</v>
      </c>
      <c r="O174" s="4">
        <v>89.307717391304365</v>
      </c>
      <c r="P174" s="4">
        <v>33.095760869565211</v>
      </c>
      <c r="Q174" s="8">
        <v>0.37058119764225045</v>
      </c>
      <c r="R174" s="4">
        <v>11.611413043478262</v>
      </c>
      <c r="S174" s="4">
        <v>0</v>
      </c>
      <c r="T174" s="10">
        <v>0</v>
      </c>
      <c r="U174" s="4">
        <v>6.1032608695652177</v>
      </c>
      <c r="V174" s="4">
        <v>0</v>
      </c>
      <c r="W174" s="10">
        <v>0</v>
      </c>
      <c r="X174" s="4">
        <v>122.09380434782607</v>
      </c>
      <c r="Y174" s="4">
        <v>62.324782608695656</v>
      </c>
      <c r="Z174" s="10">
        <v>0.51046638231651909</v>
      </c>
      <c r="AA174" s="4">
        <v>0</v>
      </c>
      <c r="AB174" s="4">
        <v>0</v>
      </c>
      <c r="AC174" s="10" t="s">
        <v>662</v>
      </c>
      <c r="AD174" s="4">
        <v>378.49847826086955</v>
      </c>
      <c r="AE174" s="4">
        <v>42.802826086956522</v>
      </c>
      <c r="AF174" s="10">
        <v>0.11308586043364714</v>
      </c>
      <c r="AG174" s="4">
        <v>0</v>
      </c>
      <c r="AH174" s="4">
        <v>0</v>
      </c>
      <c r="AI174" s="10" t="s">
        <v>662</v>
      </c>
      <c r="AJ174" s="4">
        <v>0</v>
      </c>
      <c r="AK174" s="4">
        <v>0</v>
      </c>
      <c r="AL174" s="10" t="s">
        <v>662</v>
      </c>
      <c r="AM174" s="1">
        <v>315209</v>
      </c>
      <c r="AN174" s="1">
        <v>2</v>
      </c>
      <c r="AX174"/>
      <c r="AY174"/>
    </row>
    <row r="175" spans="1:51" x14ac:dyDescent="0.25">
      <c r="A175" t="s">
        <v>380</v>
      </c>
      <c r="B175" t="s">
        <v>187</v>
      </c>
      <c r="C175" t="s">
        <v>558</v>
      </c>
      <c r="D175" t="s">
        <v>418</v>
      </c>
      <c r="E175" s="4">
        <v>172.57608695652175</v>
      </c>
      <c r="F175" s="4">
        <v>486.83304347826089</v>
      </c>
      <c r="G175" s="4">
        <v>5.0326086956521738</v>
      </c>
      <c r="H175" s="10">
        <v>1.0337442708686846E-2</v>
      </c>
      <c r="I175" s="4">
        <v>433.28304347826088</v>
      </c>
      <c r="J175" s="4">
        <v>4.8695652173913047</v>
      </c>
      <c r="K175" s="10">
        <v>1.1238762491834337E-2</v>
      </c>
      <c r="L175" s="4">
        <v>76.968478260869574</v>
      </c>
      <c r="M175" s="4">
        <v>1.7934782608695652</v>
      </c>
      <c r="N175" s="10">
        <v>2.3301464461736168E-2</v>
      </c>
      <c r="O175" s="4">
        <v>52.706521739130437</v>
      </c>
      <c r="P175" s="4">
        <v>1.6304347826086956</v>
      </c>
      <c r="Q175" s="8">
        <v>3.0934213239843262E-2</v>
      </c>
      <c r="R175" s="4">
        <v>19.452173913043481</v>
      </c>
      <c r="S175" s="4">
        <v>0</v>
      </c>
      <c r="T175" s="10">
        <v>0</v>
      </c>
      <c r="U175" s="4">
        <v>4.8097826086956523</v>
      </c>
      <c r="V175" s="4">
        <v>0.16304347826086957</v>
      </c>
      <c r="W175" s="10">
        <v>3.3898305084745763E-2</v>
      </c>
      <c r="X175" s="4">
        <v>99.72141304347825</v>
      </c>
      <c r="Y175" s="4">
        <v>3.2391304347826089</v>
      </c>
      <c r="Z175" s="10">
        <v>3.2481794390241514E-2</v>
      </c>
      <c r="AA175" s="4">
        <v>29.288043478260871</v>
      </c>
      <c r="AB175" s="4">
        <v>0</v>
      </c>
      <c r="AC175" s="10">
        <v>0</v>
      </c>
      <c r="AD175" s="4">
        <v>280.85510869565218</v>
      </c>
      <c r="AE175" s="4">
        <v>0</v>
      </c>
      <c r="AF175" s="10">
        <v>0</v>
      </c>
      <c r="AG175" s="4">
        <v>0</v>
      </c>
      <c r="AH175" s="4">
        <v>0</v>
      </c>
      <c r="AI175" s="10" t="s">
        <v>662</v>
      </c>
      <c r="AJ175" s="4">
        <v>0</v>
      </c>
      <c r="AK175" s="4">
        <v>0</v>
      </c>
      <c r="AL175" s="10" t="s">
        <v>662</v>
      </c>
      <c r="AM175" s="1">
        <v>315312</v>
      </c>
      <c r="AN175" s="1">
        <v>2</v>
      </c>
      <c r="AX175"/>
      <c r="AY175"/>
    </row>
    <row r="176" spans="1:51" x14ac:dyDescent="0.25">
      <c r="A176" t="s">
        <v>380</v>
      </c>
      <c r="B176" t="s">
        <v>183</v>
      </c>
      <c r="C176" t="s">
        <v>512</v>
      </c>
      <c r="D176" t="s">
        <v>417</v>
      </c>
      <c r="E176" s="4">
        <v>175.09782608695653</v>
      </c>
      <c r="F176" s="4">
        <v>585.81076086956512</v>
      </c>
      <c r="G176" s="4">
        <v>12.729891304347825</v>
      </c>
      <c r="H176" s="10">
        <v>2.1730381472426084E-2</v>
      </c>
      <c r="I176" s="4">
        <v>531.2129347826085</v>
      </c>
      <c r="J176" s="4">
        <v>12.729891304347825</v>
      </c>
      <c r="K176" s="10">
        <v>2.3963820289047283E-2</v>
      </c>
      <c r="L176" s="4">
        <v>137.33510869565217</v>
      </c>
      <c r="M176" s="4">
        <v>2.3521739130434782</v>
      </c>
      <c r="N176" s="10">
        <v>1.712725853850032E-2</v>
      </c>
      <c r="O176" s="4">
        <v>97.362282608695651</v>
      </c>
      <c r="P176" s="4">
        <v>2.3521739130434782</v>
      </c>
      <c r="Q176" s="8">
        <v>2.4158984876073562E-2</v>
      </c>
      <c r="R176" s="4">
        <v>34.233695652173914</v>
      </c>
      <c r="S176" s="4">
        <v>0</v>
      </c>
      <c r="T176" s="10">
        <v>0</v>
      </c>
      <c r="U176" s="4">
        <v>5.7391304347826084</v>
      </c>
      <c r="V176" s="4">
        <v>0</v>
      </c>
      <c r="W176" s="10">
        <v>0</v>
      </c>
      <c r="X176" s="4">
        <v>148.35282608695644</v>
      </c>
      <c r="Y176" s="4">
        <v>6.9755434782608692</v>
      </c>
      <c r="Z176" s="10">
        <v>4.7019956830294432E-2</v>
      </c>
      <c r="AA176" s="4">
        <v>14.625</v>
      </c>
      <c r="AB176" s="4">
        <v>0</v>
      </c>
      <c r="AC176" s="10">
        <v>0</v>
      </c>
      <c r="AD176" s="4">
        <v>274.73184782608689</v>
      </c>
      <c r="AE176" s="4">
        <v>3.402173913043478</v>
      </c>
      <c r="AF176" s="10">
        <v>1.238361675198702E-2</v>
      </c>
      <c r="AG176" s="4">
        <v>10.765978260869563</v>
      </c>
      <c r="AH176" s="4">
        <v>0</v>
      </c>
      <c r="AI176" s="10">
        <v>0</v>
      </c>
      <c r="AJ176" s="4">
        <v>0</v>
      </c>
      <c r="AK176" s="4">
        <v>0</v>
      </c>
      <c r="AL176" s="10" t="s">
        <v>662</v>
      </c>
      <c r="AM176" s="1">
        <v>315307</v>
      </c>
      <c r="AN176" s="1">
        <v>2</v>
      </c>
      <c r="AX176"/>
      <c r="AY176"/>
    </row>
    <row r="177" spans="1:51" x14ac:dyDescent="0.25">
      <c r="A177" t="s">
        <v>380</v>
      </c>
      <c r="B177" t="s">
        <v>148</v>
      </c>
      <c r="C177" t="s">
        <v>437</v>
      </c>
      <c r="D177" t="s">
        <v>418</v>
      </c>
      <c r="E177" s="4">
        <v>55.521739130434781</v>
      </c>
      <c r="F177" s="4">
        <v>205.71913043478264</v>
      </c>
      <c r="G177" s="4">
        <v>0</v>
      </c>
      <c r="H177" s="10">
        <v>0</v>
      </c>
      <c r="I177" s="4">
        <v>168.38010869565221</v>
      </c>
      <c r="J177" s="4">
        <v>0</v>
      </c>
      <c r="K177" s="10">
        <v>0</v>
      </c>
      <c r="L177" s="4">
        <v>40.791847826086951</v>
      </c>
      <c r="M177" s="4">
        <v>0</v>
      </c>
      <c r="N177" s="10">
        <v>0</v>
      </c>
      <c r="O177" s="4">
        <v>8.2408695652173893</v>
      </c>
      <c r="P177" s="4">
        <v>0</v>
      </c>
      <c r="Q177" s="8">
        <v>0</v>
      </c>
      <c r="R177" s="4">
        <v>26.811847826086954</v>
      </c>
      <c r="S177" s="4">
        <v>0</v>
      </c>
      <c r="T177" s="10">
        <v>0</v>
      </c>
      <c r="U177" s="4">
        <v>5.7391304347826084</v>
      </c>
      <c r="V177" s="4">
        <v>0</v>
      </c>
      <c r="W177" s="10">
        <v>0</v>
      </c>
      <c r="X177" s="4">
        <v>32.823260869565232</v>
      </c>
      <c r="Y177" s="4">
        <v>0</v>
      </c>
      <c r="Z177" s="10">
        <v>0</v>
      </c>
      <c r="AA177" s="4">
        <v>4.7880434782608692</v>
      </c>
      <c r="AB177" s="4">
        <v>0</v>
      </c>
      <c r="AC177" s="10">
        <v>0</v>
      </c>
      <c r="AD177" s="4">
        <v>127.3159782608696</v>
      </c>
      <c r="AE177" s="4">
        <v>0</v>
      </c>
      <c r="AF177" s="10">
        <v>0</v>
      </c>
      <c r="AG177" s="4">
        <v>0</v>
      </c>
      <c r="AH177" s="4">
        <v>0</v>
      </c>
      <c r="AI177" s="10" t="s">
        <v>662</v>
      </c>
      <c r="AJ177" s="4">
        <v>0</v>
      </c>
      <c r="AK177" s="4">
        <v>0</v>
      </c>
      <c r="AL177" s="10" t="s">
        <v>662</v>
      </c>
      <c r="AM177" s="1">
        <v>315262</v>
      </c>
      <c r="AN177" s="1">
        <v>2</v>
      </c>
      <c r="AX177"/>
      <c r="AY177"/>
    </row>
    <row r="178" spans="1:51" x14ac:dyDescent="0.25">
      <c r="A178" t="s">
        <v>380</v>
      </c>
      <c r="B178" t="s">
        <v>141</v>
      </c>
      <c r="C178" t="s">
        <v>449</v>
      </c>
      <c r="D178" t="s">
        <v>402</v>
      </c>
      <c r="E178" s="4">
        <v>97.782608695652172</v>
      </c>
      <c r="F178" s="4">
        <v>343.08347826086953</v>
      </c>
      <c r="G178" s="4">
        <v>68.683152173913044</v>
      </c>
      <c r="H178" s="10">
        <v>0.20019370364925765</v>
      </c>
      <c r="I178" s="4">
        <v>326.69217391304346</v>
      </c>
      <c r="J178" s="4">
        <v>68.683152173913044</v>
      </c>
      <c r="K178" s="10">
        <v>0.21023813136152636</v>
      </c>
      <c r="L178" s="4">
        <v>112.8060869565217</v>
      </c>
      <c r="M178" s="4">
        <v>2.285326086956522</v>
      </c>
      <c r="N178" s="10">
        <v>2.0258889822473359E-2</v>
      </c>
      <c r="O178" s="4">
        <v>96.414782608695617</v>
      </c>
      <c r="P178" s="4">
        <v>2.285326086956522</v>
      </c>
      <c r="Q178" s="8">
        <v>2.3703067362933712E-2</v>
      </c>
      <c r="R178" s="4">
        <v>10.826086956521738</v>
      </c>
      <c r="S178" s="4">
        <v>0</v>
      </c>
      <c r="T178" s="10">
        <v>0</v>
      </c>
      <c r="U178" s="4">
        <v>5.5652173913043477</v>
      </c>
      <c r="V178" s="4">
        <v>0</v>
      </c>
      <c r="W178" s="10">
        <v>0</v>
      </c>
      <c r="X178" s="4">
        <v>77.432391304347831</v>
      </c>
      <c r="Y178" s="4">
        <v>14.452173913043477</v>
      </c>
      <c r="Z178" s="10">
        <v>0.18664248474826564</v>
      </c>
      <c r="AA178" s="4">
        <v>0</v>
      </c>
      <c r="AB178" s="4">
        <v>0</v>
      </c>
      <c r="AC178" s="10" t="s">
        <v>662</v>
      </c>
      <c r="AD178" s="4">
        <v>152.845</v>
      </c>
      <c r="AE178" s="4">
        <v>51.945652173913047</v>
      </c>
      <c r="AF178" s="10">
        <v>0.33985836745665904</v>
      </c>
      <c r="AG178" s="4">
        <v>0</v>
      </c>
      <c r="AH178" s="4">
        <v>0</v>
      </c>
      <c r="AI178" s="10" t="s">
        <v>662</v>
      </c>
      <c r="AJ178" s="4">
        <v>0</v>
      </c>
      <c r="AK178" s="4">
        <v>0</v>
      </c>
      <c r="AL178" s="10" t="s">
        <v>662</v>
      </c>
      <c r="AM178" s="1">
        <v>315251</v>
      </c>
      <c r="AN178" s="1">
        <v>2</v>
      </c>
      <c r="AX178"/>
      <c r="AY178"/>
    </row>
    <row r="179" spans="1:51" x14ac:dyDescent="0.25">
      <c r="A179" t="s">
        <v>380</v>
      </c>
      <c r="B179" t="s">
        <v>215</v>
      </c>
      <c r="C179" t="s">
        <v>456</v>
      </c>
      <c r="D179" t="s">
        <v>414</v>
      </c>
      <c r="E179" s="4">
        <v>102.47826086956522</v>
      </c>
      <c r="F179" s="4">
        <v>379.43663043478256</v>
      </c>
      <c r="G179" s="4">
        <v>0.71195652173913049</v>
      </c>
      <c r="H179" s="10">
        <v>1.8763515818789702E-3</v>
      </c>
      <c r="I179" s="4">
        <v>338.87413043478261</v>
      </c>
      <c r="J179" s="4">
        <v>0.71195652173913049</v>
      </c>
      <c r="K179" s="10">
        <v>2.1009468053099106E-3</v>
      </c>
      <c r="L179" s="4">
        <v>41.842391304347828</v>
      </c>
      <c r="M179" s="4">
        <v>0</v>
      </c>
      <c r="N179" s="10">
        <v>0</v>
      </c>
      <c r="O179" s="4">
        <v>10.394021739130435</v>
      </c>
      <c r="P179" s="4">
        <v>0</v>
      </c>
      <c r="Q179" s="8">
        <v>0</v>
      </c>
      <c r="R179" s="4">
        <v>26.638586956521738</v>
      </c>
      <c r="S179" s="4">
        <v>0</v>
      </c>
      <c r="T179" s="10">
        <v>0</v>
      </c>
      <c r="U179" s="4">
        <v>4.8097826086956523</v>
      </c>
      <c r="V179" s="4">
        <v>0</v>
      </c>
      <c r="W179" s="10">
        <v>0</v>
      </c>
      <c r="X179" s="4">
        <v>90.230652173913043</v>
      </c>
      <c r="Y179" s="4">
        <v>0</v>
      </c>
      <c r="Z179" s="10">
        <v>0</v>
      </c>
      <c r="AA179" s="4">
        <v>9.1141304347826093</v>
      </c>
      <c r="AB179" s="4">
        <v>0</v>
      </c>
      <c r="AC179" s="10">
        <v>0</v>
      </c>
      <c r="AD179" s="4">
        <v>231.27119565217393</v>
      </c>
      <c r="AE179" s="4">
        <v>0.71195652173913049</v>
      </c>
      <c r="AF179" s="10">
        <v>3.0784487438284152E-3</v>
      </c>
      <c r="AG179" s="4">
        <v>0</v>
      </c>
      <c r="AH179" s="4">
        <v>0</v>
      </c>
      <c r="AI179" s="10" t="s">
        <v>662</v>
      </c>
      <c r="AJ179" s="4">
        <v>6.9782608695652177</v>
      </c>
      <c r="AK179" s="4">
        <v>0</v>
      </c>
      <c r="AL179" s="10" t="s">
        <v>662</v>
      </c>
      <c r="AM179" s="1">
        <v>315348</v>
      </c>
      <c r="AN179" s="1">
        <v>2</v>
      </c>
      <c r="AX179"/>
      <c r="AY179"/>
    </row>
    <row r="180" spans="1:51" x14ac:dyDescent="0.25">
      <c r="A180" t="s">
        <v>380</v>
      </c>
      <c r="B180" t="s">
        <v>111</v>
      </c>
      <c r="C180" t="s">
        <v>542</v>
      </c>
      <c r="D180" t="s">
        <v>416</v>
      </c>
      <c r="E180" s="4">
        <v>102.80434782608695</v>
      </c>
      <c r="F180" s="4">
        <v>395.25902173913039</v>
      </c>
      <c r="G180" s="4">
        <v>39.510869565217391</v>
      </c>
      <c r="H180" s="10">
        <v>9.9961967702521998E-2</v>
      </c>
      <c r="I180" s="4">
        <v>367.2889130434782</v>
      </c>
      <c r="J180" s="4">
        <v>39.510869565217391</v>
      </c>
      <c r="K180" s="10">
        <v>0.10757435948125189</v>
      </c>
      <c r="L180" s="4">
        <v>31.282608695652172</v>
      </c>
      <c r="M180" s="4">
        <v>0.25543478260869568</v>
      </c>
      <c r="N180" s="10">
        <v>8.1653926337734543E-3</v>
      </c>
      <c r="O180" s="4">
        <v>10.127717391304348</v>
      </c>
      <c r="P180" s="4">
        <v>0.25543478260869568</v>
      </c>
      <c r="Q180" s="8">
        <v>2.522135766031661E-2</v>
      </c>
      <c r="R180" s="4">
        <v>16.182065217391305</v>
      </c>
      <c r="S180" s="4">
        <v>0</v>
      </c>
      <c r="T180" s="10">
        <v>0</v>
      </c>
      <c r="U180" s="4">
        <v>4.9728260869565215</v>
      </c>
      <c r="V180" s="4">
        <v>0</v>
      </c>
      <c r="W180" s="10">
        <v>0</v>
      </c>
      <c r="X180" s="4">
        <v>112.94804347826086</v>
      </c>
      <c r="Y180" s="4">
        <v>13.448369565217391</v>
      </c>
      <c r="Z180" s="10">
        <v>0.11906686606577477</v>
      </c>
      <c r="AA180" s="4">
        <v>6.8152173913043477</v>
      </c>
      <c r="AB180" s="4">
        <v>0</v>
      </c>
      <c r="AC180" s="10">
        <v>0</v>
      </c>
      <c r="AD180" s="4">
        <v>244.21315217391302</v>
      </c>
      <c r="AE180" s="4">
        <v>25.807065217391305</v>
      </c>
      <c r="AF180" s="10">
        <v>0.10567434631453904</v>
      </c>
      <c r="AG180" s="4">
        <v>0</v>
      </c>
      <c r="AH180" s="4">
        <v>0</v>
      </c>
      <c r="AI180" s="10" t="s">
        <v>662</v>
      </c>
      <c r="AJ180" s="4">
        <v>0</v>
      </c>
      <c r="AK180" s="4">
        <v>0</v>
      </c>
      <c r="AL180" s="10" t="s">
        <v>662</v>
      </c>
      <c r="AM180" s="1">
        <v>315210</v>
      </c>
      <c r="AN180" s="1">
        <v>2</v>
      </c>
      <c r="AX180"/>
      <c r="AY180"/>
    </row>
    <row r="181" spans="1:51" x14ac:dyDescent="0.25">
      <c r="A181" t="s">
        <v>380</v>
      </c>
      <c r="B181" t="s">
        <v>35</v>
      </c>
      <c r="C181" t="s">
        <v>501</v>
      </c>
      <c r="D181" t="s">
        <v>408</v>
      </c>
      <c r="E181" s="4">
        <v>77</v>
      </c>
      <c r="F181" s="4">
        <v>358.3396739130435</v>
      </c>
      <c r="G181" s="4">
        <v>12.380434782608695</v>
      </c>
      <c r="H181" s="10">
        <v>3.4549439216191823E-2</v>
      </c>
      <c r="I181" s="4">
        <v>296.48641304347825</v>
      </c>
      <c r="J181" s="4">
        <v>12.380434782608695</v>
      </c>
      <c r="K181" s="10">
        <v>4.1757174150146188E-2</v>
      </c>
      <c r="L181" s="4">
        <v>82.380434782608702</v>
      </c>
      <c r="M181" s="4">
        <v>2.3342391304347827</v>
      </c>
      <c r="N181" s="10">
        <v>2.8334872674495314E-2</v>
      </c>
      <c r="O181" s="4">
        <v>25.222826086956523</v>
      </c>
      <c r="P181" s="4">
        <v>2.3342391304347827</v>
      </c>
      <c r="Q181" s="8">
        <v>9.254471019176902E-2</v>
      </c>
      <c r="R181" s="4">
        <v>51.853260869565219</v>
      </c>
      <c r="S181" s="4">
        <v>0</v>
      </c>
      <c r="T181" s="10">
        <v>0</v>
      </c>
      <c r="U181" s="4">
        <v>5.3043478260869561</v>
      </c>
      <c r="V181" s="4">
        <v>0</v>
      </c>
      <c r="W181" s="10">
        <v>0</v>
      </c>
      <c r="X181" s="4">
        <v>92.451086956521735</v>
      </c>
      <c r="Y181" s="4">
        <v>1.6983695652173914</v>
      </c>
      <c r="Z181" s="10">
        <v>1.8370466168949506E-2</v>
      </c>
      <c r="AA181" s="4">
        <v>4.6956521739130439</v>
      </c>
      <c r="AB181" s="4">
        <v>0</v>
      </c>
      <c r="AC181" s="10">
        <v>0</v>
      </c>
      <c r="AD181" s="4">
        <v>178.8125</v>
      </c>
      <c r="AE181" s="4">
        <v>8.3478260869565215</v>
      </c>
      <c r="AF181" s="10">
        <v>4.6684801604790056E-2</v>
      </c>
      <c r="AG181" s="4">
        <v>0</v>
      </c>
      <c r="AH181" s="4">
        <v>0</v>
      </c>
      <c r="AI181" s="10" t="s">
        <v>662</v>
      </c>
      <c r="AJ181" s="4">
        <v>0</v>
      </c>
      <c r="AK181" s="4">
        <v>0</v>
      </c>
      <c r="AL181" s="10" t="s">
        <v>662</v>
      </c>
      <c r="AM181" s="1">
        <v>315072</v>
      </c>
      <c r="AN181" s="1">
        <v>2</v>
      </c>
      <c r="AX181"/>
      <c r="AY181"/>
    </row>
    <row r="182" spans="1:51" x14ac:dyDescent="0.25">
      <c r="A182" t="s">
        <v>380</v>
      </c>
      <c r="B182" t="s">
        <v>332</v>
      </c>
      <c r="C182" t="s">
        <v>608</v>
      </c>
      <c r="D182" t="s">
        <v>417</v>
      </c>
      <c r="E182" s="4">
        <v>6.7173913043478262</v>
      </c>
      <c r="F182" s="4">
        <v>62.226739130434794</v>
      </c>
      <c r="G182" s="4">
        <v>0</v>
      </c>
      <c r="H182" s="10">
        <v>0</v>
      </c>
      <c r="I182" s="4">
        <v>53.09445652173914</v>
      </c>
      <c r="J182" s="4">
        <v>0</v>
      </c>
      <c r="K182" s="10">
        <v>0</v>
      </c>
      <c r="L182" s="4">
        <v>39.081413043478264</v>
      </c>
      <c r="M182" s="4">
        <v>0</v>
      </c>
      <c r="N182" s="10">
        <v>0</v>
      </c>
      <c r="O182" s="4">
        <v>29.94913043478261</v>
      </c>
      <c r="P182" s="4">
        <v>0</v>
      </c>
      <c r="Q182" s="8">
        <v>0</v>
      </c>
      <c r="R182" s="4">
        <v>5.0018478260869568</v>
      </c>
      <c r="S182" s="4">
        <v>0</v>
      </c>
      <c r="T182" s="10">
        <v>0</v>
      </c>
      <c r="U182" s="4">
        <v>4.1304347826086953</v>
      </c>
      <c r="V182" s="4">
        <v>0</v>
      </c>
      <c r="W182" s="10">
        <v>0</v>
      </c>
      <c r="X182" s="4">
        <v>0</v>
      </c>
      <c r="Y182" s="4">
        <v>0</v>
      </c>
      <c r="Z182" s="10" t="s">
        <v>662</v>
      </c>
      <c r="AA182" s="4">
        <v>0</v>
      </c>
      <c r="AB182" s="4">
        <v>0</v>
      </c>
      <c r="AC182" s="10" t="s">
        <v>662</v>
      </c>
      <c r="AD182" s="4">
        <v>23.14532608695653</v>
      </c>
      <c r="AE182" s="4">
        <v>0</v>
      </c>
      <c r="AF182" s="10">
        <v>0</v>
      </c>
      <c r="AG182" s="4">
        <v>0</v>
      </c>
      <c r="AH182" s="4">
        <v>0</v>
      </c>
      <c r="AI182" s="10" t="s">
        <v>662</v>
      </c>
      <c r="AJ182" s="4">
        <v>0</v>
      </c>
      <c r="AK182" s="4">
        <v>0</v>
      </c>
      <c r="AL182" s="10" t="s">
        <v>662</v>
      </c>
      <c r="AM182" s="1">
        <v>315512</v>
      </c>
      <c r="AN182" s="1">
        <v>2</v>
      </c>
      <c r="AX182"/>
      <c r="AY182"/>
    </row>
    <row r="183" spans="1:51" x14ac:dyDescent="0.25">
      <c r="A183" t="s">
        <v>380</v>
      </c>
      <c r="B183" t="s">
        <v>74</v>
      </c>
      <c r="C183" t="s">
        <v>522</v>
      </c>
      <c r="D183" t="s">
        <v>408</v>
      </c>
      <c r="E183" s="4">
        <v>83.597826086956516</v>
      </c>
      <c r="F183" s="4">
        <v>273.4777173913044</v>
      </c>
      <c r="G183" s="4">
        <v>30.46815217391304</v>
      </c>
      <c r="H183" s="10">
        <v>0.11140999882750162</v>
      </c>
      <c r="I183" s="4">
        <v>259.55923913043478</v>
      </c>
      <c r="J183" s="4">
        <v>30.46815217391304</v>
      </c>
      <c r="K183" s="10">
        <v>0.11738419435958533</v>
      </c>
      <c r="L183" s="4">
        <v>35.31652173913043</v>
      </c>
      <c r="M183" s="4">
        <v>4.2696739130434782</v>
      </c>
      <c r="N183" s="10">
        <v>0.12089735066725761</v>
      </c>
      <c r="O183" s="4">
        <v>21.398043478260867</v>
      </c>
      <c r="P183" s="4">
        <v>4.2696739130434782</v>
      </c>
      <c r="Q183" s="8">
        <v>0.19953571537422155</v>
      </c>
      <c r="R183" s="4">
        <v>9.3967391304347831</v>
      </c>
      <c r="S183" s="4">
        <v>0</v>
      </c>
      <c r="T183" s="10">
        <v>0</v>
      </c>
      <c r="U183" s="4">
        <v>4.5217391304347823</v>
      </c>
      <c r="V183" s="4">
        <v>0</v>
      </c>
      <c r="W183" s="10">
        <v>0</v>
      </c>
      <c r="X183" s="4">
        <v>63.323152173913059</v>
      </c>
      <c r="Y183" s="4">
        <v>21.653913043478259</v>
      </c>
      <c r="Z183" s="10">
        <v>0.34195886180787632</v>
      </c>
      <c r="AA183" s="4">
        <v>0</v>
      </c>
      <c r="AB183" s="4">
        <v>0</v>
      </c>
      <c r="AC183" s="10" t="s">
        <v>662</v>
      </c>
      <c r="AD183" s="4">
        <v>174.83804347826089</v>
      </c>
      <c r="AE183" s="4">
        <v>4.5445652173913036</v>
      </c>
      <c r="AF183" s="10">
        <v>2.5992999732671846E-2</v>
      </c>
      <c r="AG183" s="4">
        <v>0</v>
      </c>
      <c r="AH183" s="4">
        <v>0</v>
      </c>
      <c r="AI183" s="10" t="s">
        <v>662</v>
      </c>
      <c r="AJ183" s="4">
        <v>0</v>
      </c>
      <c r="AK183" s="4">
        <v>0</v>
      </c>
      <c r="AL183" s="10" t="s">
        <v>662</v>
      </c>
      <c r="AM183" s="1">
        <v>315143</v>
      </c>
      <c r="AN183" s="1">
        <v>2</v>
      </c>
      <c r="AX183"/>
      <c r="AY183"/>
    </row>
    <row r="184" spans="1:51" x14ac:dyDescent="0.25">
      <c r="A184" t="s">
        <v>380</v>
      </c>
      <c r="B184" t="s">
        <v>242</v>
      </c>
      <c r="C184" t="s">
        <v>452</v>
      </c>
      <c r="D184" t="s">
        <v>403</v>
      </c>
      <c r="E184" s="4">
        <v>78.467391304347828</v>
      </c>
      <c r="F184" s="4">
        <v>188.11826086956523</v>
      </c>
      <c r="G184" s="4">
        <v>14.5</v>
      </c>
      <c r="H184" s="10">
        <v>7.7079173138081492E-2</v>
      </c>
      <c r="I184" s="4">
        <v>170.94923913043482</v>
      </c>
      <c r="J184" s="4">
        <v>14.5</v>
      </c>
      <c r="K184" s="10">
        <v>8.482050036465183E-2</v>
      </c>
      <c r="L184" s="4">
        <v>28.29358695652175</v>
      </c>
      <c r="M184" s="4">
        <v>0.51630434782608692</v>
      </c>
      <c r="N184" s="10">
        <v>1.8248105078351593E-2</v>
      </c>
      <c r="O184" s="4">
        <v>16.489239130434793</v>
      </c>
      <c r="P184" s="4">
        <v>0.51630434782608692</v>
      </c>
      <c r="Q184" s="8">
        <v>3.1311593199781128E-2</v>
      </c>
      <c r="R184" s="4">
        <v>7.8043478260869561</v>
      </c>
      <c r="S184" s="4">
        <v>0</v>
      </c>
      <c r="T184" s="10">
        <v>0</v>
      </c>
      <c r="U184" s="4">
        <v>4</v>
      </c>
      <c r="V184" s="4">
        <v>0</v>
      </c>
      <c r="W184" s="10">
        <v>0</v>
      </c>
      <c r="X184" s="4">
        <v>64.192173913043462</v>
      </c>
      <c r="Y184" s="4">
        <v>10.864130434782609</v>
      </c>
      <c r="Z184" s="10">
        <v>0.16924384660191549</v>
      </c>
      <c r="AA184" s="4">
        <v>5.364673913043478</v>
      </c>
      <c r="AB184" s="4">
        <v>0</v>
      </c>
      <c r="AC184" s="10">
        <v>0</v>
      </c>
      <c r="AD184" s="4">
        <v>85.710760869565235</v>
      </c>
      <c r="AE184" s="4">
        <v>3.1195652173913042</v>
      </c>
      <c r="AF184" s="10">
        <v>3.6396424273244563E-2</v>
      </c>
      <c r="AG184" s="4">
        <v>4.5570652173913047</v>
      </c>
      <c r="AH184" s="4">
        <v>0</v>
      </c>
      <c r="AI184" s="10">
        <v>0</v>
      </c>
      <c r="AJ184" s="4">
        <v>0</v>
      </c>
      <c r="AK184" s="4">
        <v>0</v>
      </c>
      <c r="AL184" s="10" t="s">
        <v>662</v>
      </c>
      <c r="AM184" s="1">
        <v>315378</v>
      </c>
      <c r="AN184" s="1">
        <v>2</v>
      </c>
      <c r="AX184"/>
      <c r="AY184"/>
    </row>
    <row r="185" spans="1:51" x14ac:dyDescent="0.25">
      <c r="A185" t="s">
        <v>380</v>
      </c>
      <c r="B185" t="s">
        <v>265</v>
      </c>
      <c r="C185" t="s">
        <v>501</v>
      </c>
      <c r="D185" t="s">
        <v>408</v>
      </c>
      <c r="E185" s="4">
        <v>19.934782608695652</v>
      </c>
      <c r="F185" s="4">
        <v>100.2613043478261</v>
      </c>
      <c r="G185" s="4">
        <v>0</v>
      </c>
      <c r="H185" s="10">
        <v>0</v>
      </c>
      <c r="I185" s="4">
        <v>92.995434782608712</v>
      </c>
      <c r="J185" s="4">
        <v>0</v>
      </c>
      <c r="K185" s="10">
        <v>0</v>
      </c>
      <c r="L185" s="4">
        <v>17.86771739130435</v>
      </c>
      <c r="M185" s="4">
        <v>0</v>
      </c>
      <c r="N185" s="10">
        <v>0</v>
      </c>
      <c r="O185" s="4">
        <v>10.601847826086958</v>
      </c>
      <c r="P185" s="4">
        <v>0</v>
      </c>
      <c r="Q185" s="8">
        <v>0</v>
      </c>
      <c r="R185" s="4">
        <v>1.9180434782608693</v>
      </c>
      <c r="S185" s="4">
        <v>0</v>
      </c>
      <c r="T185" s="10">
        <v>0</v>
      </c>
      <c r="U185" s="4">
        <v>5.3478260869565215</v>
      </c>
      <c r="V185" s="4">
        <v>0</v>
      </c>
      <c r="W185" s="10">
        <v>0</v>
      </c>
      <c r="X185" s="4">
        <v>18.948369565217387</v>
      </c>
      <c r="Y185" s="4">
        <v>0</v>
      </c>
      <c r="Z185" s="10">
        <v>0</v>
      </c>
      <c r="AA185" s="4">
        <v>0</v>
      </c>
      <c r="AB185" s="4">
        <v>0</v>
      </c>
      <c r="AC185" s="10" t="s">
        <v>662</v>
      </c>
      <c r="AD185" s="4">
        <v>63.196521739130453</v>
      </c>
      <c r="AE185" s="4">
        <v>0</v>
      </c>
      <c r="AF185" s="10">
        <v>0</v>
      </c>
      <c r="AG185" s="4">
        <v>0.24869565217391307</v>
      </c>
      <c r="AH185" s="4">
        <v>0</v>
      </c>
      <c r="AI185" s="10">
        <v>0</v>
      </c>
      <c r="AJ185" s="4">
        <v>0</v>
      </c>
      <c r="AK185" s="4">
        <v>0</v>
      </c>
      <c r="AL185" s="10" t="s">
        <v>662</v>
      </c>
      <c r="AM185" s="1">
        <v>315422</v>
      </c>
      <c r="AN185" s="1">
        <v>2</v>
      </c>
      <c r="AX185"/>
      <c r="AY185"/>
    </row>
    <row r="186" spans="1:51" x14ac:dyDescent="0.25">
      <c r="A186" t="s">
        <v>380</v>
      </c>
      <c r="B186" t="s">
        <v>345</v>
      </c>
      <c r="C186" t="s">
        <v>512</v>
      </c>
      <c r="D186" t="s">
        <v>417</v>
      </c>
      <c r="E186" s="4">
        <v>52.934782608695649</v>
      </c>
      <c r="F186" s="4">
        <v>231.49478260869569</v>
      </c>
      <c r="G186" s="4">
        <v>0</v>
      </c>
      <c r="H186" s="10">
        <v>0</v>
      </c>
      <c r="I186" s="4">
        <v>225.84260869565219</v>
      </c>
      <c r="J186" s="4">
        <v>0</v>
      </c>
      <c r="K186" s="10">
        <v>0</v>
      </c>
      <c r="L186" s="4">
        <v>32.588478260869572</v>
      </c>
      <c r="M186" s="4">
        <v>0</v>
      </c>
      <c r="N186" s="10">
        <v>0</v>
      </c>
      <c r="O186" s="4">
        <v>26.936304347826091</v>
      </c>
      <c r="P186" s="4">
        <v>0</v>
      </c>
      <c r="Q186" s="8">
        <v>0</v>
      </c>
      <c r="R186" s="4">
        <v>0</v>
      </c>
      <c r="S186" s="4">
        <v>0</v>
      </c>
      <c r="T186" s="10" t="s">
        <v>662</v>
      </c>
      <c r="U186" s="4">
        <v>5.6521739130434785</v>
      </c>
      <c r="V186" s="4">
        <v>0</v>
      </c>
      <c r="W186" s="10">
        <v>0</v>
      </c>
      <c r="X186" s="4">
        <v>35.172934782608706</v>
      </c>
      <c r="Y186" s="4">
        <v>0</v>
      </c>
      <c r="Z186" s="10">
        <v>0</v>
      </c>
      <c r="AA186" s="4">
        <v>0</v>
      </c>
      <c r="AB186" s="4">
        <v>0</v>
      </c>
      <c r="AC186" s="10" t="s">
        <v>662</v>
      </c>
      <c r="AD186" s="4">
        <v>163.7333695652174</v>
      </c>
      <c r="AE186" s="4">
        <v>0</v>
      </c>
      <c r="AF186" s="10">
        <v>0</v>
      </c>
      <c r="AG186" s="4">
        <v>0</v>
      </c>
      <c r="AH186" s="4">
        <v>0</v>
      </c>
      <c r="AI186" s="10" t="s">
        <v>662</v>
      </c>
      <c r="AJ186" s="4">
        <v>0</v>
      </c>
      <c r="AK186" s="4">
        <v>0</v>
      </c>
      <c r="AL186" s="10" t="s">
        <v>662</v>
      </c>
      <c r="AM186" s="1">
        <v>315525</v>
      </c>
      <c r="AN186" s="1">
        <v>2</v>
      </c>
      <c r="AX186"/>
      <c r="AY186"/>
    </row>
    <row r="187" spans="1:51" x14ac:dyDescent="0.25">
      <c r="A187" t="s">
        <v>380</v>
      </c>
      <c r="B187" t="s">
        <v>52</v>
      </c>
      <c r="C187" t="s">
        <v>512</v>
      </c>
      <c r="D187" t="s">
        <v>417</v>
      </c>
      <c r="E187" s="4">
        <v>255.52173913043478</v>
      </c>
      <c r="F187" s="4">
        <v>759.0010869565217</v>
      </c>
      <c r="G187" s="4">
        <v>13.804347826086957</v>
      </c>
      <c r="H187" s="10">
        <v>1.8187520496762765E-2</v>
      </c>
      <c r="I187" s="4">
        <v>715.0322826086956</v>
      </c>
      <c r="J187" s="4">
        <v>8.1413043478260878</v>
      </c>
      <c r="K187" s="10">
        <v>1.1385925567057859E-2</v>
      </c>
      <c r="L187" s="4">
        <v>162.93532608695648</v>
      </c>
      <c r="M187" s="4">
        <v>13.663043478260869</v>
      </c>
      <c r="N187" s="10">
        <v>8.385562423073975E-2</v>
      </c>
      <c r="O187" s="4">
        <v>124.00999999999996</v>
      </c>
      <c r="P187" s="4">
        <v>8</v>
      </c>
      <c r="Q187" s="8">
        <v>6.4510926538182425E-2</v>
      </c>
      <c r="R187" s="4">
        <v>33.88184782608694</v>
      </c>
      <c r="S187" s="4">
        <v>5.6630434782608692</v>
      </c>
      <c r="T187" s="10">
        <v>0.16714092771235087</v>
      </c>
      <c r="U187" s="4">
        <v>5.0434782608695654</v>
      </c>
      <c r="V187" s="4">
        <v>0</v>
      </c>
      <c r="W187" s="10">
        <v>0</v>
      </c>
      <c r="X187" s="4">
        <v>104.73869565217392</v>
      </c>
      <c r="Y187" s="4">
        <v>0.14130434782608695</v>
      </c>
      <c r="Z187" s="10">
        <v>1.3491131137945776E-3</v>
      </c>
      <c r="AA187" s="4">
        <v>5.0434782608695654</v>
      </c>
      <c r="AB187" s="4">
        <v>0</v>
      </c>
      <c r="AC187" s="10">
        <v>0</v>
      </c>
      <c r="AD187" s="4">
        <v>486.28358695652167</v>
      </c>
      <c r="AE187" s="4">
        <v>0</v>
      </c>
      <c r="AF187" s="10">
        <v>0</v>
      </c>
      <c r="AG187" s="4">
        <v>0</v>
      </c>
      <c r="AH187" s="4">
        <v>0</v>
      </c>
      <c r="AI187" s="10" t="s">
        <v>662</v>
      </c>
      <c r="AJ187" s="4">
        <v>0</v>
      </c>
      <c r="AK187" s="4">
        <v>0</v>
      </c>
      <c r="AL187" s="10" t="s">
        <v>662</v>
      </c>
      <c r="AM187" s="1">
        <v>315112</v>
      </c>
      <c r="AN187" s="1">
        <v>2</v>
      </c>
      <c r="AX187"/>
      <c r="AY187"/>
    </row>
    <row r="188" spans="1:51" x14ac:dyDescent="0.25">
      <c r="A188" t="s">
        <v>380</v>
      </c>
      <c r="B188" t="s">
        <v>124</v>
      </c>
      <c r="C188" t="s">
        <v>548</v>
      </c>
      <c r="D188" t="s">
        <v>421</v>
      </c>
      <c r="E188" s="4">
        <v>142.10869565217391</v>
      </c>
      <c r="F188" s="4">
        <v>541.36956521739125</v>
      </c>
      <c r="G188" s="4">
        <v>83.635869565217391</v>
      </c>
      <c r="H188" s="10">
        <v>0.15448941894550858</v>
      </c>
      <c r="I188" s="4">
        <v>479.64402173913044</v>
      </c>
      <c r="J188" s="4">
        <v>83.065217391304344</v>
      </c>
      <c r="K188" s="10">
        <v>0.17318097094199161</v>
      </c>
      <c r="L188" s="4">
        <v>87.301630434782609</v>
      </c>
      <c r="M188" s="4">
        <v>3.4239130434782608</v>
      </c>
      <c r="N188" s="10">
        <v>3.921934821178448E-2</v>
      </c>
      <c r="O188" s="4">
        <v>38.521739130434781</v>
      </c>
      <c r="P188" s="4">
        <v>2.8532608695652173</v>
      </c>
      <c r="Q188" s="8">
        <v>7.4068848758465006E-2</v>
      </c>
      <c r="R188" s="4">
        <v>44.866847826086953</v>
      </c>
      <c r="S188" s="4">
        <v>0.57065217391304346</v>
      </c>
      <c r="T188" s="10">
        <v>1.2718793531585004E-2</v>
      </c>
      <c r="U188" s="4">
        <v>3.9130434782608696</v>
      </c>
      <c r="V188" s="4">
        <v>0</v>
      </c>
      <c r="W188" s="10">
        <v>0</v>
      </c>
      <c r="X188" s="4">
        <v>133.12228260869566</v>
      </c>
      <c r="Y188" s="4">
        <v>24.695652173913043</v>
      </c>
      <c r="Z188" s="10">
        <v>0.18551103308906081</v>
      </c>
      <c r="AA188" s="4">
        <v>12.945652173913043</v>
      </c>
      <c r="AB188" s="4">
        <v>0</v>
      </c>
      <c r="AC188" s="10">
        <v>0</v>
      </c>
      <c r="AD188" s="4">
        <v>294.98641304347825</v>
      </c>
      <c r="AE188" s="4">
        <v>55.516304347826086</v>
      </c>
      <c r="AF188" s="10">
        <v>0.18819953019206853</v>
      </c>
      <c r="AG188" s="4">
        <v>13.013586956521738</v>
      </c>
      <c r="AH188" s="4">
        <v>0</v>
      </c>
      <c r="AI188" s="10">
        <v>0</v>
      </c>
      <c r="AJ188" s="4">
        <v>0</v>
      </c>
      <c r="AK188" s="4">
        <v>0</v>
      </c>
      <c r="AL188" s="10" t="s">
        <v>662</v>
      </c>
      <c r="AM188" s="1">
        <v>315226</v>
      </c>
      <c r="AN188" s="1">
        <v>2</v>
      </c>
      <c r="AX188"/>
      <c r="AY188"/>
    </row>
    <row r="189" spans="1:51" x14ac:dyDescent="0.25">
      <c r="A189" t="s">
        <v>380</v>
      </c>
      <c r="B189" t="s">
        <v>102</v>
      </c>
      <c r="C189" t="s">
        <v>497</v>
      </c>
      <c r="D189" t="s">
        <v>412</v>
      </c>
      <c r="E189" s="4">
        <v>93.554347826086953</v>
      </c>
      <c r="F189" s="4">
        <v>308.58815217391293</v>
      </c>
      <c r="G189" s="4">
        <v>62.816630434782603</v>
      </c>
      <c r="H189" s="10">
        <v>0.20356138105840385</v>
      </c>
      <c r="I189" s="4">
        <v>293.88902173913038</v>
      </c>
      <c r="J189" s="4">
        <v>62.816630434782603</v>
      </c>
      <c r="K189" s="10">
        <v>0.2137426912480643</v>
      </c>
      <c r="L189" s="4">
        <v>70.957391304347823</v>
      </c>
      <c r="M189" s="4">
        <v>4.6078260869565222</v>
      </c>
      <c r="N189" s="10">
        <v>6.4937929682234302E-2</v>
      </c>
      <c r="O189" s="4">
        <v>57.832391304347823</v>
      </c>
      <c r="P189" s="4">
        <v>4.6078260869565222</v>
      </c>
      <c r="Q189" s="8">
        <v>7.967552409699695E-2</v>
      </c>
      <c r="R189" s="4">
        <v>7.6467391304347823</v>
      </c>
      <c r="S189" s="4">
        <v>0</v>
      </c>
      <c r="T189" s="10">
        <v>0</v>
      </c>
      <c r="U189" s="4">
        <v>5.4782608695652177</v>
      </c>
      <c r="V189" s="4">
        <v>0</v>
      </c>
      <c r="W189" s="10">
        <v>0</v>
      </c>
      <c r="X189" s="4">
        <v>49.979130434782611</v>
      </c>
      <c r="Y189" s="4">
        <v>5.8586956521739131</v>
      </c>
      <c r="Z189" s="10">
        <v>0.11722284083791495</v>
      </c>
      <c r="AA189" s="4">
        <v>1.5741304347826088</v>
      </c>
      <c r="AB189" s="4">
        <v>0</v>
      </c>
      <c r="AC189" s="10">
        <v>0</v>
      </c>
      <c r="AD189" s="4">
        <v>186.07749999999993</v>
      </c>
      <c r="AE189" s="4">
        <v>52.350108695652168</v>
      </c>
      <c r="AF189" s="10">
        <v>0.28133497438245991</v>
      </c>
      <c r="AG189" s="4">
        <v>0</v>
      </c>
      <c r="AH189" s="4">
        <v>0</v>
      </c>
      <c r="AI189" s="10" t="s">
        <v>662</v>
      </c>
      <c r="AJ189" s="4">
        <v>0</v>
      </c>
      <c r="AK189" s="4">
        <v>0</v>
      </c>
      <c r="AL189" s="10" t="s">
        <v>662</v>
      </c>
      <c r="AM189" s="1">
        <v>315199</v>
      </c>
      <c r="AN189" s="1">
        <v>2</v>
      </c>
      <c r="AX189"/>
      <c r="AY189"/>
    </row>
    <row r="190" spans="1:51" x14ac:dyDescent="0.25">
      <c r="A190" t="s">
        <v>380</v>
      </c>
      <c r="B190" t="s">
        <v>195</v>
      </c>
      <c r="C190" t="s">
        <v>433</v>
      </c>
      <c r="D190" t="s">
        <v>410</v>
      </c>
      <c r="E190" s="4">
        <v>95.076086956521735</v>
      </c>
      <c r="F190" s="4">
        <v>416.1521739130435</v>
      </c>
      <c r="G190" s="4">
        <v>0</v>
      </c>
      <c r="H190" s="10">
        <v>0</v>
      </c>
      <c r="I190" s="4">
        <v>401.67391304347825</v>
      </c>
      <c r="J190" s="4">
        <v>0</v>
      </c>
      <c r="K190" s="10">
        <v>0</v>
      </c>
      <c r="L190" s="4">
        <v>95.855978260869563</v>
      </c>
      <c r="M190" s="4">
        <v>0</v>
      </c>
      <c r="N190" s="10">
        <v>0</v>
      </c>
      <c r="O190" s="4">
        <v>81.377717391304344</v>
      </c>
      <c r="P190" s="4">
        <v>0</v>
      </c>
      <c r="Q190" s="8">
        <v>0</v>
      </c>
      <c r="R190" s="4">
        <v>9.5217391304347831</v>
      </c>
      <c r="S190" s="4">
        <v>0</v>
      </c>
      <c r="T190" s="10">
        <v>0</v>
      </c>
      <c r="U190" s="4">
        <v>4.9565217391304346</v>
      </c>
      <c r="V190" s="4">
        <v>0</v>
      </c>
      <c r="W190" s="10">
        <v>0</v>
      </c>
      <c r="X190" s="4">
        <v>85.611413043478265</v>
      </c>
      <c r="Y190" s="4">
        <v>0</v>
      </c>
      <c r="Z190" s="10">
        <v>0</v>
      </c>
      <c r="AA190" s="4">
        <v>0</v>
      </c>
      <c r="AB190" s="4">
        <v>0</v>
      </c>
      <c r="AC190" s="10" t="s">
        <v>662</v>
      </c>
      <c r="AD190" s="4">
        <v>234.68478260869566</v>
      </c>
      <c r="AE190" s="4">
        <v>0</v>
      </c>
      <c r="AF190" s="10">
        <v>0</v>
      </c>
      <c r="AG190" s="4">
        <v>0</v>
      </c>
      <c r="AH190" s="4">
        <v>0</v>
      </c>
      <c r="AI190" s="10" t="s">
        <v>662</v>
      </c>
      <c r="AJ190" s="4">
        <v>0</v>
      </c>
      <c r="AK190" s="4">
        <v>0</v>
      </c>
      <c r="AL190" s="10" t="s">
        <v>662</v>
      </c>
      <c r="AM190" s="1">
        <v>315322</v>
      </c>
      <c r="AN190" s="1">
        <v>2</v>
      </c>
      <c r="AX190"/>
      <c r="AY190"/>
    </row>
    <row r="191" spans="1:51" x14ac:dyDescent="0.25">
      <c r="A191" t="s">
        <v>380</v>
      </c>
      <c r="B191" t="s">
        <v>127</v>
      </c>
      <c r="C191" t="s">
        <v>550</v>
      </c>
      <c r="D191" t="s">
        <v>419</v>
      </c>
      <c r="E191" s="4">
        <v>102.30434782608695</v>
      </c>
      <c r="F191" s="4">
        <v>555.3467391304348</v>
      </c>
      <c r="G191" s="4">
        <v>1.6956521739130435</v>
      </c>
      <c r="H191" s="10">
        <v>3.053321563692092E-3</v>
      </c>
      <c r="I191" s="4">
        <v>496.58913043478265</v>
      </c>
      <c r="J191" s="4">
        <v>1.6956521739130435</v>
      </c>
      <c r="K191" s="10">
        <v>3.4145978435501309E-3</v>
      </c>
      <c r="L191" s="4">
        <v>179.53586956521738</v>
      </c>
      <c r="M191" s="4">
        <v>0</v>
      </c>
      <c r="N191" s="10">
        <v>0</v>
      </c>
      <c r="O191" s="4">
        <v>135.07391304347826</v>
      </c>
      <c r="P191" s="4">
        <v>0</v>
      </c>
      <c r="Q191" s="8">
        <v>0</v>
      </c>
      <c r="R191" s="4">
        <v>39.418478260869563</v>
      </c>
      <c r="S191" s="4">
        <v>0</v>
      </c>
      <c r="T191" s="10">
        <v>0</v>
      </c>
      <c r="U191" s="4">
        <v>5.0434782608695654</v>
      </c>
      <c r="V191" s="4">
        <v>0</v>
      </c>
      <c r="W191" s="10">
        <v>0</v>
      </c>
      <c r="X191" s="4">
        <v>83.978260869565233</v>
      </c>
      <c r="Y191" s="4">
        <v>1.6956521739130435</v>
      </c>
      <c r="Z191" s="10">
        <v>2.0191560962982136E-2</v>
      </c>
      <c r="AA191" s="4">
        <v>14.295652173913041</v>
      </c>
      <c r="AB191" s="4">
        <v>0</v>
      </c>
      <c r="AC191" s="10">
        <v>0</v>
      </c>
      <c r="AD191" s="4">
        <v>277.53695652173917</v>
      </c>
      <c r="AE191" s="4">
        <v>0</v>
      </c>
      <c r="AF191" s="10">
        <v>0</v>
      </c>
      <c r="AG191" s="4">
        <v>0</v>
      </c>
      <c r="AH191" s="4">
        <v>0</v>
      </c>
      <c r="AI191" s="10" t="s">
        <v>662</v>
      </c>
      <c r="AJ191" s="4">
        <v>0</v>
      </c>
      <c r="AK191" s="4">
        <v>0</v>
      </c>
      <c r="AL191" s="10" t="s">
        <v>662</v>
      </c>
      <c r="AM191" s="1">
        <v>315231</v>
      </c>
      <c r="AN191" s="1">
        <v>2</v>
      </c>
      <c r="AX191"/>
      <c r="AY191"/>
    </row>
    <row r="192" spans="1:51" x14ac:dyDescent="0.25">
      <c r="A192" t="s">
        <v>380</v>
      </c>
      <c r="B192" t="s">
        <v>231</v>
      </c>
      <c r="C192" t="s">
        <v>533</v>
      </c>
      <c r="D192" t="s">
        <v>412</v>
      </c>
      <c r="E192" s="4">
        <v>135.04347826086956</v>
      </c>
      <c r="F192" s="4">
        <v>472.27206521739129</v>
      </c>
      <c r="G192" s="4">
        <v>7.2381521739130452</v>
      </c>
      <c r="H192" s="10">
        <v>1.5326233980367344E-2</v>
      </c>
      <c r="I192" s="4">
        <v>445.35793478260871</v>
      </c>
      <c r="J192" s="4">
        <v>7.2381521739130452</v>
      </c>
      <c r="K192" s="10">
        <v>1.6252437890089875E-2</v>
      </c>
      <c r="L192" s="4">
        <v>101.44326086956524</v>
      </c>
      <c r="M192" s="4">
        <v>0.83554347826086961</v>
      </c>
      <c r="N192" s="10">
        <v>8.2365597388988042E-3</v>
      </c>
      <c r="O192" s="4">
        <v>78.508043478260888</v>
      </c>
      <c r="P192" s="4">
        <v>0.83554347826086961</v>
      </c>
      <c r="Q192" s="8">
        <v>1.064277545640574E-2</v>
      </c>
      <c r="R192" s="4">
        <v>17.717826086956521</v>
      </c>
      <c r="S192" s="4">
        <v>0</v>
      </c>
      <c r="T192" s="10">
        <v>0</v>
      </c>
      <c r="U192" s="4">
        <v>5.2173913043478262</v>
      </c>
      <c r="V192" s="4">
        <v>0</v>
      </c>
      <c r="W192" s="10">
        <v>0</v>
      </c>
      <c r="X192" s="4">
        <v>101.46097826086957</v>
      </c>
      <c r="Y192" s="4">
        <v>3.2467391304347832</v>
      </c>
      <c r="Z192" s="10">
        <v>3.1999880013841263E-2</v>
      </c>
      <c r="AA192" s="4">
        <v>3.9789130434782609</v>
      </c>
      <c r="AB192" s="4">
        <v>0</v>
      </c>
      <c r="AC192" s="10">
        <v>0</v>
      </c>
      <c r="AD192" s="4">
        <v>256.82521739130431</v>
      </c>
      <c r="AE192" s="4">
        <v>3.1558695652173916</v>
      </c>
      <c r="AF192" s="10">
        <v>1.2288005038107463E-2</v>
      </c>
      <c r="AG192" s="4">
        <v>8.563695652173914</v>
      </c>
      <c r="AH192" s="4">
        <v>0</v>
      </c>
      <c r="AI192" s="10">
        <v>0</v>
      </c>
      <c r="AJ192" s="4">
        <v>0</v>
      </c>
      <c r="AK192" s="4">
        <v>0</v>
      </c>
      <c r="AL192" s="10" t="s">
        <v>662</v>
      </c>
      <c r="AM192" s="1">
        <v>315364</v>
      </c>
      <c r="AN192" s="1">
        <v>2</v>
      </c>
      <c r="AX192"/>
      <c r="AY192"/>
    </row>
    <row r="193" spans="1:51" x14ac:dyDescent="0.25">
      <c r="A193" t="s">
        <v>380</v>
      </c>
      <c r="B193" t="s">
        <v>26</v>
      </c>
      <c r="C193" t="s">
        <v>497</v>
      </c>
      <c r="D193" t="s">
        <v>412</v>
      </c>
      <c r="E193" s="4">
        <v>61.315217391304351</v>
      </c>
      <c r="F193" s="4">
        <v>201.97836956521741</v>
      </c>
      <c r="G193" s="4">
        <v>5.875</v>
      </c>
      <c r="H193" s="10">
        <v>2.9087273120615046E-2</v>
      </c>
      <c r="I193" s="4">
        <v>177.29652173913044</v>
      </c>
      <c r="J193" s="4">
        <v>5.2663043478260878</v>
      </c>
      <c r="K193" s="10">
        <v>2.9703370918775233E-2</v>
      </c>
      <c r="L193" s="4">
        <v>43.416195652173926</v>
      </c>
      <c r="M193" s="4">
        <v>0.76902173913043481</v>
      </c>
      <c r="N193" s="10">
        <v>1.7712785000588337E-2</v>
      </c>
      <c r="O193" s="4">
        <v>33.574021739130444</v>
      </c>
      <c r="P193" s="4">
        <v>0.16032608695652173</v>
      </c>
      <c r="Q193" s="8">
        <v>4.7753018152621868E-3</v>
      </c>
      <c r="R193" s="4">
        <v>4.6141304347826084</v>
      </c>
      <c r="S193" s="4">
        <v>0.60869565217391308</v>
      </c>
      <c r="T193" s="10">
        <v>0.1319199057714959</v>
      </c>
      <c r="U193" s="4">
        <v>5.2280434782608696</v>
      </c>
      <c r="V193" s="4">
        <v>0</v>
      </c>
      <c r="W193" s="10">
        <v>0</v>
      </c>
      <c r="X193" s="4">
        <v>30.856739130434786</v>
      </c>
      <c r="Y193" s="4">
        <v>0.91032608695652173</v>
      </c>
      <c r="Z193" s="10">
        <v>2.9501694365968955E-2</v>
      </c>
      <c r="AA193" s="4">
        <v>14.839673913043475</v>
      </c>
      <c r="AB193" s="4">
        <v>0</v>
      </c>
      <c r="AC193" s="10">
        <v>0</v>
      </c>
      <c r="AD193" s="4">
        <v>112.86576086956521</v>
      </c>
      <c r="AE193" s="4">
        <v>4.1956521739130439</v>
      </c>
      <c r="AF193" s="10">
        <v>3.7173826159394824E-2</v>
      </c>
      <c r="AG193" s="4">
        <v>0</v>
      </c>
      <c r="AH193" s="4">
        <v>0</v>
      </c>
      <c r="AI193" s="10" t="s">
        <v>662</v>
      </c>
      <c r="AJ193" s="4">
        <v>0</v>
      </c>
      <c r="AK193" s="4">
        <v>0</v>
      </c>
      <c r="AL193" s="10" t="s">
        <v>662</v>
      </c>
      <c r="AM193" s="1">
        <v>315056</v>
      </c>
      <c r="AN193" s="1">
        <v>2</v>
      </c>
      <c r="AX193"/>
      <c r="AY193"/>
    </row>
    <row r="194" spans="1:51" x14ac:dyDescent="0.25">
      <c r="A194" t="s">
        <v>380</v>
      </c>
      <c r="B194" t="s">
        <v>302</v>
      </c>
      <c r="C194" t="s">
        <v>599</v>
      </c>
      <c r="D194" t="s">
        <v>413</v>
      </c>
      <c r="E194" s="4">
        <v>162.09782608695653</v>
      </c>
      <c r="F194" s="4">
        <v>821.3811956521738</v>
      </c>
      <c r="G194" s="4">
        <v>28.945652173913043</v>
      </c>
      <c r="H194" s="10">
        <v>3.5240217729759805E-2</v>
      </c>
      <c r="I194" s="4">
        <v>746.49902173913028</v>
      </c>
      <c r="J194" s="4">
        <v>28.945652173913043</v>
      </c>
      <c r="K194" s="10">
        <v>3.8775204428905898E-2</v>
      </c>
      <c r="L194" s="4">
        <v>182.73000000000002</v>
      </c>
      <c r="M194" s="4">
        <v>26.858695652173914</v>
      </c>
      <c r="N194" s="10">
        <v>0.14698569283737706</v>
      </c>
      <c r="O194" s="4">
        <v>121.74728260869566</v>
      </c>
      <c r="P194" s="4">
        <v>26.858695652173914</v>
      </c>
      <c r="Q194" s="8">
        <v>0.22061022699372809</v>
      </c>
      <c r="R194" s="4">
        <v>56.026195652173932</v>
      </c>
      <c r="S194" s="4">
        <v>0</v>
      </c>
      <c r="T194" s="10">
        <v>0</v>
      </c>
      <c r="U194" s="4">
        <v>4.9565217391304346</v>
      </c>
      <c r="V194" s="4">
        <v>0</v>
      </c>
      <c r="W194" s="10">
        <v>0</v>
      </c>
      <c r="X194" s="4">
        <v>138.22815217391303</v>
      </c>
      <c r="Y194" s="4">
        <v>2.0869565217391304</v>
      </c>
      <c r="Z194" s="10">
        <v>1.50979123204469E-2</v>
      </c>
      <c r="AA194" s="4">
        <v>13.899456521739131</v>
      </c>
      <c r="AB194" s="4">
        <v>0</v>
      </c>
      <c r="AC194" s="10">
        <v>0</v>
      </c>
      <c r="AD194" s="4">
        <v>486.52358695652163</v>
      </c>
      <c r="AE194" s="4">
        <v>0</v>
      </c>
      <c r="AF194" s="10">
        <v>0</v>
      </c>
      <c r="AG194" s="4">
        <v>0</v>
      </c>
      <c r="AH194" s="4">
        <v>0</v>
      </c>
      <c r="AI194" s="10" t="s">
        <v>662</v>
      </c>
      <c r="AJ194" s="4">
        <v>0</v>
      </c>
      <c r="AK194" s="4">
        <v>0</v>
      </c>
      <c r="AL194" s="10" t="s">
        <v>662</v>
      </c>
      <c r="AM194" s="1">
        <v>315473</v>
      </c>
      <c r="AN194" s="1">
        <v>2</v>
      </c>
      <c r="AX194"/>
      <c r="AY194"/>
    </row>
    <row r="195" spans="1:51" x14ac:dyDescent="0.25">
      <c r="A195" t="s">
        <v>380</v>
      </c>
      <c r="B195" t="s">
        <v>348</v>
      </c>
      <c r="C195" t="s">
        <v>527</v>
      </c>
      <c r="D195" t="s">
        <v>412</v>
      </c>
      <c r="E195" s="4">
        <v>130.30434782608697</v>
      </c>
      <c r="F195" s="4">
        <v>481.90054347826083</v>
      </c>
      <c r="G195" s="4">
        <v>31.821739130434782</v>
      </c>
      <c r="H195" s="10">
        <v>6.6033831173444829E-2</v>
      </c>
      <c r="I195" s="4">
        <v>417.55163043478262</v>
      </c>
      <c r="J195" s="4">
        <v>4.6902173913043477</v>
      </c>
      <c r="K195" s="10">
        <v>1.1232664536408541E-2</v>
      </c>
      <c r="L195" s="4">
        <v>94.036413043478262</v>
      </c>
      <c r="M195" s="4">
        <v>27.131521739130434</v>
      </c>
      <c r="N195" s="10">
        <v>0.28852144463002882</v>
      </c>
      <c r="O195" s="4">
        <v>35.6875</v>
      </c>
      <c r="P195" s="4">
        <v>0</v>
      </c>
      <c r="Q195" s="8">
        <v>0</v>
      </c>
      <c r="R195" s="4">
        <v>53.740217391304348</v>
      </c>
      <c r="S195" s="4">
        <v>27.131521739130434</v>
      </c>
      <c r="T195" s="10">
        <v>0.50486438381100707</v>
      </c>
      <c r="U195" s="4">
        <v>4.6086956521739131</v>
      </c>
      <c r="V195" s="4">
        <v>0</v>
      </c>
      <c r="W195" s="10">
        <v>0</v>
      </c>
      <c r="X195" s="4">
        <v>133.23369565217391</v>
      </c>
      <c r="Y195" s="4">
        <v>0</v>
      </c>
      <c r="Z195" s="10">
        <v>0</v>
      </c>
      <c r="AA195" s="4">
        <v>6</v>
      </c>
      <c r="AB195" s="4">
        <v>0</v>
      </c>
      <c r="AC195" s="10">
        <v>0</v>
      </c>
      <c r="AD195" s="4">
        <v>176.75815217391303</v>
      </c>
      <c r="AE195" s="4">
        <v>4.6902173913043477</v>
      </c>
      <c r="AF195" s="10">
        <v>2.6534659553861056E-2</v>
      </c>
      <c r="AG195" s="4">
        <v>71.872282608695656</v>
      </c>
      <c r="AH195" s="4">
        <v>0</v>
      </c>
      <c r="AI195" s="10">
        <v>0</v>
      </c>
      <c r="AJ195" s="4">
        <v>0</v>
      </c>
      <c r="AK195" s="4">
        <v>0</v>
      </c>
      <c r="AL195" s="10" t="s">
        <v>662</v>
      </c>
      <c r="AM195" s="1">
        <v>315528</v>
      </c>
      <c r="AN195" s="1">
        <v>2</v>
      </c>
      <c r="AX195"/>
      <c r="AY195"/>
    </row>
    <row r="196" spans="1:51" x14ac:dyDescent="0.25">
      <c r="A196" t="s">
        <v>380</v>
      </c>
      <c r="B196" t="s">
        <v>44</v>
      </c>
      <c r="C196" t="s">
        <v>440</v>
      </c>
      <c r="D196" t="s">
        <v>401</v>
      </c>
      <c r="E196" s="4">
        <v>98.521739130434781</v>
      </c>
      <c r="F196" s="4">
        <v>299.63576086956522</v>
      </c>
      <c r="G196" s="4">
        <v>53.553804347826087</v>
      </c>
      <c r="H196" s="10">
        <v>0.1787296823063074</v>
      </c>
      <c r="I196" s="4">
        <v>281.20097826086959</v>
      </c>
      <c r="J196" s="4">
        <v>53.553804347826087</v>
      </c>
      <c r="K196" s="10">
        <v>0.19044672134157489</v>
      </c>
      <c r="L196" s="4">
        <v>78.035978260869584</v>
      </c>
      <c r="M196" s="4">
        <v>8.0054347826086953</v>
      </c>
      <c r="N196" s="10">
        <v>0.10258646025871564</v>
      </c>
      <c r="O196" s="4">
        <v>59.601195652173928</v>
      </c>
      <c r="P196" s="4">
        <v>8.0054347826086953</v>
      </c>
      <c r="Q196" s="8">
        <v>0.13431668098283697</v>
      </c>
      <c r="R196" s="4">
        <v>14.684782608695652</v>
      </c>
      <c r="S196" s="4">
        <v>0</v>
      </c>
      <c r="T196" s="10">
        <v>0</v>
      </c>
      <c r="U196" s="4">
        <v>3.75</v>
      </c>
      <c r="V196" s="4">
        <v>0</v>
      </c>
      <c r="W196" s="10">
        <v>0</v>
      </c>
      <c r="X196" s="4">
        <v>56.183478260869606</v>
      </c>
      <c r="Y196" s="4">
        <v>4.670108695652174</v>
      </c>
      <c r="Z196" s="10">
        <v>8.3122455928556993E-2</v>
      </c>
      <c r="AA196" s="4">
        <v>0</v>
      </c>
      <c r="AB196" s="4">
        <v>0</v>
      </c>
      <c r="AC196" s="10" t="s">
        <v>662</v>
      </c>
      <c r="AD196" s="4">
        <v>165.41630434782604</v>
      </c>
      <c r="AE196" s="4">
        <v>40.878260869565217</v>
      </c>
      <c r="AF196" s="10">
        <v>0.24712352890927378</v>
      </c>
      <c r="AG196" s="4">
        <v>0</v>
      </c>
      <c r="AH196" s="4">
        <v>0</v>
      </c>
      <c r="AI196" s="10" t="s">
        <v>662</v>
      </c>
      <c r="AJ196" s="4">
        <v>0</v>
      </c>
      <c r="AK196" s="4">
        <v>0</v>
      </c>
      <c r="AL196" s="10" t="s">
        <v>662</v>
      </c>
      <c r="AM196" s="1">
        <v>315101</v>
      </c>
      <c r="AN196" s="1">
        <v>2</v>
      </c>
      <c r="AX196"/>
      <c r="AY196"/>
    </row>
    <row r="197" spans="1:51" x14ac:dyDescent="0.25">
      <c r="A197" t="s">
        <v>380</v>
      </c>
      <c r="B197" t="s">
        <v>250</v>
      </c>
      <c r="C197" t="s">
        <v>441</v>
      </c>
      <c r="D197" t="s">
        <v>410</v>
      </c>
      <c r="E197" s="4">
        <v>41.423913043478258</v>
      </c>
      <c r="F197" s="4">
        <v>279.08152173913044</v>
      </c>
      <c r="G197" s="4">
        <v>0</v>
      </c>
      <c r="H197" s="10">
        <v>0</v>
      </c>
      <c r="I197" s="4">
        <v>270.68478260869563</v>
      </c>
      <c r="J197" s="4">
        <v>0</v>
      </c>
      <c r="K197" s="10">
        <v>0</v>
      </c>
      <c r="L197" s="4">
        <v>67.198369565217391</v>
      </c>
      <c r="M197" s="4">
        <v>0</v>
      </c>
      <c r="N197" s="10">
        <v>0</v>
      </c>
      <c r="O197" s="4">
        <v>58.801630434782609</v>
      </c>
      <c r="P197" s="4">
        <v>0</v>
      </c>
      <c r="Q197" s="8">
        <v>0</v>
      </c>
      <c r="R197" s="4">
        <v>3.9945652173913042</v>
      </c>
      <c r="S197" s="4">
        <v>0</v>
      </c>
      <c r="T197" s="10">
        <v>0</v>
      </c>
      <c r="U197" s="4">
        <v>4.4021739130434785</v>
      </c>
      <c r="V197" s="4">
        <v>0</v>
      </c>
      <c r="W197" s="10">
        <v>0</v>
      </c>
      <c r="X197" s="4">
        <v>63.065217391304351</v>
      </c>
      <c r="Y197" s="4">
        <v>0</v>
      </c>
      <c r="Z197" s="10">
        <v>0</v>
      </c>
      <c r="AA197" s="4">
        <v>0</v>
      </c>
      <c r="AB197" s="4">
        <v>0</v>
      </c>
      <c r="AC197" s="10" t="s">
        <v>662</v>
      </c>
      <c r="AD197" s="4">
        <v>148.81793478260869</v>
      </c>
      <c r="AE197" s="4">
        <v>0</v>
      </c>
      <c r="AF197" s="10">
        <v>0</v>
      </c>
      <c r="AG197" s="4">
        <v>0</v>
      </c>
      <c r="AH197" s="4">
        <v>0</v>
      </c>
      <c r="AI197" s="10" t="s">
        <v>662</v>
      </c>
      <c r="AJ197" s="4">
        <v>0</v>
      </c>
      <c r="AK197" s="4">
        <v>0</v>
      </c>
      <c r="AL197" s="10" t="s">
        <v>662</v>
      </c>
      <c r="AM197" s="1">
        <v>315392</v>
      </c>
      <c r="AN197" s="1">
        <v>2</v>
      </c>
      <c r="AX197"/>
      <c r="AY197"/>
    </row>
    <row r="198" spans="1:51" x14ac:dyDescent="0.25">
      <c r="A198" t="s">
        <v>380</v>
      </c>
      <c r="B198" t="s">
        <v>176</v>
      </c>
      <c r="C198" t="s">
        <v>497</v>
      </c>
      <c r="D198" t="s">
        <v>412</v>
      </c>
      <c r="E198" s="4">
        <v>77.804347826086953</v>
      </c>
      <c r="F198" s="4">
        <v>235.80923913043483</v>
      </c>
      <c r="G198" s="4">
        <v>30.619130434782605</v>
      </c>
      <c r="H198" s="10">
        <v>0.12984703461023436</v>
      </c>
      <c r="I198" s="4">
        <v>227.61532608695657</v>
      </c>
      <c r="J198" s="4">
        <v>30.619130434782605</v>
      </c>
      <c r="K198" s="10">
        <v>0.1345213916882077</v>
      </c>
      <c r="L198" s="4">
        <v>24.129891304347822</v>
      </c>
      <c r="M198" s="4">
        <v>0</v>
      </c>
      <c r="N198" s="10">
        <v>0</v>
      </c>
      <c r="O198" s="4">
        <v>15.935978260869561</v>
      </c>
      <c r="P198" s="4">
        <v>0</v>
      </c>
      <c r="Q198" s="8">
        <v>0</v>
      </c>
      <c r="R198" s="4">
        <v>2.9765217391304351</v>
      </c>
      <c r="S198" s="4">
        <v>0</v>
      </c>
      <c r="T198" s="10">
        <v>0</v>
      </c>
      <c r="U198" s="4">
        <v>5.2173913043478262</v>
      </c>
      <c r="V198" s="4">
        <v>0</v>
      </c>
      <c r="W198" s="10">
        <v>0</v>
      </c>
      <c r="X198" s="4">
        <v>55.948478260869578</v>
      </c>
      <c r="Y198" s="4">
        <v>16.979130434782604</v>
      </c>
      <c r="Z198" s="10">
        <v>0.30347796691832146</v>
      </c>
      <c r="AA198" s="4">
        <v>0</v>
      </c>
      <c r="AB198" s="4">
        <v>0</v>
      </c>
      <c r="AC198" s="10" t="s">
        <v>662</v>
      </c>
      <c r="AD198" s="4">
        <v>155.73086956521743</v>
      </c>
      <c r="AE198" s="4">
        <v>13.64</v>
      </c>
      <c r="AF198" s="10">
        <v>8.7587002102289049E-2</v>
      </c>
      <c r="AG198" s="4">
        <v>0</v>
      </c>
      <c r="AH198" s="4">
        <v>0</v>
      </c>
      <c r="AI198" s="10" t="s">
        <v>662</v>
      </c>
      <c r="AJ198" s="4">
        <v>0</v>
      </c>
      <c r="AK198" s="4">
        <v>0</v>
      </c>
      <c r="AL198" s="10" t="s">
        <v>662</v>
      </c>
      <c r="AM198" s="1">
        <v>315299</v>
      </c>
      <c r="AN198" s="1">
        <v>2</v>
      </c>
      <c r="AX198"/>
      <c r="AY198"/>
    </row>
    <row r="199" spans="1:51" x14ac:dyDescent="0.25">
      <c r="A199" t="s">
        <v>380</v>
      </c>
      <c r="B199" t="s">
        <v>147</v>
      </c>
      <c r="C199" t="s">
        <v>549</v>
      </c>
      <c r="D199" t="s">
        <v>414</v>
      </c>
      <c r="E199" s="4">
        <v>96.695652173913047</v>
      </c>
      <c r="F199" s="4">
        <v>380.96782608695651</v>
      </c>
      <c r="G199" s="4">
        <v>69.393152173913037</v>
      </c>
      <c r="H199" s="10">
        <v>0.18214963947657339</v>
      </c>
      <c r="I199" s="4">
        <v>343.14565217391305</v>
      </c>
      <c r="J199" s="4">
        <v>69.393152173913037</v>
      </c>
      <c r="K199" s="10">
        <v>0.20222652315216633</v>
      </c>
      <c r="L199" s="4">
        <v>60.875108695652166</v>
      </c>
      <c r="M199" s="4">
        <v>7.4073913043478266</v>
      </c>
      <c r="N199" s="10">
        <v>0.1216817754097395</v>
      </c>
      <c r="O199" s="4">
        <v>29.791195652173908</v>
      </c>
      <c r="P199" s="4">
        <v>7.4073913043478266</v>
      </c>
      <c r="Q199" s="8">
        <v>0.24864363924270017</v>
      </c>
      <c r="R199" s="4">
        <v>25.221956521739127</v>
      </c>
      <c r="S199" s="4">
        <v>0</v>
      </c>
      <c r="T199" s="10">
        <v>0</v>
      </c>
      <c r="U199" s="4">
        <v>5.8619565217391303</v>
      </c>
      <c r="V199" s="4">
        <v>0</v>
      </c>
      <c r="W199" s="10">
        <v>0</v>
      </c>
      <c r="X199" s="4">
        <v>87.600326086956528</v>
      </c>
      <c r="Y199" s="4">
        <v>10.065869565217392</v>
      </c>
      <c r="Z199" s="10">
        <v>0.11490675908244335</v>
      </c>
      <c r="AA199" s="4">
        <v>6.7382608695652166</v>
      </c>
      <c r="AB199" s="4">
        <v>0</v>
      </c>
      <c r="AC199" s="10">
        <v>0</v>
      </c>
      <c r="AD199" s="4">
        <v>225.75413043478261</v>
      </c>
      <c r="AE199" s="4">
        <v>51.919891304347814</v>
      </c>
      <c r="AF199" s="10">
        <v>0.22998423640956056</v>
      </c>
      <c r="AG199" s="4">
        <v>0</v>
      </c>
      <c r="AH199" s="4">
        <v>0</v>
      </c>
      <c r="AI199" s="10" t="s">
        <v>662</v>
      </c>
      <c r="AJ199" s="4">
        <v>0</v>
      </c>
      <c r="AK199" s="4">
        <v>0</v>
      </c>
      <c r="AL199" s="10" t="s">
        <v>662</v>
      </c>
      <c r="AM199" s="1">
        <v>315261</v>
      </c>
      <c r="AN199" s="1">
        <v>2</v>
      </c>
      <c r="AX199"/>
      <c r="AY199"/>
    </row>
    <row r="200" spans="1:51" x14ac:dyDescent="0.25">
      <c r="A200" t="s">
        <v>380</v>
      </c>
      <c r="B200" t="s">
        <v>50</v>
      </c>
      <c r="C200" t="s">
        <v>474</v>
      </c>
      <c r="D200" t="s">
        <v>414</v>
      </c>
      <c r="E200" s="4">
        <v>80.836956521739125</v>
      </c>
      <c r="F200" s="4">
        <v>344.74304347826092</v>
      </c>
      <c r="G200" s="4">
        <v>44.066521739130422</v>
      </c>
      <c r="H200" s="10">
        <v>0.12782425221557575</v>
      </c>
      <c r="I200" s="4">
        <v>301.13315217391312</v>
      </c>
      <c r="J200" s="4">
        <v>38.930652173913032</v>
      </c>
      <c r="K200" s="10">
        <v>0.12928052555113378</v>
      </c>
      <c r="L200" s="4">
        <v>73.233260869565214</v>
      </c>
      <c r="M200" s="4">
        <v>10.244673913043478</v>
      </c>
      <c r="N200" s="10">
        <v>0.13989099749757328</v>
      </c>
      <c r="O200" s="4">
        <v>39.229347826086958</v>
      </c>
      <c r="P200" s="4">
        <v>5.1088043478260863</v>
      </c>
      <c r="Q200" s="8">
        <v>0.13022914299963978</v>
      </c>
      <c r="R200" s="4">
        <v>28.842608695652164</v>
      </c>
      <c r="S200" s="4">
        <v>5.1358695652173916</v>
      </c>
      <c r="T200" s="10">
        <v>0.17806536223582267</v>
      </c>
      <c r="U200" s="4">
        <v>5.1613043478260874</v>
      </c>
      <c r="V200" s="4">
        <v>0</v>
      </c>
      <c r="W200" s="10">
        <v>0</v>
      </c>
      <c r="X200" s="4">
        <v>111.88032608695654</v>
      </c>
      <c r="Y200" s="4">
        <v>1.0541304347826088</v>
      </c>
      <c r="Z200" s="10">
        <v>9.4219463926419819E-3</v>
      </c>
      <c r="AA200" s="4">
        <v>9.6059782608695645</v>
      </c>
      <c r="AB200" s="4">
        <v>0</v>
      </c>
      <c r="AC200" s="10">
        <v>0</v>
      </c>
      <c r="AD200" s="4">
        <v>150.02347826086958</v>
      </c>
      <c r="AE200" s="4">
        <v>32.767717391304338</v>
      </c>
      <c r="AF200" s="10">
        <v>0.21841726222562258</v>
      </c>
      <c r="AG200" s="4">
        <v>0</v>
      </c>
      <c r="AH200" s="4">
        <v>0</v>
      </c>
      <c r="AI200" s="10" t="s">
        <v>662</v>
      </c>
      <c r="AJ200" s="4">
        <v>0</v>
      </c>
      <c r="AK200" s="4">
        <v>0</v>
      </c>
      <c r="AL200" s="10" t="s">
        <v>662</v>
      </c>
      <c r="AM200" s="1">
        <v>315110</v>
      </c>
      <c r="AN200" s="1">
        <v>2</v>
      </c>
      <c r="AX200"/>
      <c r="AY200"/>
    </row>
    <row r="201" spans="1:51" x14ac:dyDescent="0.25">
      <c r="A201" t="s">
        <v>380</v>
      </c>
      <c r="B201" t="s">
        <v>274</v>
      </c>
      <c r="C201" t="s">
        <v>593</v>
      </c>
      <c r="D201" t="s">
        <v>412</v>
      </c>
      <c r="E201" s="4">
        <v>86.684782608695656</v>
      </c>
      <c r="F201" s="4">
        <v>232.67836956521739</v>
      </c>
      <c r="G201" s="4">
        <v>8.9103260869565215</v>
      </c>
      <c r="H201" s="10">
        <v>3.8294604279746111E-2</v>
      </c>
      <c r="I201" s="4">
        <v>217.91195652173914</v>
      </c>
      <c r="J201" s="4">
        <v>8.9103260869565215</v>
      </c>
      <c r="K201" s="10">
        <v>4.0889569481092777E-2</v>
      </c>
      <c r="L201" s="4">
        <v>37.290760869565219</v>
      </c>
      <c r="M201" s="4">
        <v>0</v>
      </c>
      <c r="N201" s="10">
        <v>0</v>
      </c>
      <c r="O201" s="4">
        <v>27.116847826086957</v>
      </c>
      <c r="P201" s="4">
        <v>0</v>
      </c>
      <c r="Q201" s="8">
        <v>0</v>
      </c>
      <c r="R201" s="4">
        <v>5.2173913043478262</v>
      </c>
      <c r="S201" s="4">
        <v>0</v>
      </c>
      <c r="T201" s="10">
        <v>0</v>
      </c>
      <c r="U201" s="4">
        <v>4.9565217391304346</v>
      </c>
      <c r="V201" s="4">
        <v>0</v>
      </c>
      <c r="W201" s="10">
        <v>0</v>
      </c>
      <c r="X201" s="4">
        <v>61.845326086956518</v>
      </c>
      <c r="Y201" s="4">
        <v>0</v>
      </c>
      <c r="Z201" s="10">
        <v>0</v>
      </c>
      <c r="AA201" s="4">
        <v>4.5925000000000011</v>
      </c>
      <c r="AB201" s="4">
        <v>0</v>
      </c>
      <c r="AC201" s="10">
        <v>0</v>
      </c>
      <c r="AD201" s="4">
        <v>128.94978260869567</v>
      </c>
      <c r="AE201" s="4">
        <v>8.9103260869565215</v>
      </c>
      <c r="AF201" s="10">
        <v>6.9099194327417637E-2</v>
      </c>
      <c r="AG201" s="4">
        <v>0</v>
      </c>
      <c r="AH201" s="4">
        <v>0</v>
      </c>
      <c r="AI201" s="10" t="s">
        <v>662</v>
      </c>
      <c r="AJ201" s="4">
        <v>0</v>
      </c>
      <c r="AK201" s="4">
        <v>0</v>
      </c>
      <c r="AL201" s="10" t="s">
        <v>662</v>
      </c>
      <c r="AM201" s="1">
        <v>315437</v>
      </c>
      <c r="AN201" s="1">
        <v>2</v>
      </c>
      <c r="AX201"/>
      <c r="AY201"/>
    </row>
    <row r="202" spans="1:51" x14ac:dyDescent="0.25">
      <c r="A202" t="s">
        <v>380</v>
      </c>
      <c r="B202" t="s">
        <v>344</v>
      </c>
      <c r="C202" t="s">
        <v>612</v>
      </c>
      <c r="D202" t="s">
        <v>415</v>
      </c>
      <c r="E202" s="4">
        <v>195.72826086956522</v>
      </c>
      <c r="F202" s="4">
        <v>686.38010869565221</v>
      </c>
      <c r="G202" s="4">
        <v>109.4375</v>
      </c>
      <c r="H202" s="10">
        <v>0.15944153773332276</v>
      </c>
      <c r="I202" s="4">
        <v>629.43989130434773</v>
      </c>
      <c r="J202" s="4">
        <v>109.4375</v>
      </c>
      <c r="K202" s="10">
        <v>0.17386489403018249</v>
      </c>
      <c r="L202" s="4">
        <v>88.622282608695656</v>
      </c>
      <c r="M202" s="4">
        <v>2.7038043478260869</v>
      </c>
      <c r="N202" s="10">
        <v>3.050930610492748E-2</v>
      </c>
      <c r="O202" s="4">
        <v>51.595108695652172</v>
      </c>
      <c r="P202" s="4">
        <v>2.7038043478260869</v>
      </c>
      <c r="Q202" s="8">
        <v>5.2404276610312321E-2</v>
      </c>
      <c r="R202" s="4">
        <v>31.027173913043477</v>
      </c>
      <c r="S202" s="4">
        <v>0</v>
      </c>
      <c r="T202" s="10">
        <v>0</v>
      </c>
      <c r="U202" s="4">
        <v>6</v>
      </c>
      <c r="V202" s="4">
        <v>0</v>
      </c>
      <c r="W202" s="10">
        <v>0</v>
      </c>
      <c r="X202" s="4">
        <v>190.32065217391303</v>
      </c>
      <c r="Y202" s="4">
        <v>42.739130434782609</v>
      </c>
      <c r="Z202" s="10">
        <v>0.22456380821839575</v>
      </c>
      <c r="AA202" s="4">
        <v>19.913043478260871</v>
      </c>
      <c r="AB202" s="4">
        <v>0</v>
      </c>
      <c r="AC202" s="10">
        <v>0</v>
      </c>
      <c r="AD202" s="4">
        <v>306.05163043478262</v>
      </c>
      <c r="AE202" s="4">
        <v>63.994565217391305</v>
      </c>
      <c r="AF202" s="10">
        <v>0.20909728573077502</v>
      </c>
      <c r="AG202" s="4">
        <v>81.472499999999997</v>
      </c>
      <c r="AH202" s="4">
        <v>0</v>
      </c>
      <c r="AI202" s="10">
        <v>0</v>
      </c>
      <c r="AJ202" s="4">
        <v>0</v>
      </c>
      <c r="AK202" s="4">
        <v>0</v>
      </c>
      <c r="AL202" s="10" t="s">
        <v>662</v>
      </c>
      <c r="AM202" s="1">
        <v>315524</v>
      </c>
      <c r="AN202" s="1">
        <v>2</v>
      </c>
      <c r="AX202"/>
      <c r="AY202"/>
    </row>
    <row r="203" spans="1:51" x14ac:dyDescent="0.25">
      <c r="A203" t="s">
        <v>380</v>
      </c>
      <c r="B203" t="s">
        <v>6</v>
      </c>
      <c r="C203" t="s">
        <v>444</v>
      </c>
      <c r="D203" t="s">
        <v>405</v>
      </c>
      <c r="E203" s="4">
        <v>93.576086956521735</v>
      </c>
      <c r="F203" s="4">
        <v>300.19913043478266</v>
      </c>
      <c r="G203" s="4">
        <v>31.482282608695655</v>
      </c>
      <c r="H203" s="10">
        <v>0.10487133178267179</v>
      </c>
      <c r="I203" s="4">
        <v>268.90206521739134</v>
      </c>
      <c r="J203" s="4">
        <v>31.482282608695655</v>
      </c>
      <c r="K203" s="10">
        <v>0.11707713208987108</v>
      </c>
      <c r="L203" s="4">
        <v>61.390978260869574</v>
      </c>
      <c r="M203" s="4">
        <v>3.5072826086956526</v>
      </c>
      <c r="N203" s="10">
        <v>5.7130260961017851E-2</v>
      </c>
      <c r="O203" s="4">
        <v>35.048260869565226</v>
      </c>
      <c r="P203" s="4">
        <v>3.5072826086956526</v>
      </c>
      <c r="Q203" s="8">
        <v>0.10007008968999266</v>
      </c>
      <c r="R203" s="4">
        <v>21.601739130434783</v>
      </c>
      <c r="S203" s="4">
        <v>0</v>
      </c>
      <c r="T203" s="10">
        <v>0</v>
      </c>
      <c r="U203" s="4">
        <v>4.7409782608695652</v>
      </c>
      <c r="V203" s="4">
        <v>0</v>
      </c>
      <c r="W203" s="10">
        <v>0</v>
      </c>
      <c r="X203" s="4">
        <v>70.054999999999978</v>
      </c>
      <c r="Y203" s="4">
        <v>8.4525000000000006</v>
      </c>
      <c r="Z203" s="10">
        <v>0.12065519948611809</v>
      </c>
      <c r="AA203" s="4">
        <v>4.9543478260869573</v>
      </c>
      <c r="AB203" s="4">
        <v>0</v>
      </c>
      <c r="AC203" s="10">
        <v>0</v>
      </c>
      <c r="AD203" s="4">
        <v>163.76076086956527</v>
      </c>
      <c r="AE203" s="4">
        <v>19.522500000000001</v>
      </c>
      <c r="AF203" s="10">
        <v>0.11921353990013264</v>
      </c>
      <c r="AG203" s="4">
        <v>3.8043478260869568E-2</v>
      </c>
      <c r="AH203" s="4">
        <v>0</v>
      </c>
      <c r="AI203" s="10">
        <v>0</v>
      </c>
      <c r="AJ203" s="4">
        <v>0</v>
      </c>
      <c r="AK203" s="4">
        <v>0</v>
      </c>
      <c r="AL203" s="10" t="s">
        <v>662</v>
      </c>
      <c r="AM203" s="1">
        <v>315008</v>
      </c>
      <c r="AN203" s="1">
        <v>2</v>
      </c>
      <c r="AX203"/>
      <c r="AY203"/>
    </row>
    <row r="204" spans="1:51" x14ac:dyDescent="0.25">
      <c r="A204" t="s">
        <v>380</v>
      </c>
      <c r="B204" t="s">
        <v>96</v>
      </c>
      <c r="C204" t="s">
        <v>437</v>
      </c>
      <c r="D204" t="s">
        <v>418</v>
      </c>
      <c r="E204" s="4">
        <v>184.66304347826087</v>
      </c>
      <c r="F204" s="4">
        <v>641.66456521739144</v>
      </c>
      <c r="G204" s="4">
        <v>127.46054347826086</v>
      </c>
      <c r="H204" s="10">
        <v>0.19864045856276655</v>
      </c>
      <c r="I204" s="4">
        <v>613.65684782608707</v>
      </c>
      <c r="J204" s="4">
        <v>127.46054347826086</v>
      </c>
      <c r="K204" s="10">
        <v>0.20770654467524774</v>
      </c>
      <c r="L204" s="4">
        <v>91.526521739130473</v>
      </c>
      <c r="M204" s="4">
        <v>7.1333695652173903</v>
      </c>
      <c r="N204" s="10">
        <v>7.7937732470037158E-2</v>
      </c>
      <c r="O204" s="4">
        <v>68.93239130434786</v>
      </c>
      <c r="P204" s="4">
        <v>7.1333695652173903</v>
      </c>
      <c r="Q204" s="8">
        <v>0.10348356455127734</v>
      </c>
      <c r="R204" s="4">
        <v>16.143043478260875</v>
      </c>
      <c r="S204" s="4">
        <v>0</v>
      </c>
      <c r="T204" s="10">
        <v>0</v>
      </c>
      <c r="U204" s="4">
        <v>6.4510869565217392</v>
      </c>
      <c r="V204" s="4">
        <v>0</v>
      </c>
      <c r="W204" s="10">
        <v>0</v>
      </c>
      <c r="X204" s="4">
        <v>150.02630434782614</v>
      </c>
      <c r="Y204" s="4">
        <v>4.6135869565217389</v>
      </c>
      <c r="Z204" s="10">
        <v>3.0751853660445038E-2</v>
      </c>
      <c r="AA204" s="4">
        <v>5.4135869565217387</v>
      </c>
      <c r="AB204" s="4">
        <v>0</v>
      </c>
      <c r="AC204" s="10">
        <v>0</v>
      </c>
      <c r="AD204" s="4">
        <v>341.46086956521742</v>
      </c>
      <c r="AE204" s="4">
        <v>81.848695652173902</v>
      </c>
      <c r="AF204" s="10">
        <v>0.23970153814811038</v>
      </c>
      <c r="AG204" s="4">
        <v>53.237282608695644</v>
      </c>
      <c r="AH204" s="4">
        <v>33.864891304347822</v>
      </c>
      <c r="AI204" s="10">
        <v>0.63611231912908373</v>
      </c>
      <c r="AJ204" s="4">
        <v>0</v>
      </c>
      <c r="AK204" s="4">
        <v>0</v>
      </c>
      <c r="AL204" s="10" t="s">
        <v>662</v>
      </c>
      <c r="AM204" s="1">
        <v>315190</v>
      </c>
      <c r="AN204" s="1">
        <v>2</v>
      </c>
      <c r="AX204"/>
      <c r="AY204"/>
    </row>
    <row r="205" spans="1:51" x14ac:dyDescent="0.25">
      <c r="A205" t="s">
        <v>380</v>
      </c>
      <c r="B205" t="s">
        <v>21</v>
      </c>
      <c r="C205" t="s">
        <v>463</v>
      </c>
      <c r="D205" t="s">
        <v>403</v>
      </c>
      <c r="E205" s="4">
        <v>121.25</v>
      </c>
      <c r="F205" s="4">
        <v>312.93054347826092</v>
      </c>
      <c r="G205" s="4">
        <v>26.034021739130434</v>
      </c>
      <c r="H205" s="10">
        <v>8.3194249592127151E-2</v>
      </c>
      <c r="I205" s="4">
        <v>297.5765217391305</v>
      </c>
      <c r="J205" s="4">
        <v>26.034021739130434</v>
      </c>
      <c r="K205" s="10">
        <v>8.7486813768033342E-2</v>
      </c>
      <c r="L205" s="4">
        <v>48.986195652173897</v>
      </c>
      <c r="M205" s="4">
        <v>0</v>
      </c>
      <c r="N205" s="10">
        <v>0</v>
      </c>
      <c r="O205" s="4">
        <v>33.632173913043459</v>
      </c>
      <c r="P205" s="4">
        <v>0</v>
      </c>
      <c r="Q205" s="8">
        <v>0</v>
      </c>
      <c r="R205" s="4">
        <v>13.134456521739132</v>
      </c>
      <c r="S205" s="4">
        <v>0</v>
      </c>
      <c r="T205" s="10">
        <v>0</v>
      </c>
      <c r="U205" s="4">
        <v>2.2195652173913043</v>
      </c>
      <c r="V205" s="4">
        <v>0</v>
      </c>
      <c r="W205" s="10">
        <v>0</v>
      </c>
      <c r="X205" s="4">
        <v>61.177608695652182</v>
      </c>
      <c r="Y205" s="4">
        <v>0</v>
      </c>
      <c r="Z205" s="10">
        <v>0</v>
      </c>
      <c r="AA205" s="4">
        <v>0</v>
      </c>
      <c r="AB205" s="4">
        <v>0</v>
      </c>
      <c r="AC205" s="10" t="s">
        <v>662</v>
      </c>
      <c r="AD205" s="4">
        <v>202.76673913043484</v>
      </c>
      <c r="AE205" s="4">
        <v>26.034021739130434</v>
      </c>
      <c r="AF205" s="10">
        <v>0.12839394592415568</v>
      </c>
      <c r="AG205" s="4">
        <v>0</v>
      </c>
      <c r="AH205" s="4">
        <v>0</v>
      </c>
      <c r="AI205" s="10" t="s">
        <v>662</v>
      </c>
      <c r="AJ205" s="4">
        <v>0</v>
      </c>
      <c r="AK205" s="4">
        <v>0</v>
      </c>
      <c r="AL205" s="10" t="s">
        <v>662</v>
      </c>
      <c r="AM205" s="1">
        <v>315044</v>
      </c>
      <c r="AN205" s="1">
        <v>2</v>
      </c>
      <c r="AX205"/>
      <c r="AY205"/>
    </row>
    <row r="206" spans="1:51" x14ac:dyDescent="0.25">
      <c r="A206" t="s">
        <v>380</v>
      </c>
      <c r="B206" t="s">
        <v>140</v>
      </c>
      <c r="C206" t="s">
        <v>494</v>
      </c>
      <c r="D206" t="s">
        <v>408</v>
      </c>
      <c r="E206" s="4">
        <v>468.94565217391306</v>
      </c>
      <c r="F206" s="4">
        <v>1471.1408695652171</v>
      </c>
      <c r="G206" s="4">
        <v>59.91804347826087</v>
      </c>
      <c r="H206" s="10">
        <v>4.0728963974720603E-2</v>
      </c>
      <c r="I206" s="4">
        <v>1293.3578260869563</v>
      </c>
      <c r="J206" s="4">
        <v>59.91804347826087</v>
      </c>
      <c r="K206" s="10">
        <v>4.6327506796431141E-2</v>
      </c>
      <c r="L206" s="4">
        <v>293.18913043478267</v>
      </c>
      <c r="M206" s="4">
        <v>0</v>
      </c>
      <c r="N206" s="10">
        <v>0</v>
      </c>
      <c r="O206" s="4">
        <v>160.65902173913045</v>
      </c>
      <c r="P206" s="4">
        <v>0</v>
      </c>
      <c r="Q206" s="8">
        <v>0</v>
      </c>
      <c r="R206" s="4">
        <v>127.28010869565222</v>
      </c>
      <c r="S206" s="4">
        <v>0</v>
      </c>
      <c r="T206" s="10">
        <v>0</v>
      </c>
      <c r="U206" s="4">
        <v>5.25</v>
      </c>
      <c r="V206" s="4">
        <v>0</v>
      </c>
      <c r="W206" s="10">
        <v>0</v>
      </c>
      <c r="X206" s="4">
        <v>305.14934782608697</v>
      </c>
      <c r="Y206" s="4">
        <v>22.138152173913038</v>
      </c>
      <c r="Z206" s="10">
        <v>7.2548580987071884E-2</v>
      </c>
      <c r="AA206" s="4">
        <v>45.252934782608719</v>
      </c>
      <c r="AB206" s="4">
        <v>0</v>
      </c>
      <c r="AC206" s="10">
        <v>0</v>
      </c>
      <c r="AD206" s="4">
        <v>827.54945652173888</v>
      </c>
      <c r="AE206" s="4">
        <v>37.779891304347828</v>
      </c>
      <c r="AF206" s="10">
        <v>4.5652729279939283E-2</v>
      </c>
      <c r="AG206" s="4">
        <v>0</v>
      </c>
      <c r="AH206" s="4">
        <v>0</v>
      </c>
      <c r="AI206" s="10" t="s">
        <v>662</v>
      </c>
      <c r="AJ206" s="4">
        <v>0</v>
      </c>
      <c r="AK206" s="4">
        <v>0</v>
      </c>
      <c r="AL206" s="10" t="s">
        <v>662</v>
      </c>
      <c r="AM206" s="1">
        <v>315249</v>
      </c>
      <c r="AN206" s="1">
        <v>2</v>
      </c>
      <c r="AX206"/>
      <c r="AY206"/>
    </row>
    <row r="207" spans="1:51" x14ac:dyDescent="0.25">
      <c r="A207" t="s">
        <v>380</v>
      </c>
      <c r="B207" t="s">
        <v>20</v>
      </c>
      <c r="C207" t="s">
        <v>494</v>
      </c>
      <c r="D207" t="s">
        <v>408</v>
      </c>
      <c r="E207" s="4">
        <v>162.44565217391303</v>
      </c>
      <c r="F207" s="4">
        <v>660.31130434782619</v>
      </c>
      <c r="G207" s="4">
        <v>81.930108695652166</v>
      </c>
      <c r="H207" s="10">
        <v>0.12407800405079024</v>
      </c>
      <c r="I207" s="4">
        <v>611.65847826086963</v>
      </c>
      <c r="J207" s="4">
        <v>81.930108695652166</v>
      </c>
      <c r="K207" s="10">
        <v>0.13394747495138837</v>
      </c>
      <c r="L207" s="4">
        <v>114.5967391304348</v>
      </c>
      <c r="M207" s="4">
        <v>10.488152173913038</v>
      </c>
      <c r="N207" s="10">
        <v>9.1522256684593364E-2</v>
      </c>
      <c r="O207" s="4">
        <v>78.284782608695664</v>
      </c>
      <c r="P207" s="4">
        <v>10.488152173913038</v>
      </c>
      <c r="Q207" s="8">
        <v>0.13397434117353021</v>
      </c>
      <c r="R207" s="4">
        <v>31.583695652173915</v>
      </c>
      <c r="S207" s="4">
        <v>0</v>
      </c>
      <c r="T207" s="10">
        <v>0</v>
      </c>
      <c r="U207" s="4">
        <v>4.7282608695652177</v>
      </c>
      <c r="V207" s="4">
        <v>0</v>
      </c>
      <c r="W207" s="10">
        <v>0</v>
      </c>
      <c r="X207" s="4">
        <v>141.46880434782605</v>
      </c>
      <c r="Y207" s="4">
        <v>10.545434782608694</v>
      </c>
      <c r="Z207" s="10">
        <v>7.4542474796640543E-2</v>
      </c>
      <c r="AA207" s="4">
        <v>12.340869565217393</v>
      </c>
      <c r="AB207" s="4">
        <v>0</v>
      </c>
      <c r="AC207" s="10">
        <v>0</v>
      </c>
      <c r="AD207" s="4">
        <v>391.90489130434793</v>
      </c>
      <c r="AE207" s="4">
        <v>60.896521739130442</v>
      </c>
      <c r="AF207" s="10">
        <v>0.15538597014304434</v>
      </c>
      <c r="AG207" s="4">
        <v>0</v>
      </c>
      <c r="AH207" s="4">
        <v>0</v>
      </c>
      <c r="AI207" s="10" t="s">
        <v>662</v>
      </c>
      <c r="AJ207" s="4">
        <v>0</v>
      </c>
      <c r="AK207" s="4">
        <v>0</v>
      </c>
      <c r="AL207" s="10" t="s">
        <v>662</v>
      </c>
      <c r="AM207" s="1">
        <v>315042</v>
      </c>
      <c r="AN207" s="1">
        <v>2</v>
      </c>
      <c r="AX207"/>
      <c r="AY207"/>
    </row>
    <row r="208" spans="1:51" x14ac:dyDescent="0.25">
      <c r="A208" t="s">
        <v>380</v>
      </c>
      <c r="B208" t="s">
        <v>128</v>
      </c>
      <c r="C208" t="s">
        <v>516</v>
      </c>
      <c r="D208" t="s">
        <v>407</v>
      </c>
      <c r="E208" s="4">
        <v>135.71739130434781</v>
      </c>
      <c r="F208" s="4">
        <v>571.09315217391304</v>
      </c>
      <c r="G208" s="4">
        <v>87.027173913043498</v>
      </c>
      <c r="H208" s="10">
        <v>0.15238700303403641</v>
      </c>
      <c r="I208" s="4">
        <v>553.84858695652167</v>
      </c>
      <c r="J208" s="4">
        <v>87.027173913043498</v>
      </c>
      <c r="K208" s="10">
        <v>0.157131707045188</v>
      </c>
      <c r="L208" s="4">
        <v>64.663586956521726</v>
      </c>
      <c r="M208" s="4">
        <v>0</v>
      </c>
      <c r="N208" s="10">
        <v>0</v>
      </c>
      <c r="O208" s="4">
        <v>51.739673913043468</v>
      </c>
      <c r="P208" s="4">
        <v>0</v>
      </c>
      <c r="Q208" s="8">
        <v>0</v>
      </c>
      <c r="R208" s="4">
        <v>7.8695652173913047</v>
      </c>
      <c r="S208" s="4">
        <v>0</v>
      </c>
      <c r="T208" s="10">
        <v>0</v>
      </c>
      <c r="U208" s="4">
        <v>5.0543478260869561</v>
      </c>
      <c r="V208" s="4">
        <v>0</v>
      </c>
      <c r="W208" s="10">
        <v>0</v>
      </c>
      <c r="X208" s="4">
        <v>152.82913043478263</v>
      </c>
      <c r="Y208" s="4">
        <v>21.391304347826086</v>
      </c>
      <c r="Z208" s="10">
        <v>0.13996876306872977</v>
      </c>
      <c r="AA208" s="4">
        <v>4.3206521739130439</v>
      </c>
      <c r="AB208" s="4">
        <v>0</v>
      </c>
      <c r="AC208" s="10">
        <v>0</v>
      </c>
      <c r="AD208" s="4">
        <v>349.2797826086956</v>
      </c>
      <c r="AE208" s="4">
        <v>65.635869565217405</v>
      </c>
      <c r="AF208" s="10">
        <v>0.18791774626918628</v>
      </c>
      <c r="AG208" s="4">
        <v>0</v>
      </c>
      <c r="AH208" s="4">
        <v>0</v>
      </c>
      <c r="AI208" s="10" t="s">
        <v>662</v>
      </c>
      <c r="AJ208" s="4">
        <v>0</v>
      </c>
      <c r="AK208" s="4">
        <v>0</v>
      </c>
      <c r="AL208" s="10" t="s">
        <v>662</v>
      </c>
      <c r="AM208" s="1">
        <v>315233</v>
      </c>
      <c r="AN208" s="1">
        <v>2</v>
      </c>
      <c r="AX208"/>
      <c r="AY208"/>
    </row>
    <row r="209" spans="1:51" x14ac:dyDescent="0.25">
      <c r="A209" t="s">
        <v>380</v>
      </c>
      <c r="B209" t="s">
        <v>319</v>
      </c>
      <c r="C209" t="s">
        <v>537</v>
      </c>
      <c r="D209" t="s">
        <v>405</v>
      </c>
      <c r="E209" s="4">
        <v>99.260869565217391</v>
      </c>
      <c r="F209" s="4">
        <v>451.39086956521726</v>
      </c>
      <c r="G209" s="4">
        <v>64.572065217391312</v>
      </c>
      <c r="H209" s="10">
        <v>0.14305133216271645</v>
      </c>
      <c r="I209" s="4">
        <v>406.68054347826074</v>
      </c>
      <c r="J209" s="4">
        <v>64.572065217391312</v>
      </c>
      <c r="K209" s="10">
        <v>0.15877834888563591</v>
      </c>
      <c r="L209" s="4">
        <v>95.500326086956477</v>
      </c>
      <c r="M209" s="4">
        <v>3.8780434782608695</v>
      </c>
      <c r="N209" s="10">
        <v>4.0607646456932218E-2</v>
      </c>
      <c r="O209" s="4">
        <v>50.789999999999964</v>
      </c>
      <c r="P209" s="4">
        <v>3.8780434782608695</v>
      </c>
      <c r="Q209" s="8">
        <v>7.6354468955717111E-2</v>
      </c>
      <c r="R209" s="4">
        <v>39.623369565217388</v>
      </c>
      <c r="S209" s="4">
        <v>0</v>
      </c>
      <c r="T209" s="10">
        <v>0</v>
      </c>
      <c r="U209" s="4">
        <v>5.0869565217391308</v>
      </c>
      <c r="V209" s="4">
        <v>0</v>
      </c>
      <c r="W209" s="10">
        <v>0</v>
      </c>
      <c r="X209" s="4">
        <v>84.76532608695652</v>
      </c>
      <c r="Y209" s="4">
        <v>15.011739130434782</v>
      </c>
      <c r="Z209" s="10">
        <v>0.17709763913413118</v>
      </c>
      <c r="AA209" s="4">
        <v>0</v>
      </c>
      <c r="AB209" s="4">
        <v>0</v>
      </c>
      <c r="AC209" s="10" t="s">
        <v>662</v>
      </c>
      <c r="AD209" s="4">
        <v>271.12521739130426</v>
      </c>
      <c r="AE209" s="4">
        <v>45.682282608695658</v>
      </c>
      <c r="AF209" s="10">
        <v>0.16849145589716294</v>
      </c>
      <c r="AG209" s="4">
        <v>0</v>
      </c>
      <c r="AH209" s="4">
        <v>0</v>
      </c>
      <c r="AI209" s="10" t="s">
        <v>662</v>
      </c>
      <c r="AJ209" s="4">
        <v>0</v>
      </c>
      <c r="AK209" s="4">
        <v>0</v>
      </c>
      <c r="AL209" s="10" t="s">
        <v>662</v>
      </c>
      <c r="AM209" s="1">
        <v>315499</v>
      </c>
      <c r="AN209" s="1">
        <v>2</v>
      </c>
      <c r="AX209"/>
      <c r="AY209"/>
    </row>
    <row r="210" spans="1:51" x14ac:dyDescent="0.25">
      <c r="A210" t="s">
        <v>380</v>
      </c>
      <c r="B210" t="s">
        <v>297</v>
      </c>
      <c r="C210" t="s">
        <v>596</v>
      </c>
      <c r="D210" t="s">
        <v>421</v>
      </c>
      <c r="E210" s="4">
        <v>30.097826086956523</v>
      </c>
      <c r="F210" s="4">
        <v>66.032608695652172</v>
      </c>
      <c r="G210" s="4">
        <v>3.2217391304347824</v>
      </c>
      <c r="H210" s="10">
        <v>4.8790123456790124E-2</v>
      </c>
      <c r="I210" s="4">
        <v>62.469565217391299</v>
      </c>
      <c r="J210" s="4">
        <v>3.2217391304347824</v>
      </c>
      <c r="K210" s="10">
        <v>5.157293986636971E-2</v>
      </c>
      <c r="L210" s="4">
        <v>16.845652173913042</v>
      </c>
      <c r="M210" s="4">
        <v>0</v>
      </c>
      <c r="N210" s="10">
        <v>0</v>
      </c>
      <c r="O210" s="4">
        <v>13.282608695652172</v>
      </c>
      <c r="P210" s="4">
        <v>0</v>
      </c>
      <c r="Q210" s="8">
        <v>0</v>
      </c>
      <c r="R210" s="4">
        <v>0.69021739130434789</v>
      </c>
      <c r="S210" s="4">
        <v>0</v>
      </c>
      <c r="T210" s="10">
        <v>0</v>
      </c>
      <c r="U210" s="4">
        <v>2.8728260869565219</v>
      </c>
      <c r="V210" s="4">
        <v>0</v>
      </c>
      <c r="W210" s="10">
        <v>0</v>
      </c>
      <c r="X210" s="4">
        <v>13.032608695652174</v>
      </c>
      <c r="Y210" s="4">
        <v>0</v>
      </c>
      <c r="Z210" s="10">
        <v>0</v>
      </c>
      <c r="AA210" s="4">
        <v>0</v>
      </c>
      <c r="AB210" s="4">
        <v>0</v>
      </c>
      <c r="AC210" s="10" t="s">
        <v>662</v>
      </c>
      <c r="AD210" s="4">
        <v>27.861956521739128</v>
      </c>
      <c r="AE210" s="4">
        <v>3.2217391304347824</v>
      </c>
      <c r="AF210" s="10">
        <v>0.1156321928763703</v>
      </c>
      <c r="AG210" s="4">
        <v>8.2923913043478255</v>
      </c>
      <c r="AH210" s="4">
        <v>0</v>
      </c>
      <c r="AI210" s="10">
        <v>0</v>
      </c>
      <c r="AJ210" s="4">
        <v>0</v>
      </c>
      <c r="AK210" s="4">
        <v>0</v>
      </c>
      <c r="AL210" s="10" t="s">
        <v>662</v>
      </c>
      <c r="AM210" s="1">
        <v>315467</v>
      </c>
      <c r="AN210" s="1">
        <v>2</v>
      </c>
      <c r="AX210"/>
      <c r="AY210"/>
    </row>
    <row r="211" spans="1:51" x14ac:dyDescent="0.25">
      <c r="A211" t="s">
        <v>380</v>
      </c>
      <c r="B211" t="s">
        <v>73</v>
      </c>
      <c r="C211" t="s">
        <v>474</v>
      </c>
      <c r="D211" t="s">
        <v>414</v>
      </c>
      <c r="E211" s="4">
        <v>110.17391304347827</v>
      </c>
      <c r="F211" s="4">
        <v>296.71880434782605</v>
      </c>
      <c r="G211" s="4">
        <v>0</v>
      </c>
      <c r="H211" s="10">
        <v>0</v>
      </c>
      <c r="I211" s="4">
        <v>280.02315217391299</v>
      </c>
      <c r="J211" s="4">
        <v>0</v>
      </c>
      <c r="K211" s="10">
        <v>0</v>
      </c>
      <c r="L211" s="4">
        <v>53.292608695652163</v>
      </c>
      <c r="M211" s="4">
        <v>0</v>
      </c>
      <c r="N211" s="10">
        <v>0</v>
      </c>
      <c r="O211" s="4">
        <v>36.596956521739116</v>
      </c>
      <c r="P211" s="4">
        <v>0</v>
      </c>
      <c r="Q211" s="8">
        <v>0</v>
      </c>
      <c r="R211" s="4">
        <v>12.086956521739131</v>
      </c>
      <c r="S211" s="4">
        <v>0</v>
      </c>
      <c r="T211" s="10">
        <v>0</v>
      </c>
      <c r="U211" s="4">
        <v>4.6086956521739131</v>
      </c>
      <c r="V211" s="4">
        <v>0</v>
      </c>
      <c r="W211" s="10">
        <v>0</v>
      </c>
      <c r="X211" s="4">
        <v>82.702282608695626</v>
      </c>
      <c r="Y211" s="4">
        <v>0</v>
      </c>
      <c r="Z211" s="10">
        <v>0</v>
      </c>
      <c r="AA211" s="4">
        <v>0</v>
      </c>
      <c r="AB211" s="4">
        <v>0</v>
      </c>
      <c r="AC211" s="10" t="s">
        <v>662</v>
      </c>
      <c r="AD211" s="4">
        <v>160.72391304347826</v>
      </c>
      <c r="AE211" s="4">
        <v>0</v>
      </c>
      <c r="AF211" s="10">
        <v>0</v>
      </c>
      <c r="AG211" s="4">
        <v>0</v>
      </c>
      <c r="AH211" s="4">
        <v>0</v>
      </c>
      <c r="AI211" s="10" t="s">
        <v>662</v>
      </c>
      <c r="AJ211" s="4">
        <v>0</v>
      </c>
      <c r="AK211" s="4">
        <v>0</v>
      </c>
      <c r="AL211" s="10" t="s">
        <v>662</v>
      </c>
      <c r="AM211" s="1">
        <v>315142</v>
      </c>
      <c r="AN211" s="1">
        <v>2</v>
      </c>
      <c r="AX211"/>
      <c r="AY211"/>
    </row>
    <row r="212" spans="1:51" x14ac:dyDescent="0.25">
      <c r="A212" t="s">
        <v>380</v>
      </c>
      <c r="B212" t="s">
        <v>105</v>
      </c>
      <c r="C212" t="s">
        <v>464</v>
      </c>
      <c r="D212" t="s">
        <v>404</v>
      </c>
      <c r="E212" s="4">
        <v>100.8804347826087</v>
      </c>
      <c r="F212" s="4">
        <v>364.82043478260874</v>
      </c>
      <c r="G212" s="4">
        <v>41.572173913043471</v>
      </c>
      <c r="H212" s="10">
        <v>0.11395242686396044</v>
      </c>
      <c r="I212" s="4">
        <v>338.60673913043479</v>
      </c>
      <c r="J212" s="4">
        <v>41.572173913043471</v>
      </c>
      <c r="K212" s="10">
        <v>0.12277420709287609</v>
      </c>
      <c r="L212" s="4">
        <v>106.93728260869565</v>
      </c>
      <c r="M212" s="4">
        <v>0</v>
      </c>
      <c r="N212" s="10">
        <v>0</v>
      </c>
      <c r="O212" s="4">
        <v>81.676739130434783</v>
      </c>
      <c r="P212" s="4">
        <v>0</v>
      </c>
      <c r="Q212" s="8">
        <v>0</v>
      </c>
      <c r="R212" s="4">
        <v>19.608369565217391</v>
      </c>
      <c r="S212" s="4">
        <v>0</v>
      </c>
      <c r="T212" s="10">
        <v>0</v>
      </c>
      <c r="U212" s="4">
        <v>5.6521739130434785</v>
      </c>
      <c r="V212" s="4">
        <v>0</v>
      </c>
      <c r="W212" s="10">
        <v>0</v>
      </c>
      <c r="X212" s="4">
        <v>70.111739130434785</v>
      </c>
      <c r="Y212" s="4">
        <v>9.1108695652173886</v>
      </c>
      <c r="Z212" s="10">
        <v>0.1299478472252367</v>
      </c>
      <c r="AA212" s="4">
        <v>0.95315217391304341</v>
      </c>
      <c r="AB212" s="4">
        <v>0</v>
      </c>
      <c r="AC212" s="10">
        <v>0</v>
      </c>
      <c r="AD212" s="4">
        <v>178.35478260869567</v>
      </c>
      <c r="AE212" s="4">
        <v>32.461304347826079</v>
      </c>
      <c r="AF212" s="10">
        <v>0.18200411490531812</v>
      </c>
      <c r="AG212" s="4">
        <v>8.4634782608695645</v>
      </c>
      <c r="AH212" s="4">
        <v>0</v>
      </c>
      <c r="AI212" s="10">
        <v>0</v>
      </c>
      <c r="AJ212" s="4">
        <v>0</v>
      </c>
      <c r="AK212" s="4">
        <v>0</v>
      </c>
      <c r="AL212" s="10" t="s">
        <v>662</v>
      </c>
      <c r="AM212" s="1">
        <v>315202</v>
      </c>
      <c r="AN212" s="1">
        <v>2</v>
      </c>
      <c r="AX212"/>
      <c r="AY212"/>
    </row>
    <row r="213" spans="1:51" x14ac:dyDescent="0.25">
      <c r="A213" t="s">
        <v>380</v>
      </c>
      <c r="B213" t="s">
        <v>288</v>
      </c>
      <c r="C213" t="s">
        <v>556</v>
      </c>
      <c r="D213" t="s">
        <v>410</v>
      </c>
      <c r="E213" s="4">
        <v>27.586956521739129</v>
      </c>
      <c r="F213" s="4">
        <v>118.54141304347826</v>
      </c>
      <c r="G213" s="4">
        <v>8.6521739130434785</v>
      </c>
      <c r="H213" s="10">
        <v>7.2988617993528224E-2</v>
      </c>
      <c r="I213" s="4">
        <v>101.67184782608696</v>
      </c>
      <c r="J213" s="4">
        <v>8.6521739130434785</v>
      </c>
      <c r="K213" s="10">
        <v>8.5099013129409304E-2</v>
      </c>
      <c r="L213" s="4">
        <v>36.539782608695646</v>
      </c>
      <c r="M213" s="4">
        <v>0</v>
      </c>
      <c r="N213" s="10">
        <v>0</v>
      </c>
      <c r="O213" s="4">
        <v>19.670217391304345</v>
      </c>
      <c r="P213" s="4">
        <v>0</v>
      </c>
      <c r="Q213" s="8">
        <v>0</v>
      </c>
      <c r="R213" s="4">
        <v>11.130434782608695</v>
      </c>
      <c r="S213" s="4">
        <v>0</v>
      </c>
      <c r="T213" s="10">
        <v>0</v>
      </c>
      <c r="U213" s="4">
        <v>5.7391304347826084</v>
      </c>
      <c r="V213" s="4">
        <v>0</v>
      </c>
      <c r="W213" s="10">
        <v>0</v>
      </c>
      <c r="X213" s="4">
        <v>19.616195652173914</v>
      </c>
      <c r="Y213" s="4">
        <v>6.3043478260869561</v>
      </c>
      <c r="Z213" s="10">
        <v>0.32138483617685026</v>
      </c>
      <c r="AA213" s="4">
        <v>0</v>
      </c>
      <c r="AB213" s="4">
        <v>0</v>
      </c>
      <c r="AC213" s="10" t="s">
        <v>662</v>
      </c>
      <c r="AD213" s="4">
        <v>62.385434782608698</v>
      </c>
      <c r="AE213" s="4">
        <v>2.347826086956522</v>
      </c>
      <c r="AF213" s="10">
        <v>3.7634202520794642E-2</v>
      </c>
      <c r="AG213" s="4">
        <v>0</v>
      </c>
      <c r="AH213" s="4">
        <v>0</v>
      </c>
      <c r="AI213" s="10" t="s">
        <v>662</v>
      </c>
      <c r="AJ213" s="4">
        <v>0</v>
      </c>
      <c r="AK213" s="4">
        <v>0</v>
      </c>
      <c r="AL213" s="10" t="s">
        <v>662</v>
      </c>
      <c r="AM213" s="1">
        <v>315457</v>
      </c>
      <c r="AN213" s="1">
        <v>2</v>
      </c>
      <c r="AX213"/>
      <c r="AY213"/>
    </row>
    <row r="214" spans="1:51" x14ac:dyDescent="0.25">
      <c r="A214" t="s">
        <v>380</v>
      </c>
      <c r="B214" t="s">
        <v>107</v>
      </c>
      <c r="C214" t="s">
        <v>427</v>
      </c>
      <c r="D214" t="s">
        <v>405</v>
      </c>
      <c r="E214" s="4">
        <v>113.68478260869566</v>
      </c>
      <c r="F214" s="4">
        <v>428.39391304347828</v>
      </c>
      <c r="G214" s="4">
        <v>0</v>
      </c>
      <c r="H214" s="10">
        <v>0</v>
      </c>
      <c r="I214" s="4">
        <v>417.35043478260866</v>
      </c>
      <c r="J214" s="4">
        <v>0</v>
      </c>
      <c r="K214" s="10">
        <v>0</v>
      </c>
      <c r="L214" s="4">
        <v>20.603260869565219</v>
      </c>
      <c r="M214" s="4">
        <v>0</v>
      </c>
      <c r="N214" s="10">
        <v>0</v>
      </c>
      <c r="O214" s="4">
        <v>9.5597826086956523</v>
      </c>
      <c r="P214" s="4">
        <v>0</v>
      </c>
      <c r="Q214" s="8">
        <v>0</v>
      </c>
      <c r="R214" s="4">
        <v>5.5652173913043477</v>
      </c>
      <c r="S214" s="4">
        <v>0</v>
      </c>
      <c r="T214" s="10">
        <v>0</v>
      </c>
      <c r="U214" s="4">
        <v>5.4782608695652177</v>
      </c>
      <c r="V214" s="4">
        <v>0</v>
      </c>
      <c r="W214" s="10">
        <v>0</v>
      </c>
      <c r="X214" s="4">
        <v>102.57869565217391</v>
      </c>
      <c r="Y214" s="4">
        <v>0</v>
      </c>
      <c r="Z214" s="10">
        <v>0</v>
      </c>
      <c r="AA214" s="4">
        <v>0</v>
      </c>
      <c r="AB214" s="4">
        <v>0</v>
      </c>
      <c r="AC214" s="10" t="s">
        <v>662</v>
      </c>
      <c r="AD214" s="4">
        <v>305.21195652173913</v>
      </c>
      <c r="AE214" s="4">
        <v>0</v>
      </c>
      <c r="AF214" s="10">
        <v>0</v>
      </c>
      <c r="AG214" s="4">
        <v>0</v>
      </c>
      <c r="AH214" s="4">
        <v>0</v>
      </c>
      <c r="AI214" s="10" t="s">
        <v>662</v>
      </c>
      <c r="AJ214" s="4">
        <v>0</v>
      </c>
      <c r="AK214" s="4">
        <v>0</v>
      </c>
      <c r="AL214" s="10" t="s">
        <v>662</v>
      </c>
      <c r="AM214" s="1">
        <v>315205</v>
      </c>
      <c r="AN214" s="1">
        <v>2</v>
      </c>
      <c r="AX214"/>
      <c r="AY214"/>
    </row>
    <row r="215" spans="1:51" x14ac:dyDescent="0.25">
      <c r="A215" t="s">
        <v>380</v>
      </c>
      <c r="B215" t="s">
        <v>108</v>
      </c>
      <c r="C215" t="s">
        <v>540</v>
      </c>
      <c r="D215" t="s">
        <v>418</v>
      </c>
      <c r="E215" s="4">
        <v>96.076086956521735</v>
      </c>
      <c r="F215" s="4">
        <v>282.2948913043478</v>
      </c>
      <c r="G215" s="4">
        <v>23.565217391304348</v>
      </c>
      <c r="H215" s="10">
        <v>8.3477307302377679E-2</v>
      </c>
      <c r="I215" s="4">
        <v>253.25445652173912</v>
      </c>
      <c r="J215" s="4">
        <v>22.760869565217391</v>
      </c>
      <c r="K215" s="10">
        <v>8.9873520402447962E-2</v>
      </c>
      <c r="L215" s="4">
        <v>46.350326086956521</v>
      </c>
      <c r="M215" s="4">
        <v>2.3885869565217392</v>
      </c>
      <c r="N215" s="10">
        <v>5.1533336616458307E-2</v>
      </c>
      <c r="O215" s="4">
        <v>32.444239130434788</v>
      </c>
      <c r="P215" s="4">
        <v>1.5842391304347827</v>
      </c>
      <c r="Q215" s="8">
        <v>4.8829597268892778E-2</v>
      </c>
      <c r="R215" s="4">
        <v>0.80434782608695654</v>
      </c>
      <c r="S215" s="4">
        <v>0.80434782608695654</v>
      </c>
      <c r="T215" s="10">
        <v>1</v>
      </c>
      <c r="U215" s="4">
        <v>13.101739130434781</v>
      </c>
      <c r="V215" s="4">
        <v>0</v>
      </c>
      <c r="W215" s="10">
        <v>0</v>
      </c>
      <c r="X215" s="4">
        <v>31.52282608695652</v>
      </c>
      <c r="Y215" s="4">
        <v>9.6875</v>
      </c>
      <c r="Z215" s="10">
        <v>0.30731698906934246</v>
      </c>
      <c r="AA215" s="4">
        <v>15.134347826086957</v>
      </c>
      <c r="AB215" s="4">
        <v>0</v>
      </c>
      <c r="AC215" s="10">
        <v>0</v>
      </c>
      <c r="AD215" s="4">
        <v>189.28739130434781</v>
      </c>
      <c r="AE215" s="4">
        <v>11.489130434782609</v>
      </c>
      <c r="AF215" s="10">
        <v>6.0696755106681592E-2</v>
      </c>
      <c r="AG215" s="4">
        <v>0</v>
      </c>
      <c r="AH215" s="4">
        <v>0</v>
      </c>
      <c r="AI215" s="10" t="s">
        <v>662</v>
      </c>
      <c r="AJ215" s="4">
        <v>0</v>
      </c>
      <c r="AK215" s="4">
        <v>0</v>
      </c>
      <c r="AL215" s="10" t="s">
        <v>662</v>
      </c>
      <c r="AM215" s="1">
        <v>315206</v>
      </c>
      <c r="AN215" s="1">
        <v>2</v>
      </c>
      <c r="AX215"/>
      <c r="AY215"/>
    </row>
    <row r="216" spans="1:51" x14ac:dyDescent="0.25">
      <c r="A216" t="s">
        <v>380</v>
      </c>
      <c r="B216" t="s">
        <v>296</v>
      </c>
      <c r="C216" t="s">
        <v>435</v>
      </c>
      <c r="D216" t="s">
        <v>417</v>
      </c>
      <c r="E216" s="4">
        <v>111.42391304347827</v>
      </c>
      <c r="F216" s="4">
        <v>307.82413043478266</v>
      </c>
      <c r="G216" s="4">
        <v>43.269456521739137</v>
      </c>
      <c r="H216" s="10">
        <v>0.14056551206893264</v>
      </c>
      <c r="I216" s="4">
        <v>275.85673913043479</v>
      </c>
      <c r="J216" s="4">
        <v>43.269456521739137</v>
      </c>
      <c r="K216" s="10">
        <v>0.15685481042853847</v>
      </c>
      <c r="L216" s="4">
        <v>22.423152173913046</v>
      </c>
      <c r="M216" s="4">
        <v>1.5267391304347826</v>
      </c>
      <c r="N216" s="10">
        <v>6.8087622944064993E-2</v>
      </c>
      <c r="O216" s="4">
        <v>12.490326086956523</v>
      </c>
      <c r="P216" s="4">
        <v>1.5267391304347826</v>
      </c>
      <c r="Q216" s="8">
        <v>0.12223372871178563</v>
      </c>
      <c r="R216" s="4">
        <v>4.1936956521739139</v>
      </c>
      <c r="S216" s="4">
        <v>0</v>
      </c>
      <c r="T216" s="10">
        <v>0</v>
      </c>
      <c r="U216" s="4">
        <v>5.7391304347826084</v>
      </c>
      <c r="V216" s="4">
        <v>0</v>
      </c>
      <c r="W216" s="10">
        <v>0</v>
      </c>
      <c r="X216" s="4">
        <v>74.502826086956546</v>
      </c>
      <c r="Y216" s="4">
        <v>7.6488043478260872</v>
      </c>
      <c r="Z216" s="10">
        <v>0.10266462025076373</v>
      </c>
      <c r="AA216" s="4">
        <v>22.034565217391307</v>
      </c>
      <c r="AB216" s="4">
        <v>0</v>
      </c>
      <c r="AC216" s="10">
        <v>0</v>
      </c>
      <c r="AD216" s="4">
        <v>188.86358695652174</v>
      </c>
      <c r="AE216" s="4">
        <v>34.093913043478267</v>
      </c>
      <c r="AF216" s="10">
        <v>0.18052136779191333</v>
      </c>
      <c r="AG216" s="4">
        <v>0</v>
      </c>
      <c r="AH216" s="4">
        <v>0</v>
      </c>
      <c r="AI216" s="10" t="s">
        <v>662</v>
      </c>
      <c r="AJ216" s="4">
        <v>0</v>
      </c>
      <c r="AK216" s="4">
        <v>0</v>
      </c>
      <c r="AL216" s="10" t="s">
        <v>662</v>
      </c>
      <c r="AM216" s="1">
        <v>315465</v>
      </c>
      <c r="AN216" s="1">
        <v>2</v>
      </c>
      <c r="AX216"/>
      <c r="AY216"/>
    </row>
    <row r="217" spans="1:51" x14ac:dyDescent="0.25">
      <c r="A217" t="s">
        <v>380</v>
      </c>
      <c r="B217" t="s">
        <v>2</v>
      </c>
      <c r="C217" t="s">
        <v>527</v>
      </c>
      <c r="D217" t="s">
        <v>412</v>
      </c>
      <c r="E217" s="4">
        <v>74.054347826086953</v>
      </c>
      <c r="F217" s="4">
        <v>316.59423913043486</v>
      </c>
      <c r="G217" s="4">
        <v>35.875</v>
      </c>
      <c r="H217" s="10">
        <v>0.11331539101448944</v>
      </c>
      <c r="I217" s="4">
        <v>285.07978260869572</v>
      </c>
      <c r="J217" s="4">
        <v>35.875</v>
      </c>
      <c r="K217" s="10">
        <v>0.12584196491142446</v>
      </c>
      <c r="L217" s="4">
        <v>72.387065217391296</v>
      </c>
      <c r="M217" s="4">
        <v>2.2608695652173911</v>
      </c>
      <c r="N217" s="10">
        <v>3.1233060194215578E-2</v>
      </c>
      <c r="O217" s="4">
        <v>46.176956521739129</v>
      </c>
      <c r="P217" s="4">
        <v>2.2608695652173911</v>
      </c>
      <c r="Q217" s="8">
        <v>4.8960991271761747E-2</v>
      </c>
      <c r="R217" s="4">
        <v>21.775326086956518</v>
      </c>
      <c r="S217" s="4">
        <v>0</v>
      </c>
      <c r="T217" s="10">
        <v>0</v>
      </c>
      <c r="U217" s="4">
        <v>4.4347826086956523</v>
      </c>
      <c r="V217" s="4">
        <v>0</v>
      </c>
      <c r="W217" s="10">
        <v>0</v>
      </c>
      <c r="X217" s="4">
        <v>62.955760869565232</v>
      </c>
      <c r="Y217" s="4">
        <v>1.3043478260869565</v>
      </c>
      <c r="Z217" s="10">
        <v>2.0718482440222858E-2</v>
      </c>
      <c r="AA217" s="4">
        <v>5.3043478260869561</v>
      </c>
      <c r="AB217" s="4">
        <v>0</v>
      </c>
      <c r="AC217" s="10">
        <v>0</v>
      </c>
      <c r="AD217" s="4">
        <v>175.94706521739133</v>
      </c>
      <c r="AE217" s="4">
        <v>32.309782608695649</v>
      </c>
      <c r="AF217" s="10">
        <v>0.18363354096742285</v>
      </c>
      <c r="AG217" s="4">
        <v>0</v>
      </c>
      <c r="AH217" s="4">
        <v>0</v>
      </c>
      <c r="AI217" s="10" t="s">
        <v>662</v>
      </c>
      <c r="AJ217" s="4">
        <v>0</v>
      </c>
      <c r="AK217" s="4">
        <v>0</v>
      </c>
      <c r="AL217" s="10" t="s">
        <v>662</v>
      </c>
      <c r="AM217" s="1">
        <v>315153</v>
      </c>
      <c r="AN217" s="1">
        <v>2</v>
      </c>
      <c r="AX217"/>
      <c r="AY217"/>
    </row>
    <row r="218" spans="1:51" x14ac:dyDescent="0.25">
      <c r="A218" t="s">
        <v>380</v>
      </c>
      <c r="B218" t="s">
        <v>198</v>
      </c>
      <c r="C218" t="s">
        <v>569</v>
      </c>
      <c r="D218" t="s">
        <v>413</v>
      </c>
      <c r="E218" s="4">
        <v>97.760869565217391</v>
      </c>
      <c r="F218" s="4">
        <v>343.15141304347821</v>
      </c>
      <c r="G218" s="4">
        <v>24.9575</v>
      </c>
      <c r="H218" s="10">
        <v>7.2730284799491174E-2</v>
      </c>
      <c r="I218" s="4">
        <v>324.37967391304346</v>
      </c>
      <c r="J218" s="4">
        <v>24.9575</v>
      </c>
      <c r="K218" s="10">
        <v>7.6939161134647299E-2</v>
      </c>
      <c r="L218" s="4">
        <v>101.06119565217392</v>
      </c>
      <c r="M218" s="4">
        <v>0</v>
      </c>
      <c r="N218" s="10">
        <v>0</v>
      </c>
      <c r="O218" s="4">
        <v>82.289456521739126</v>
      </c>
      <c r="P218" s="4">
        <v>0</v>
      </c>
      <c r="Q218" s="8">
        <v>0</v>
      </c>
      <c r="R218" s="4">
        <v>13.641304347826088</v>
      </c>
      <c r="S218" s="4">
        <v>0</v>
      </c>
      <c r="T218" s="10">
        <v>0</v>
      </c>
      <c r="U218" s="4">
        <v>5.1304347826086953</v>
      </c>
      <c r="V218" s="4">
        <v>0</v>
      </c>
      <c r="W218" s="10">
        <v>0</v>
      </c>
      <c r="X218" s="4">
        <v>46.259673913043471</v>
      </c>
      <c r="Y218" s="4">
        <v>4.2990217391304357</v>
      </c>
      <c r="Z218" s="10">
        <v>9.2932383120804374E-2</v>
      </c>
      <c r="AA218" s="4">
        <v>0</v>
      </c>
      <c r="AB218" s="4">
        <v>0</v>
      </c>
      <c r="AC218" s="10" t="s">
        <v>662</v>
      </c>
      <c r="AD218" s="4">
        <v>184.88217391304349</v>
      </c>
      <c r="AE218" s="4">
        <v>20.658478260869565</v>
      </c>
      <c r="AF218" s="10">
        <v>0.11173861613389491</v>
      </c>
      <c r="AG218" s="4">
        <v>10.948369565217391</v>
      </c>
      <c r="AH218" s="4">
        <v>0</v>
      </c>
      <c r="AI218" s="10">
        <v>0</v>
      </c>
      <c r="AJ218" s="4">
        <v>0</v>
      </c>
      <c r="AK218" s="4">
        <v>0</v>
      </c>
      <c r="AL218" s="10" t="s">
        <v>662</v>
      </c>
      <c r="AM218" s="1">
        <v>315328</v>
      </c>
      <c r="AN218" s="1">
        <v>2</v>
      </c>
      <c r="AX218"/>
      <c r="AY218"/>
    </row>
    <row r="219" spans="1:51" x14ac:dyDescent="0.25">
      <c r="A219" t="s">
        <v>380</v>
      </c>
      <c r="B219" t="s">
        <v>85</v>
      </c>
      <c r="C219" t="s">
        <v>438</v>
      </c>
      <c r="D219" t="s">
        <v>415</v>
      </c>
      <c r="E219" s="4">
        <v>94.565217391304344</v>
      </c>
      <c r="F219" s="4">
        <v>524.08847826086935</v>
      </c>
      <c r="G219" s="4">
        <v>0</v>
      </c>
      <c r="H219" s="10">
        <v>0</v>
      </c>
      <c r="I219" s="4">
        <v>459.37673913043454</v>
      </c>
      <c r="J219" s="4">
        <v>0</v>
      </c>
      <c r="K219" s="10">
        <v>0</v>
      </c>
      <c r="L219" s="4">
        <v>123.92445652173912</v>
      </c>
      <c r="M219" s="4">
        <v>0</v>
      </c>
      <c r="N219" s="10">
        <v>0</v>
      </c>
      <c r="O219" s="4">
        <v>64.476304347826087</v>
      </c>
      <c r="P219" s="4">
        <v>0</v>
      </c>
      <c r="Q219" s="8">
        <v>0</v>
      </c>
      <c r="R219" s="4">
        <v>53.709021739130428</v>
      </c>
      <c r="S219" s="4">
        <v>0</v>
      </c>
      <c r="T219" s="10">
        <v>0</v>
      </c>
      <c r="U219" s="4">
        <v>5.7391304347826084</v>
      </c>
      <c r="V219" s="4">
        <v>0</v>
      </c>
      <c r="W219" s="10">
        <v>0</v>
      </c>
      <c r="X219" s="4">
        <v>116.77760869565215</v>
      </c>
      <c r="Y219" s="4">
        <v>0</v>
      </c>
      <c r="Z219" s="10">
        <v>0</v>
      </c>
      <c r="AA219" s="4">
        <v>5.2635869565217392</v>
      </c>
      <c r="AB219" s="4">
        <v>0</v>
      </c>
      <c r="AC219" s="10">
        <v>0</v>
      </c>
      <c r="AD219" s="4">
        <v>278.12282608695631</v>
      </c>
      <c r="AE219" s="4">
        <v>0</v>
      </c>
      <c r="AF219" s="10">
        <v>0</v>
      </c>
      <c r="AG219" s="4">
        <v>0</v>
      </c>
      <c r="AH219" s="4">
        <v>0</v>
      </c>
      <c r="AI219" s="10" t="s">
        <v>662</v>
      </c>
      <c r="AJ219" s="4">
        <v>0</v>
      </c>
      <c r="AK219" s="4">
        <v>0</v>
      </c>
      <c r="AL219" s="10" t="s">
        <v>662</v>
      </c>
      <c r="AM219" s="1">
        <v>315166</v>
      </c>
      <c r="AN219" s="1">
        <v>2</v>
      </c>
      <c r="AX219"/>
      <c r="AY219"/>
    </row>
    <row r="220" spans="1:51" x14ac:dyDescent="0.25">
      <c r="A220" t="s">
        <v>380</v>
      </c>
      <c r="B220" t="s">
        <v>205</v>
      </c>
      <c r="C220" t="s">
        <v>571</v>
      </c>
      <c r="D220" t="s">
        <v>409</v>
      </c>
      <c r="E220" s="4">
        <v>68.478260869565219</v>
      </c>
      <c r="F220" s="4">
        <v>314.95108695652175</v>
      </c>
      <c r="G220" s="4">
        <v>0</v>
      </c>
      <c r="H220" s="10">
        <v>0</v>
      </c>
      <c r="I220" s="4">
        <v>297.57336956521738</v>
      </c>
      <c r="J220" s="4">
        <v>0</v>
      </c>
      <c r="K220" s="10">
        <v>0</v>
      </c>
      <c r="L220" s="4">
        <v>50.173913043478258</v>
      </c>
      <c r="M220" s="4">
        <v>0</v>
      </c>
      <c r="N220" s="10">
        <v>0</v>
      </c>
      <c r="O220" s="4">
        <v>32.796195652173914</v>
      </c>
      <c r="P220" s="4">
        <v>0</v>
      </c>
      <c r="Q220" s="8">
        <v>0</v>
      </c>
      <c r="R220" s="4">
        <v>11.600543478260869</v>
      </c>
      <c r="S220" s="4">
        <v>0</v>
      </c>
      <c r="T220" s="10">
        <v>0</v>
      </c>
      <c r="U220" s="4">
        <v>5.7771739130434785</v>
      </c>
      <c r="V220" s="4">
        <v>0</v>
      </c>
      <c r="W220" s="10">
        <v>0</v>
      </c>
      <c r="X220" s="4">
        <v>50.923913043478258</v>
      </c>
      <c r="Y220" s="4">
        <v>0</v>
      </c>
      <c r="Z220" s="10">
        <v>0</v>
      </c>
      <c r="AA220" s="4">
        <v>0</v>
      </c>
      <c r="AB220" s="4">
        <v>0</v>
      </c>
      <c r="AC220" s="10" t="s">
        <v>662</v>
      </c>
      <c r="AD220" s="4">
        <v>213.85326086956522</v>
      </c>
      <c r="AE220" s="4">
        <v>0</v>
      </c>
      <c r="AF220" s="10">
        <v>0</v>
      </c>
      <c r="AG220" s="4">
        <v>0</v>
      </c>
      <c r="AH220" s="4">
        <v>0</v>
      </c>
      <c r="AI220" s="10" t="s">
        <v>662</v>
      </c>
      <c r="AJ220" s="4">
        <v>0</v>
      </c>
      <c r="AK220" s="4">
        <v>0</v>
      </c>
      <c r="AL220" s="10" t="s">
        <v>662</v>
      </c>
      <c r="AM220" s="1">
        <v>315337</v>
      </c>
      <c r="AN220" s="1">
        <v>2</v>
      </c>
      <c r="AX220"/>
      <c r="AY220"/>
    </row>
    <row r="221" spans="1:51" x14ac:dyDescent="0.25">
      <c r="A221" t="s">
        <v>380</v>
      </c>
      <c r="B221" t="s">
        <v>1</v>
      </c>
      <c r="C221" t="s">
        <v>445</v>
      </c>
      <c r="D221" t="s">
        <v>406</v>
      </c>
      <c r="E221" s="4">
        <v>43.065217391304351</v>
      </c>
      <c r="F221" s="4">
        <v>152.63597826086959</v>
      </c>
      <c r="G221" s="4">
        <v>7.3804347826086953</v>
      </c>
      <c r="H221" s="10">
        <v>4.835317902568699E-2</v>
      </c>
      <c r="I221" s="4">
        <v>136.56532608695653</v>
      </c>
      <c r="J221" s="4">
        <v>7.3804347826086953</v>
      </c>
      <c r="K221" s="10">
        <v>5.4043255298268617E-2</v>
      </c>
      <c r="L221" s="4">
        <v>38.73097826086957</v>
      </c>
      <c r="M221" s="4">
        <v>0</v>
      </c>
      <c r="N221" s="10">
        <v>0</v>
      </c>
      <c r="O221" s="4">
        <v>28.035326086956523</v>
      </c>
      <c r="P221" s="4">
        <v>0</v>
      </c>
      <c r="Q221" s="8">
        <v>0</v>
      </c>
      <c r="R221" s="4">
        <v>5.4782608695652177</v>
      </c>
      <c r="S221" s="4">
        <v>0</v>
      </c>
      <c r="T221" s="10">
        <v>0</v>
      </c>
      <c r="U221" s="4">
        <v>5.2173913043478262</v>
      </c>
      <c r="V221" s="4">
        <v>0</v>
      </c>
      <c r="W221" s="10">
        <v>0</v>
      </c>
      <c r="X221" s="4">
        <v>40.430434782608693</v>
      </c>
      <c r="Y221" s="4">
        <v>3.8586956521739131</v>
      </c>
      <c r="Z221" s="10">
        <v>9.5440369932250788E-2</v>
      </c>
      <c r="AA221" s="4">
        <v>5.375</v>
      </c>
      <c r="AB221" s="4">
        <v>0</v>
      </c>
      <c r="AC221" s="10">
        <v>0</v>
      </c>
      <c r="AD221" s="4">
        <v>68.099565217391316</v>
      </c>
      <c r="AE221" s="4">
        <v>3.5217391304347827</v>
      </c>
      <c r="AF221" s="10">
        <v>5.1714561160449209E-2</v>
      </c>
      <c r="AG221" s="4">
        <v>0</v>
      </c>
      <c r="AH221" s="4">
        <v>0</v>
      </c>
      <c r="AI221" s="10" t="s">
        <v>662</v>
      </c>
      <c r="AJ221" s="4">
        <v>0</v>
      </c>
      <c r="AK221" s="4">
        <v>0</v>
      </c>
      <c r="AL221" s="10" t="s">
        <v>662</v>
      </c>
      <c r="AM221" s="1">
        <v>315022</v>
      </c>
      <c r="AN221" s="1">
        <v>2</v>
      </c>
      <c r="AX221"/>
      <c r="AY221"/>
    </row>
    <row r="222" spans="1:51" x14ac:dyDescent="0.25">
      <c r="A222" t="s">
        <v>380</v>
      </c>
      <c r="B222" t="s">
        <v>225</v>
      </c>
      <c r="C222" t="s">
        <v>476</v>
      </c>
      <c r="D222" t="s">
        <v>416</v>
      </c>
      <c r="E222" s="4">
        <v>100.6195652173913</v>
      </c>
      <c r="F222" s="4">
        <v>408.63391304347817</v>
      </c>
      <c r="G222" s="4">
        <v>27.053478260869568</v>
      </c>
      <c r="H222" s="10">
        <v>6.6204681983874178E-2</v>
      </c>
      <c r="I222" s="4">
        <v>357.17869565217381</v>
      </c>
      <c r="J222" s="4">
        <v>27.053478260869568</v>
      </c>
      <c r="K222" s="10">
        <v>7.5742138571485984E-2</v>
      </c>
      <c r="L222" s="4">
        <v>59.567065217391288</v>
      </c>
      <c r="M222" s="4">
        <v>0</v>
      </c>
      <c r="N222" s="10">
        <v>0</v>
      </c>
      <c r="O222" s="4">
        <v>8.111847826086958</v>
      </c>
      <c r="P222" s="4">
        <v>0</v>
      </c>
      <c r="Q222" s="8">
        <v>0</v>
      </c>
      <c r="R222" s="4">
        <v>47.183478260869549</v>
      </c>
      <c r="S222" s="4">
        <v>0</v>
      </c>
      <c r="T222" s="10">
        <v>0</v>
      </c>
      <c r="U222" s="4">
        <v>4.2717391304347823</v>
      </c>
      <c r="V222" s="4">
        <v>0</v>
      </c>
      <c r="W222" s="10">
        <v>0</v>
      </c>
      <c r="X222" s="4">
        <v>87.732934782608666</v>
      </c>
      <c r="Y222" s="4">
        <v>6.3457608695652166</v>
      </c>
      <c r="Z222" s="10">
        <v>7.2330429676030164E-2</v>
      </c>
      <c r="AA222" s="4">
        <v>0</v>
      </c>
      <c r="AB222" s="4">
        <v>0</v>
      </c>
      <c r="AC222" s="10" t="s">
        <v>662</v>
      </c>
      <c r="AD222" s="4">
        <v>261.33391304347822</v>
      </c>
      <c r="AE222" s="4">
        <v>20.70771739130435</v>
      </c>
      <c r="AF222" s="10">
        <v>7.9238538734386146E-2</v>
      </c>
      <c r="AG222" s="4">
        <v>0</v>
      </c>
      <c r="AH222" s="4">
        <v>0</v>
      </c>
      <c r="AI222" s="10" t="s">
        <v>662</v>
      </c>
      <c r="AJ222" s="4">
        <v>0</v>
      </c>
      <c r="AK222" s="4">
        <v>0</v>
      </c>
      <c r="AL222" s="10" t="s">
        <v>662</v>
      </c>
      <c r="AM222" s="1">
        <v>315358</v>
      </c>
      <c r="AN222" s="1">
        <v>2</v>
      </c>
      <c r="AX222"/>
      <c r="AY222"/>
    </row>
    <row r="223" spans="1:51" x14ac:dyDescent="0.25">
      <c r="A223" t="s">
        <v>380</v>
      </c>
      <c r="B223" t="s">
        <v>88</v>
      </c>
      <c r="C223" t="s">
        <v>469</v>
      </c>
      <c r="D223" t="s">
        <v>415</v>
      </c>
      <c r="E223" s="4">
        <v>128.64130434782609</v>
      </c>
      <c r="F223" s="4">
        <v>322.17163043478251</v>
      </c>
      <c r="G223" s="4">
        <v>47.394021739130437</v>
      </c>
      <c r="H223" s="10">
        <v>0.14710799233058</v>
      </c>
      <c r="I223" s="4">
        <v>276.12402173913034</v>
      </c>
      <c r="J223" s="4">
        <v>47.394021739130437</v>
      </c>
      <c r="K223" s="10">
        <v>0.17164034277287976</v>
      </c>
      <c r="L223" s="4">
        <v>77.32760869565216</v>
      </c>
      <c r="M223" s="4">
        <v>14.548913043478262</v>
      </c>
      <c r="N223" s="10">
        <v>0.18814642388257755</v>
      </c>
      <c r="O223" s="4">
        <v>32.71478260869565</v>
      </c>
      <c r="P223" s="4">
        <v>14.548913043478262</v>
      </c>
      <c r="Q223" s="8">
        <v>0.4447198447716762</v>
      </c>
      <c r="R223" s="4">
        <v>39.308478260869563</v>
      </c>
      <c r="S223" s="4">
        <v>0</v>
      </c>
      <c r="T223" s="10">
        <v>0</v>
      </c>
      <c r="U223" s="4">
        <v>5.3043478260869561</v>
      </c>
      <c r="V223" s="4">
        <v>0</v>
      </c>
      <c r="W223" s="10">
        <v>0</v>
      </c>
      <c r="X223" s="4">
        <v>92.704239130434729</v>
      </c>
      <c r="Y223" s="4">
        <v>26.410326086956523</v>
      </c>
      <c r="Z223" s="10">
        <v>0.2848880087327747</v>
      </c>
      <c r="AA223" s="4">
        <v>1.4347826086956521</v>
      </c>
      <c r="AB223" s="4">
        <v>0</v>
      </c>
      <c r="AC223" s="10">
        <v>0</v>
      </c>
      <c r="AD223" s="4">
        <v>77.146195652173887</v>
      </c>
      <c r="AE223" s="4">
        <v>5.4673913043478262</v>
      </c>
      <c r="AF223" s="10">
        <v>7.0870523920563047E-2</v>
      </c>
      <c r="AG223" s="4">
        <v>73.558804347826069</v>
      </c>
      <c r="AH223" s="4">
        <v>0.96739130434782605</v>
      </c>
      <c r="AI223" s="10">
        <v>1.315126466402952E-2</v>
      </c>
      <c r="AJ223" s="4">
        <v>0</v>
      </c>
      <c r="AK223" s="4">
        <v>0</v>
      </c>
      <c r="AL223" s="10" t="s">
        <v>662</v>
      </c>
      <c r="AM223" s="1">
        <v>315176</v>
      </c>
      <c r="AN223" s="1">
        <v>2</v>
      </c>
      <c r="AX223"/>
      <c r="AY223"/>
    </row>
    <row r="224" spans="1:51" x14ac:dyDescent="0.25">
      <c r="A224" t="s">
        <v>380</v>
      </c>
      <c r="B224" t="s">
        <v>75</v>
      </c>
      <c r="C224" t="s">
        <v>469</v>
      </c>
      <c r="D224" t="s">
        <v>415</v>
      </c>
      <c r="E224" s="4">
        <v>7.7826086956521738</v>
      </c>
      <c r="F224" s="4">
        <v>84.938478260869559</v>
      </c>
      <c r="G224" s="4">
        <v>0</v>
      </c>
      <c r="H224" s="10">
        <v>0</v>
      </c>
      <c r="I224" s="4">
        <v>62.530760869565214</v>
      </c>
      <c r="J224" s="4">
        <v>0</v>
      </c>
      <c r="K224" s="10">
        <v>0</v>
      </c>
      <c r="L224" s="4">
        <v>49.655326086956521</v>
      </c>
      <c r="M224" s="4">
        <v>0</v>
      </c>
      <c r="N224" s="10">
        <v>0</v>
      </c>
      <c r="O224" s="4">
        <v>27.247608695652175</v>
      </c>
      <c r="P224" s="4">
        <v>0</v>
      </c>
      <c r="Q224" s="8">
        <v>0</v>
      </c>
      <c r="R224" s="4">
        <v>19.842500000000001</v>
      </c>
      <c r="S224" s="4">
        <v>0</v>
      </c>
      <c r="T224" s="10">
        <v>0</v>
      </c>
      <c r="U224" s="4">
        <v>2.5652173913043477</v>
      </c>
      <c r="V224" s="4">
        <v>0</v>
      </c>
      <c r="W224" s="10">
        <v>0</v>
      </c>
      <c r="X224" s="4">
        <v>7.5531521739130412</v>
      </c>
      <c r="Y224" s="4">
        <v>0</v>
      </c>
      <c r="Z224" s="10">
        <v>0</v>
      </c>
      <c r="AA224" s="4">
        <v>0</v>
      </c>
      <c r="AB224" s="4">
        <v>0</v>
      </c>
      <c r="AC224" s="10" t="s">
        <v>662</v>
      </c>
      <c r="AD224" s="4">
        <v>27.729999999999997</v>
      </c>
      <c r="AE224" s="4">
        <v>0</v>
      </c>
      <c r="AF224" s="10">
        <v>0</v>
      </c>
      <c r="AG224" s="4">
        <v>0</v>
      </c>
      <c r="AH224" s="4">
        <v>0</v>
      </c>
      <c r="AI224" s="10" t="s">
        <v>662</v>
      </c>
      <c r="AJ224" s="4">
        <v>0</v>
      </c>
      <c r="AK224" s="4">
        <v>0</v>
      </c>
      <c r="AL224" s="10" t="s">
        <v>662</v>
      </c>
      <c r="AM224" s="1">
        <v>315144</v>
      </c>
      <c r="AN224" s="1">
        <v>2</v>
      </c>
      <c r="AX224"/>
      <c r="AY224"/>
    </row>
    <row r="225" spans="1:51" x14ac:dyDescent="0.25">
      <c r="A225" t="s">
        <v>380</v>
      </c>
      <c r="B225" t="s">
        <v>42</v>
      </c>
      <c r="C225" t="s">
        <v>508</v>
      </c>
      <c r="D225" t="s">
        <v>406</v>
      </c>
      <c r="E225" s="4">
        <v>73.130434782608702</v>
      </c>
      <c r="F225" s="4">
        <v>294.21608695652174</v>
      </c>
      <c r="G225" s="4">
        <v>33.224239130434796</v>
      </c>
      <c r="H225" s="10">
        <v>0.11292461766492246</v>
      </c>
      <c r="I225" s="4">
        <v>266.14815217391299</v>
      </c>
      <c r="J225" s="4">
        <v>33.224239130434796</v>
      </c>
      <c r="K225" s="10">
        <v>0.12483362690688382</v>
      </c>
      <c r="L225" s="4">
        <v>49.119782608695644</v>
      </c>
      <c r="M225" s="4">
        <v>8.5165217391304342</v>
      </c>
      <c r="N225" s="10">
        <v>0.17338272457302692</v>
      </c>
      <c r="O225" s="4">
        <v>22.008369565217389</v>
      </c>
      <c r="P225" s="4">
        <v>8.5165217391304342</v>
      </c>
      <c r="Q225" s="8">
        <v>0.38696740864394474</v>
      </c>
      <c r="R225" s="4">
        <v>21.557065217391305</v>
      </c>
      <c r="S225" s="4">
        <v>0</v>
      </c>
      <c r="T225" s="10">
        <v>0</v>
      </c>
      <c r="U225" s="4">
        <v>5.5543478260869561</v>
      </c>
      <c r="V225" s="4">
        <v>0</v>
      </c>
      <c r="W225" s="10">
        <v>0</v>
      </c>
      <c r="X225" s="4">
        <v>72.987608695652156</v>
      </c>
      <c r="Y225" s="4">
        <v>23.642500000000013</v>
      </c>
      <c r="Z225" s="10">
        <v>0.32392484727902021</v>
      </c>
      <c r="AA225" s="4">
        <v>0.95652173913043481</v>
      </c>
      <c r="AB225" s="4">
        <v>0</v>
      </c>
      <c r="AC225" s="10">
        <v>0</v>
      </c>
      <c r="AD225" s="4">
        <v>171.15217391304347</v>
      </c>
      <c r="AE225" s="4">
        <v>1.0652173913043479</v>
      </c>
      <c r="AF225" s="10">
        <v>6.2238028705703038E-3</v>
      </c>
      <c r="AG225" s="4">
        <v>0</v>
      </c>
      <c r="AH225" s="4">
        <v>0</v>
      </c>
      <c r="AI225" s="10" t="s">
        <v>662</v>
      </c>
      <c r="AJ225" s="4">
        <v>0</v>
      </c>
      <c r="AK225" s="4">
        <v>0</v>
      </c>
      <c r="AL225" s="10" t="s">
        <v>662</v>
      </c>
      <c r="AM225" s="1">
        <v>315094</v>
      </c>
      <c r="AN225" s="1">
        <v>2</v>
      </c>
      <c r="AX225"/>
      <c r="AY225"/>
    </row>
    <row r="226" spans="1:51" x14ac:dyDescent="0.25">
      <c r="A226" t="s">
        <v>380</v>
      </c>
      <c r="B226" t="s">
        <v>68</v>
      </c>
      <c r="C226" t="s">
        <v>470</v>
      </c>
      <c r="D226" t="s">
        <v>412</v>
      </c>
      <c r="E226" s="4">
        <v>101.3804347826087</v>
      </c>
      <c r="F226" s="4">
        <v>401.32271739130431</v>
      </c>
      <c r="G226" s="4">
        <v>82.046086956521748</v>
      </c>
      <c r="H226" s="10">
        <v>0.20443917924667049</v>
      </c>
      <c r="I226" s="4">
        <v>341.8538043478261</v>
      </c>
      <c r="J226" s="4">
        <v>82.046086956521748</v>
      </c>
      <c r="K226" s="10">
        <v>0.24000343396220417</v>
      </c>
      <c r="L226" s="4">
        <v>145.51663043478257</v>
      </c>
      <c r="M226" s="4">
        <v>35.778804347826096</v>
      </c>
      <c r="N226" s="10">
        <v>0.24587433230775219</v>
      </c>
      <c r="O226" s="4">
        <v>104.4823913043478</v>
      </c>
      <c r="P226" s="4">
        <v>35.778804347826096</v>
      </c>
      <c r="Q226" s="8">
        <v>0.34243860521535785</v>
      </c>
      <c r="R226" s="4">
        <v>35.295108695652175</v>
      </c>
      <c r="S226" s="4">
        <v>0</v>
      </c>
      <c r="T226" s="10">
        <v>0</v>
      </c>
      <c r="U226" s="4">
        <v>5.7391304347826084</v>
      </c>
      <c r="V226" s="4">
        <v>0</v>
      </c>
      <c r="W226" s="10">
        <v>0</v>
      </c>
      <c r="X226" s="4">
        <v>82.98108695652175</v>
      </c>
      <c r="Y226" s="4">
        <v>22.266956521739139</v>
      </c>
      <c r="Z226" s="10">
        <v>0.26833773017948048</v>
      </c>
      <c r="AA226" s="4">
        <v>18.434673913043476</v>
      </c>
      <c r="AB226" s="4">
        <v>0</v>
      </c>
      <c r="AC226" s="10">
        <v>0</v>
      </c>
      <c r="AD226" s="4">
        <v>154.39032608695652</v>
      </c>
      <c r="AE226" s="4">
        <v>24.00032608695652</v>
      </c>
      <c r="AF226" s="10">
        <v>0.15545226631258574</v>
      </c>
      <c r="AG226" s="4">
        <v>0</v>
      </c>
      <c r="AH226" s="4">
        <v>0</v>
      </c>
      <c r="AI226" s="10" t="s">
        <v>662</v>
      </c>
      <c r="AJ226" s="4">
        <v>0</v>
      </c>
      <c r="AK226" s="4">
        <v>0</v>
      </c>
      <c r="AL226" s="10" t="s">
        <v>662</v>
      </c>
      <c r="AM226" s="1">
        <v>315136</v>
      </c>
      <c r="AN226" s="1">
        <v>2</v>
      </c>
      <c r="AX226"/>
      <c r="AY226"/>
    </row>
    <row r="227" spans="1:51" x14ac:dyDescent="0.25">
      <c r="A227" t="s">
        <v>380</v>
      </c>
      <c r="B227" t="s">
        <v>210</v>
      </c>
      <c r="C227" t="s">
        <v>543</v>
      </c>
      <c r="D227" t="s">
        <v>418</v>
      </c>
      <c r="E227" s="4">
        <v>80.760869565217391</v>
      </c>
      <c r="F227" s="4">
        <v>418.58641304347816</v>
      </c>
      <c r="G227" s="4">
        <v>63.711413043478245</v>
      </c>
      <c r="H227" s="10">
        <v>0.15220611815907317</v>
      </c>
      <c r="I227" s="4">
        <v>359.56467391304341</v>
      </c>
      <c r="J227" s="4">
        <v>63.711413043478245</v>
      </c>
      <c r="K227" s="10">
        <v>0.17719041292384058</v>
      </c>
      <c r="L227" s="4">
        <v>97.37934782608697</v>
      </c>
      <c r="M227" s="4">
        <v>9.8073913043478242</v>
      </c>
      <c r="N227" s="10">
        <v>0.10071325720791612</v>
      </c>
      <c r="O227" s="4">
        <v>48.948913043478271</v>
      </c>
      <c r="P227" s="4">
        <v>9.8073913043478242</v>
      </c>
      <c r="Q227" s="8">
        <v>0.20035973619345807</v>
      </c>
      <c r="R227" s="4">
        <v>42.691304347826083</v>
      </c>
      <c r="S227" s="4">
        <v>0</v>
      </c>
      <c r="T227" s="10">
        <v>0</v>
      </c>
      <c r="U227" s="4">
        <v>5.7391304347826084</v>
      </c>
      <c r="V227" s="4">
        <v>0</v>
      </c>
      <c r="W227" s="10">
        <v>0</v>
      </c>
      <c r="X227" s="4">
        <v>120.92315217391301</v>
      </c>
      <c r="Y227" s="4">
        <v>33.781304347826079</v>
      </c>
      <c r="Z227" s="10">
        <v>0.27936175778184674</v>
      </c>
      <c r="AA227" s="4">
        <v>10.591304347826085</v>
      </c>
      <c r="AB227" s="4">
        <v>0</v>
      </c>
      <c r="AC227" s="10">
        <v>0</v>
      </c>
      <c r="AD227" s="4">
        <v>189.6926086956521</v>
      </c>
      <c r="AE227" s="4">
        <v>20.122717391304342</v>
      </c>
      <c r="AF227" s="10">
        <v>0.10608066139039592</v>
      </c>
      <c r="AG227" s="4">
        <v>0</v>
      </c>
      <c r="AH227" s="4">
        <v>0</v>
      </c>
      <c r="AI227" s="10" t="s">
        <v>662</v>
      </c>
      <c r="AJ227" s="4">
        <v>0</v>
      </c>
      <c r="AK227" s="4">
        <v>0</v>
      </c>
      <c r="AL227" s="10" t="s">
        <v>662</v>
      </c>
      <c r="AM227" s="1">
        <v>315342</v>
      </c>
      <c r="AN227" s="1">
        <v>2</v>
      </c>
      <c r="AX227"/>
      <c r="AY227"/>
    </row>
    <row r="228" spans="1:51" x14ac:dyDescent="0.25">
      <c r="A228" t="s">
        <v>380</v>
      </c>
      <c r="B228" t="s">
        <v>232</v>
      </c>
      <c r="C228" t="s">
        <v>578</v>
      </c>
      <c r="D228" t="s">
        <v>412</v>
      </c>
      <c r="E228" s="4">
        <v>99.456521739130437</v>
      </c>
      <c r="F228" s="4">
        <v>343.81195652173915</v>
      </c>
      <c r="G228" s="4">
        <v>31.271847826086955</v>
      </c>
      <c r="H228" s="10">
        <v>9.0956254524876143E-2</v>
      </c>
      <c r="I228" s="4">
        <v>305.75543478260863</v>
      </c>
      <c r="J228" s="4">
        <v>31.271847826086955</v>
      </c>
      <c r="K228" s="10">
        <v>0.10227732451696619</v>
      </c>
      <c r="L228" s="4">
        <v>71.950217391304321</v>
      </c>
      <c r="M228" s="4">
        <v>5.2431521739130433</v>
      </c>
      <c r="N228" s="10">
        <v>7.2871943463324609E-2</v>
      </c>
      <c r="O228" s="4">
        <v>53.042608695652142</v>
      </c>
      <c r="P228" s="4">
        <v>5.2431521739130433</v>
      </c>
      <c r="Q228" s="8">
        <v>9.8847931933310443E-2</v>
      </c>
      <c r="R228" s="4">
        <v>13.168478260869565</v>
      </c>
      <c r="S228" s="4">
        <v>0</v>
      </c>
      <c r="T228" s="10">
        <v>0</v>
      </c>
      <c r="U228" s="4">
        <v>5.7391304347826084</v>
      </c>
      <c r="V228" s="4">
        <v>0</v>
      </c>
      <c r="W228" s="10">
        <v>0</v>
      </c>
      <c r="X228" s="4">
        <v>82.651521739130445</v>
      </c>
      <c r="Y228" s="4">
        <v>25.621086956521737</v>
      </c>
      <c r="Z228" s="10">
        <v>0.30998929502336942</v>
      </c>
      <c r="AA228" s="4">
        <v>19.148913043478263</v>
      </c>
      <c r="AB228" s="4">
        <v>0</v>
      </c>
      <c r="AC228" s="10">
        <v>0</v>
      </c>
      <c r="AD228" s="4">
        <v>169.89826086956521</v>
      </c>
      <c r="AE228" s="4">
        <v>0.40760869565217389</v>
      </c>
      <c r="AF228" s="10">
        <v>2.3991340085882601E-3</v>
      </c>
      <c r="AG228" s="4">
        <v>0.16304347826086957</v>
      </c>
      <c r="AH228" s="4">
        <v>0</v>
      </c>
      <c r="AI228" s="10">
        <v>0</v>
      </c>
      <c r="AJ228" s="4">
        <v>0</v>
      </c>
      <c r="AK228" s="4">
        <v>0</v>
      </c>
      <c r="AL228" s="10" t="s">
        <v>662</v>
      </c>
      <c r="AM228" s="1">
        <v>315365</v>
      </c>
      <c r="AN228" s="1">
        <v>2</v>
      </c>
      <c r="AX228"/>
      <c r="AY228"/>
    </row>
    <row r="229" spans="1:51" x14ac:dyDescent="0.25">
      <c r="A229" t="s">
        <v>380</v>
      </c>
      <c r="B229" t="s">
        <v>321</v>
      </c>
      <c r="C229" t="s">
        <v>500</v>
      </c>
      <c r="D229" t="s">
        <v>412</v>
      </c>
      <c r="E229" s="4">
        <v>93.336956521739125</v>
      </c>
      <c r="F229" s="4">
        <v>509.97717391304343</v>
      </c>
      <c r="G229" s="4">
        <v>61.715652173913035</v>
      </c>
      <c r="H229" s="10">
        <v>0.12101649903341795</v>
      </c>
      <c r="I229" s="4">
        <v>457.26249999999999</v>
      </c>
      <c r="J229" s="4">
        <v>61.715652173913035</v>
      </c>
      <c r="K229" s="10">
        <v>0.13496766556171355</v>
      </c>
      <c r="L229" s="4">
        <v>174.67499999999998</v>
      </c>
      <c r="M229" s="4">
        <v>16.939565217391305</v>
      </c>
      <c r="N229" s="10">
        <v>9.6977616816323498E-2</v>
      </c>
      <c r="O229" s="4">
        <v>130.01173913043476</v>
      </c>
      <c r="P229" s="4">
        <v>16.939565217391305</v>
      </c>
      <c r="Q229" s="8">
        <v>0.1302925822751792</v>
      </c>
      <c r="R229" s="4">
        <v>38.924130434782612</v>
      </c>
      <c r="S229" s="4">
        <v>0</v>
      </c>
      <c r="T229" s="10">
        <v>0</v>
      </c>
      <c r="U229" s="4">
        <v>5.7391304347826084</v>
      </c>
      <c r="V229" s="4">
        <v>0</v>
      </c>
      <c r="W229" s="10">
        <v>0</v>
      </c>
      <c r="X229" s="4">
        <v>135.47021739130432</v>
      </c>
      <c r="Y229" s="4">
        <v>23.332826086956516</v>
      </c>
      <c r="Z229" s="10">
        <v>0.17223583556790117</v>
      </c>
      <c r="AA229" s="4">
        <v>8.0514130434782594</v>
      </c>
      <c r="AB229" s="4">
        <v>0</v>
      </c>
      <c r="AC229" s="10">
        <v>0</v>
      </c>
      <c r="AD229" s="4">
        <v>191.78054347826088</v>
      </c>
      <c r="AE229" s="4">
        <v>21.443260869565215</v>
      </c>
      <c r="AF229" s="10">
        <v>0.11181145115482426</v>
      </c>
      <c r="AG229" s="4">
        <v>0</v>
      </c>
      <c r="AH229" s="4">
        <v>0</v>
      </c>
      <c r="AI229" s="10" t="s">
        <v>662</v>
      </c>
      <c r="AJ229" s="4">
        <v>0</v>
      </c>
      <c r="AK229" s="4">
        <v>0</v>
      </c>
      <c r="AL229" s="10" t="s">
        <v>662</v>
      </c>
      <c r="AM229" s="1">
        <v>315501</v>
      </c>
      <c r="AN229" s="1">
        <v>2</v>
      </c>
      <c r="AX229"/>
      <c r="AY229"/>
    </row>
    <row r="230" spans="1:51" x14ac:dyDescent="0.25">
      <c r="A230" t="s">
        <v>380</v>
      </c>
      <c r="B230" t="s">
        <v>27</v>
      </c>
      <c r="C230" t="s">
        <v>498</v>
      </c>
      <c r="D230" t="s">
        <v>408</v>
      </c>
      <c r="E230" s="4">
        <v>91.847826086956516</v>
      </c>
      <c r="F230" s="4">
        <v>366.47739130434775</v>
      </c>
      <c r="G230" s="4">
        <v>11.951086956521738</v>
      </c>
      <c r="H230" s="10">
        <v>3.2610707345372754E-2</v>
      </c>
      <c r="I230" s="4">
        <v>327.92749999999995</v>
      </c>
      <c r="J230" s="4">
        <v>11.951086956521738</v>
      </c>
      <c r="K230" s="10">
        <v>3.6444296243900678E-2</v>
      </c>
      <c r="L230" s="4">
        <v>95.681739130434792</v>
      </c>
      <c r="M230" s="4">
        <v>11.951086956521738</v>
      </c>
      <c r="N230" s="10">
        <v>0.12490457494956102</v>
      </c>
      <c r="O230" s="4">
        <v>57.131847826086968</v>
      </c>
      <c r="P230" s="4">
        <v>11.951086956521738</v>
      </c>
      <c r="Q230" s="8">
        <v>0.20918432382760696</v>
      </c>
      <c r="R230" s="4">
        <v>33.006413043478261</v>
      </c>
      <c r="S230" s="4">
        <v>0</v>
      </c>
      <c r="T230" s="10">
        <v>0</v>
      </c>
      <c r="U230" s="4">
        <v>5.5434782608695654</v>
      </c>
      <c r="V230" s="4">
        <v>0</v>
      </c>
      <c r="W230" s="10">
        <v>0</v>
      </c>
      <c r="X230" s="4">
        <v>43.193043478260869</v>
      </c>
      <c r="Y230" s="4">
        <v>0</v>
      </c>
      <c r="Z230" s="10">
        <v>0</v>
      </c>
      <c r="AA230" s="4">
        <v>0</v>
      </c>
      <c r="AB230" s="4">
        <v>0</v>
      </c>
      <c r="AC230" s="10" t="s">
        <v>662</v>
      </c>
      <c r="AD230" s="4">
        <v>172.22195652173909</v>
      </c>
      <c r="AE230" s="4">
        <v>0</v>
      </c>
      <c r="AF230" s="10">
        <v>0</v>
      </c>
      <c r="AG230" s="4">
        <v>55.380652173913028</v>
      </c>
      <c r="AH230" s="4">
        <v>0</v>
      </c>
      <c r="AI230" s="10">
        <v>0</v>
      </c>
      <c r="AJ230" s="4">
        <v>0</v>
      </c>
      <c r="AK230" s="4">
        <v>0</v>
      </c>
      <c r="AL230" s="10" t="s">
        <v>662</v>
      </c>
      <c r="AM230" s="1">
        <v>315057</v>
      </c>
      <c r="AN230" s="1">
        <v>2</v>
      </c>
      <c r="AX230"/>
      <c r="AY230"/>
    </row>
    <row r="231" spans="1:51" x14ac:dyDescent="0.25">
      <c r="A231" t="s">
        <v>380</v>
      </c>
      <c r="B231" t="s">
        <v>3</v>
      </c>
      <c r="C231" t="s">
        <v>482</v>
      </c>
      <c r="D231" t="s">
        <v>402</v>
      </c>
      <c r="E231" s="4">
        <v>154.72826086956522</v>
      </c>
      <c r="F231" s="4">
        <v>468.35923913043484</v>
      </c>
      <c r="G231" s="4">
        <v>0</v>
      </c>
      <c r="H231" s="10">
        <v>0</v>
      </c>
      <c r="I231" s="4">
        <v>451.40152173913054</v>
      </c>
      <c r="J231" s="4">
        <v>0</v>
      </c>
      <c r="K231" s="10">
        <v>0</v>
      </c>
      <c r="L231" s="4">
        <v>135.56293478260875</v>
      </c>
      <c r="M231" s="4">
        <v>0</v>
      </c>
      <c r="N231" s="10">
        <v>0</v>
      </c>
      <c r="O231" s="4">
        <v>118.60521739130441</v>
      </c>
      <c r="P231" s="4">
        <v>0</v>
      </c>
      <c r="Q231" s="8">
        <v>0</v>
      </c>
      <c r="R231" s="4">
        <v>11.479456521739133</v>
      </c>
      <c r="S231" s="4">
        <v>0</v>
      </c>
      <c r="T231" s="10">
        <v>0</v>
      </c>
      <c r="U231" s="4">
        <v>5.4782608695652177</v>
      </c>
      <c r="V231" s="4">
        <v>0</v>
      </c>
      <c r="W231" s="10">
        <v>0</v>
      </c>
      <c r="X231" s="4">
        <v>96.501847826087001</v>
      </c>
      <c r="Y231" s="4">
        <v>0</v>
      </c>
      <c r="Z231" s="10">
        <v>0</v>
      </c>
      <c r="AA231" s="4">
        <v>0</v>
      </c>
      <c r="AB231" s="4">
        <v>0</v>
      </c>
      <c r="AC231" s="10" t="s">
        <v>662</v>
      </c>
      <c r="AD231" s="4">
        <v>236.29445652173914</v>
      </c>
      <c r="AE231" s="4">
        <v>0</v>
      </c>
      <c r="AF231" s="10">
        <v>0</v>
      </c>
      <c r="AG231" s="4">
        <v>0</v>
      </c>
      <c r="AH231" s="4">
        <v>0</v>
      </c>
      <c r="AI231" s="10" t="s">
        <v>662</v>
      </c>
      <c r="AJ231" s="4">
        <v>0</v>
      </c>
      <c r="AK231" s="4">
        <v>0</v>
      </c>
      <c r="AL231" s="10" t="s">
        <v>662</v>
      </c>
      <c r="AM231" s="1">
        <v>315001</v>
      </c>
      <c r="AN231" s="1">
        <v>2</v>
      </c>
      <c r="AX231"/>
      <c r="AY231"/>
    </row>
    <row r="232" spans="1:51" x14ac:dyDescent="0.25">
      <c r="A232" t="s">
        <v>380</v>
      </c>
      <c r="B232" t="s">
        <v>160</v>
      </c>
      <c r="C232" t="s">
        <v>560</v>
      </c>
      <c r="D232" t="s">
        <v>414</v>
      </c>
      <c r="E232" s="4">
        <v>108.68478260869566</v>
      </c>
      <c r="F232" s="4">
        <v>343.59239130434781</v>
      </c>
      <c r="G232" s="4">
        <v>276.13043478260869</v>
      </c>
      <c r="H232" s="10">
        <v>0.80365701270147583</v>
      </c>
      <c r="I232" s="4">
        <v>335.02989130434781</v>
      </c>
      <c r="J232" s="4">
        <v>276.13043478260869</v>
      </c>
      <c r="K232" s="10">
        <v>0.82419641336350591</v>
      </c>
      <c r="L232" s="4">
        <v>23.967391304347828</v>
      </c>
      <c r="M232" s="4">
        <v>5.7798913043478262</v>
      </c>
      <c r="N232" s="10">
        <v>0.24115646258503401</v>
      </c>
      <c r="O232" s="4">
        <v>19.834239130434781</v>
      </c>
      <c r="P232" s="4">
        <v>5.7798913043478262</v>
      </c>
      <c r="Q232" s="8">
        <v>0.29140978216194002</v>
      </c>
      <c r="R232" s="4">
        <v>0.91576086956521741</v>
      </c>
      <c r="S232" s="4">
        <v>0</v>
      </c>
      <c r="T232" s="10">
        <v>0</v>
      </c>
      <c r="U232" s="4">
        <v>3.2173913043478262</v>
      </c>
      <c r="V232" s="4">
        <v>0</v>
      </c>
      <c r="W232" s="10">
        <v>0</v>
      </c>
      <c r="X232" s="4">
        <v>88.182065217391298</v>
      </c>
      <c r="Y232" s="4">
        <v>64.282608695652172</v>
      </c>
      <c r="Z232" s="10">
        <v>0.72897599457643836</v>
      </c>
      <c r="AA232" s="4">
        <v>4.4293478260869561</v>
      </c>
      <c r="AB232" s="4">
        <v>0</v>
      </c>
      <c r="AC232" s="10">
        <v>0</v>
      </c>
      <c r="AD232" s="4">
        <v>227.01358695652175</v>
      </c>
      <c r="AE232" s="4">
        <v>206.06793478260869</v>
      </c>
      <c r="AF232" s="10">
        <v>0.90773392705378186</v>
      </c>
      <c r="AG232" s="4">
        <v>0</v>
      </c>
      <c r="AH232" s="4">
        <v>0</v>
      </c>
      <c r="AI232" s="10" t="s">
        <v>662</v>
      </c>
      <c r="AJ232" s="4">
        <v>0</v>
      </c>
      <c r="AK232" s="4">
        <v>0</v>
      </c>
      <c r="AL232" s="10" t="s">
        <v>662</v>
      </c>
      <c r="AM232" s="1">
        <v>315276</v>
      </c>
      <c r="AN232" s="1">
        <v>2</v>
      </c>
      <c r="AX232"/>
      <c r="AY232"/>
    </row>
    <row r="233" spans="1:51" x14ac:dyDescent="0.25">
      <c r="A233" t="s">
        <v>380</v>
      </c>
      <c r="B233" t="s">
        <v>134</v>
      </c>
      <c r="C233" t="s">
        <v>553</v>
      </c>
      <c r="D233" t="s">
        <v>407</v>
      </c>
      <c r="E233" s="4">
        <v>123.46739130434783</v>
      </c>
      <c r="F233" s="4">
        <v>426.47836956521729</v>
      </c>
      <c r="G233" s="4">
        <v>10.446521739130432</v>
      </c>
      <c r="H233" s="10">
        <v>2.4494845423884845E-2</v>
      </c>
      <c r="I233" s="4">
        <v>409.01097826086948</v>
      </c>
      <c r="J233" s="4">
        <v>10.446521739130432</v>
      </c>
      <c r="K233" s="10">
        <v>2.5540932381691677E-2</v>
      </c>
      <c r="L233" s="4">
        <v>60.171086956521741</v>
      </c>
      <c r="M233" s="4">
        <v>0</v>
      </c>
      <c r="N233" s="10">
        <v>0</v>
      </c>
      <c r="O233" s="4">
        <v>42.703695652173913</v>
      </c>
      <c r="P233" s="4">
        <v>0</v>
      </c>
      <c r="Q233" s="8">
        <v>0</v>
      </c>
      <c r="R233" s="4">
        <v>13.467391304347826</v>
      </c>
      <c r="S233" s="4">
        <v>0</v>
      </c>
      <c r="T233" s="10">
        <v>0</v>
      </c>
      <c r="U233" s="4">
        <v>4</v>
      </c>
      <c r="V233" s="4">
        <v>0</v>
      </c>
      <c r="W233" s="10">
        <v>0</v>
      </c>
      <c r="X233" s="4">
        <v>118.14195652173906</v>
      </c>
      <c r="Y233" s="4">
        <v>3.7548913043478258</v>
      </c>
      <c r="Z233" s="10">
        <v>3.1782877268135439E-2</v>
      </c>
      <c r="AA233" s="4">
        <v>0</v>
      </c>
      <c r="AB233" s="4">
        <v>0</v>
      </c>
      <c r="AC233" s="10" t="s">
        <v>662</v>
      </c>
      <c r="AD233" s="4">
        <v>241.09358695652173</v>
      </c>
      <c r="AE233" s="4">
        <v>6.6916304347826072</v>
      </c>
      <c r="AF233" s="10">
        <v>2.7755323230515296E-2</v>
      </c>
      <c r="AG233" s="4">
        <v>7.0717391304347839</v>
      </c>
      <c r="AH233" s="4">
        <v>0</v>
      </c>
      <c r="AI233" s="10">
        <v>0</v>
      </c>
      <c r="AJ233" s="4">
        <v>0</v>
      </c>
      <c r="AK233" s="4">
        <v>0</v>
      </c>
      <c r="AL233" s="10" t="s">
        <v>662</v>
      </c>
      <c r="AM233" s="1">
        <v>315243</v>
      </c>
      <c r="AN233" s="1">
        <v>2</v>
      </c>
      <c r="AX233"/>
      <c r="AY233"/>
    </row>
    <row r="234" spans="1:51" x14ac:dyDescent="0.25">
      <c r="A234" t="s">
        <v>380</v>
      </c>
      <c r="B234" t="s">
        <v>165</v>
      </c>
      <c r="C234" t="s">
        <v>563</v>
      </c>
      <c r="D234" t="s">
        <v>412</v>
      </c>
      <c r="E234" s="4">
        <v>79.902173913043484</v>
      </c>
      <c r="F234" s="4">
        <v>251.31521739130434</v>
      </c>
      <c r="G234" s="4">
        <v>188.50815217391303</v>
      </c>
      <c r="H234" s="10">
        <v>0.75008650144889921</v>
      </c>
      <c r="I234" s="4">
        <v>242.47826086956522</v>
      </c>
      <c r="J234" s="4">
        <v>188.50815217391303</v>
      </c>
      <c r="K234" s="10">
        <v>0.77742289761520522</v>
      </c>
      <c r="L234" s="4">
        <v>47.649456521739133</v>
      </c>
      <c r="M234" s="4">
        <v>9.6711956521739122</v>
      </c>
      <c r="N234" s="10">
        <v>0.20296549757627599</v>
      </c>
      <c r="O234" s="4">
        <v>38.8125</v>
      </c>
      <c r="P234" s="4">
        <v>9.6711956521739122</v>
      </c>
      <c r="Q234" s="8">
        <v>0.24917734369530209</v>
      </c>
      <c r="R234" s="4">
        <v>4.4347826086956523</v>
      </c>
      <c r="S234" s="4">
        <v>0</v>
      </c>
      <c r="T234" s="10">
        <v>0</v>
      </c>
      <c r="U234" s="4">
        <v>4.4021739130434785</v>
      </c>
      <c r="V234" s="4">
        <v>0</v>
      </c>
      <c r="W234" s="10">
        <v>0</v>
      </c>
      <c r="X234" s="4">
        <v>39.646739130434781</v>
      </c>
      <c r="Y234" s="4">
        <v>39.646739130434781</v>
      </c>
      <c r="Z234" s="10">
        <v>1</v>
      </c>
      <c r="AA234" s="4">
        <v>0</v>
      </c>
      <c r="AB234" s="4">
        <v>0</v>
      </c>
      <c r="AC234" s="10" t="s">
        <v>662</v>
      </c>
      <c r="AD234" s="4">
        <v>164.01902173913044</v>
      </c>
      <c r="AE234" s="4">
        <v>139.19021739130434</v>
      </c>
      <c r="AF234" s="10">
        <v>0.84862240925131294</v>
      </c>
      <c r="AG234" s="4">
        <v>0</v>
      </c>
      <c r="AH234" s="4">
        <v>0</v>
      </c>
      <c r="AI234" s="10" t="s">
        <v>662</v>
      </c>
      <c r="AJ234" s="4">
        <v>0</v>
      </c>
      <c r="AK234" s="4">
        <v>0</v>
      </c>
      <c r="AL234" s="10" t="s">
        <v>662</v>
      </c>
      <c r="AM234" s="1">
        <v>315284</v>
      </c>
      <c r="AN234" s="1">
        <v>2</v>
      </c>
      <c r="AX234"/>
      <c r="AY234"/>
    </row>
    <row r="235" spans="1:51" x14ac:dyDescent="0.25">
      <c r="A235" t="s">
        <v>380</v>
      </c>
      <c r="B235" t="s">
        <v>230</v>
      </c>
      <c r="C235" t="s">
        <v>432</v>
      </c>
      <c r="D235" t="s">
        <v>410</v>
      </c>
      <c r="E235" s="4">
        <v>52.456521739130437</v>
      </c>
      <c r="F235" s="4">
        <v>208.85434782608695</v>
      </c>
      <c r="G235" s="4">
        <v>17.862282608695651</v>
      </c>
      <c r="H235" s="10">
        <v>8.5525069478417454E-2</v>
      </c>
      <c r="I235" s="4">
        <v>181.99217391304347</v>
      </c>
      <c r="J235" s="4">
        <v>17.862282608695651</v>
      </c>
      <c r="K235" s="10">
        <v>9.8148630375888113E-2</v>
      </c>
      <c r="L235" s="4">
        <v>28.754239130434794</v>
      </c>
      <c r="M235" s="4">
        <v>0</v>
      </c>
      <c r="N235" s="10">
        <v>0</v>
      </c>
      <c r="O235" s="4">
        <v>1.8920652173913046</v>
      </c>
      <c r="P235" s="4">
        <v>0</v>
      </c>
      <c r="Q235" s="8">
        <v>0</v>
      </c>
      <c r="R235" s="4">
        <v>21.296956521739141</v>
      </c>
      <c r="S235" s="4">
        <v>0</v>
      </c>
      <c r="T235" s="10">
        <v>0</v>
      </c>
      <c r="U235" s="4">
        <v>5.5652173913043477</v>
      </c>
      <c r="V235" s="4">
        <v>0</v>
      </c>
      <c r="W235" s="10">
        <v>0</v>
      </c>
      <c r="X235" s="4">
        <v>47.892500000000005</v>
      </c>
      <c r="Y235" s="4">
        <v>0</v>
      </c>
      <c r="Z235" s="10">
        <v>0</v>
      </c>
      <c r="AA235" s="4">
        <v>0</v>
      </c>
      <c r="AB235" s="4">
        <v>0</v>
      </c>
      <c r="AC235" s="10" t="s">
        <v>662</v>
      </c>
      <c r="AD235" s="4">
        <v>132.20760869565217</v>
      </c>
      <c r="AE235" s="4">
        <v>17.862282608695651</v>
      </c>
      <c r="AF235" s="10">
        <v>0.13510782612985175</v>
      </c>
      <c r="AG235" s="4">
        <v>0</v>
      </c>
      <c r="AH235" s="4">
        <v>0</v>
      </c>
      <c r="AI235" s="10" t="s">
        <v>662</v>
      </c>
      <c r="AJ235" s="4">
        <v>0</v>
      </c>
      <c r="AK235" s="4">
        <v>0</v>
      </c>
      <c r="AL235" s="10" t="s">
        <v>662</v>
      </c>
      <c r="AM235" s="1">
        <v>315363</v>
      </c>
      <c r="AN235" s="1">
        <v>2</v>
      </c>
      <c r="AX235"/>
      <c r="AY235"/>
    </row>
    <row r="236" spans="1:51" x14ac:dyDescent="0.25">
      <c r="A236" t="s">
        <v>380</v>
      </c>
      <c r="B236" t="s">
        <v>206</v>
      </c>
      <c r="C236" t="s">
        <v>450</v>
      </c>
      <c r="D236" t="s">
        <v>406</v>
      </c>
      <c r="E236" s="4">
        <v>148.03260869565219</v>
      </c>
      <c r="F236" s="4">
        <v>627.17250000000013</v>
      </c>
      <c r="G236" s="4">
        <v>0</v>
      </c>
      <c r="H236" s="10">
        <v>0</v>
      </c>
      <c r="I236" s="4">
        <v>550.19967391304363</v>
      </c>
      <c r="J236" s="4">
        <v>0</v>
      </c>
      <c r="K236" s="10">
        <v>0</v>
      </c>
      <c r="L236" s="4">
        <v>90.967934782608694</v>
      </c>
      <c r="M236" s="4">
        <v>0</v>
      </c>
      <c r="N236" s="10">
        <v>0</v>
      </c>
      <c r="O236" s="4">
        <v>34.957065217391303</v>
      </c>
      <c r="P236" s="4">
        <v>0</v>
      </c>
      <c r="Q236" s="8">
        <v>0</v>
      </c>
      <c r="R236" s="4">
        <v>56.010869565217391</v>
      </c>
      <c r="S236" s="4">
        <v>0</v>
      </c>
      <c r="T236" s="10">
        <v>0</v>
      </c>
      <c r="U236" s="4">
        <v>0</v>
      </c>
      <c r="V236" s="4">
        <v>0</v>
      </c>
      <c r="W236" s="10" t="s">
        <v>662</v>
      </c>
      <c r="X236" s="4">
        <v>110.5370652173913</v>
      </c>
      <c r="Y236" s="4">
        <v>0</v>
      </c>
      <c r="Z236" s="10">
        <v>0</v>
      </c>
      <c r="AA236" s="4">
        <v>20.961956521739129</v>
      </c>
      <c r="AB236" s="4">
        <v>0</v>
      </c>
      <c r="AC236" s="10">
        <v>0</v>
      </c>
      <c r="AD236" s="4">
        <v>397.56750000000005</v>
      </c>
      <c r="AE236" s="4">
        <v>0</v>
      </c>
      <c r="AF236" s="10">
        <v>0</v>
      </c>
      <c r="AG236" s="4">
        <v>7.1380434782608617</v>
      </c>
      <c r="AH236" s="4">
        <v>0</v>
      </c>
      <c r="AI236" s="10">
        <v>0</v>
      </c>
      <c r="AJ236" s="4">
        <v>0</v>
      </c>
      <c r="AK236" s="4">
        <v>0</v>
      </c>
      <c r="AL236" s="10" t="s">
        <v>662</v>
      </c>
      <c r="AM236" s="1">
        <v>315338</v>
      </c>
      <c r="AN236" s="1">
        <v>2</v>
      </c>
      <c r="AX236"/>
      <c r="AY236"/>
    </row>
    <row r="237" spans="1:51" x14ac:dyDescent="0.25">
      <c r="A237" t="s">
        <v>380</v>
      </c>
      <c r="B237" t="s">
        <v>179</v>
      </c>
      <c r="C237" t="s">
        <v>462</v>
      </c>
      <c r="D237" t="s">
        <v>408</v>
      </c>
      <c r="E237" s="4">
        <v>256.88043478260869</v>
      </c>
      <c r="F237" s="4">
        <v>971.73380434782609</v>
      </c>
      <c r="G237" s="4">
        <v>295.08163043478254</v>
      </c>
      <c r="H237" s="10">
        <v>0.30366508720237945</v>
      </c>
      <c r="I237" s="4">
        <v>912.93760869565222</v>
      </c>
      <c r="J237" s="4">
        <v>295.08163043478254</v>
      </c>
      <c r="K237" s="10">
        <v>0.32322212123167604</v>
      </c>
      <c r="L237" s="4">
        <v>129.53076086956526</v>
      </c>
      <c r="M237" s="4">
        <v>21.756304347826084</v>
      </c>
      <c r="N237" s="10">
        <v>0.16796245310204133</v>
      </c>
      <c r="O237" s="4">
        <v>93.951956521739149</v>
      </c>
      <c r="P237" s="4">
        <v>21.756304347826084</v>
      </c>
      <c r="Q237" s="8">
        <v>0.23156840105604384</v>
      </c>
      <c r="R237" s="4">
        <v>24.796195652173914</v>
      </c>
      <c r="S237" s="4">
        <v>0</v>
      </c>
      <c r="T237" s="10">
        <v>0</v>
      </c>
      <c r="U237" s="4">
        <v>10.782608695652174</v>
      </c>
      <c r="V237" s="4">
        <v>0</v>
      </c>
      <c r="W237" s="10">
        <v>0</v>
      </c>
      <c r="X237" s="4">
        <v>197.18184782608688</v>
      </c>
      <c r="Y237" s="4">
        <v>55.77967391304346</v>
      </c>
      <c r="Z237" s="10">
        <v>0.28288442637093436</v>
      </c>
      <c r="AA237" s="4">
        <v>23.217391304347824</v>
      </c>
      <c r="AB237" s="4">
        <v>0</v>
      </c>
      <c r="AC237" s="10">
        <v>0</v>
      </c>
      <c r="AD237" s="4">
        <v>621.80380434782614</v>
      </c>
      <c r="AE237" s="4">
        <v>217.545652173913</v>
      </c>
      <c r="AF237" s="10">
        <v>0.34986220838916221</v>
      </c>
      <c r="AG237" s="4">
        <v>0</v>
      </c>
      <c r="AH237" s="4">
        <v>0</v>
      </c>
      <c r="AI237" s="10" t="s">
        <v>662</v>
      </c>
      <c r="AJ237" s="4">
        <v>0</v>
      </c>
      <c r="AK237" s="4">
        <v>0</v>
      </c>
      <c r="AL237" s="10" t="s">
        <v>662</v>
      </c>
      <c r="AM237" s="1">
        <v>315303</v>
      </c>
      <c r="AN237" s="1">
        <v>2</v>
      </c>
      <c r="AX237"/>
      <c r="AY237"/>
    </row>
    <row r="238" spans="1:51" x14ac:dyDescent="0.25">
      <c r="A238" t="s">
        <v>380</v>
      </c>
      <c r="B238" t="s">
        <v>80</v>
      </c>
      <c r="C238" t="s">
        <v>462</v>
      </c>
      <c r="D238" t="s">
        <v>408</v>
      </c>
      <c r="E238" s="4">
        <v>171.52173913043478</v>
      </c>
      <c r="F238" s="4">
        <v>680.17021739130428</v>
      </c>
      <c r="G238" s="4">
        <v>67.779021739130428</v>
      </c>
      <c r="H238" s="10">
        <v>9.9650087589967087E-2</v>
      </c>
      <c r="I238" s="4">
        <v>647.50586956521727</v>
      </c>
      <c r="J238" s="4">
        <v>67.779021739130428</v>
      </c>
      <c r="K238" s="10">
        <v>0.10467707695783857</v>
      </c>
      <c r="L238" s="4">
        <v>128.15815217391304</v>
      </c>
      <c r="M238" s="4">
        <v>3.1165217391304343</v>
      </c>
      <c r="N238" s="10">
        <v>2.4317779916967399E-2</v>
      </c>
      <c r="O238" s="4">
        <v>95.493804347826085</v>
      </c>
      <c r="P238" s="4">
        <v>3.1165217391304343</v>
      </c>
      <c r="Q238" s="8">
        <v>3.2635852769870112E-2</v>
      </c>
      <c r="R238" s="4">
        <v>27.446956521739128</v>
      </c>
      <c r="S238" s="4">
        <v>0</v>
      </c>
      <c r="T238" s="10">
        <v>0</v>
      </c>
      <c r="U238" s="4">
        <v>5.2173913043478262</v>
      </c>
      <c r="V238" s="4">
        <v>0</v>
      </c>
      <c r="W238" s="10">
        <v>0</v>
      </c>
      <c r="X238" s="4">
        <v>148.85010869565212</v>
      </c>
      <c r="Y238" s="4">
        <v>14.899999999999995</v>
      </c>
      <c r="Z238" s="10">
        <v>0.10010069949270531</v>
      </c>
      <c r="AA238" s="4">
        <v>0</v>
      </c>
      <c r="AB238" s="4">
        <v>0</v>
      </c>
      <c r="AC238" s="10" t="s">
        <v>662</v>
      </c>
      <c r="AD238" s="4">
        <v>403.16195652173906</v>
      </c>
      <c r="AE238" s="4">
        <v>49.762499999999996</v>
      </c>
      <c r="AF238" s="10">
        <v>0.12343054495846692</v>
      </c>
      <c r="AG238" s="4">
        <v>0</v>
      </c>
      <c r="AH238" s="4">
        <v>0</v>
      </c>
      <c r="AI238" s="10" t="s">
        <v>662</v>
      </c>
      <c r="AJ238" s="4">
        <v>0</v>
      </c>
      <c r="AK238" s="4">
        <v>0</v>
      </c>
      <c r="AL238" s="10" t="s">
        <v>662</v>
      </c>
      <c r="AM238" s="1">
        <v>315157</v>
      </c>
      <c r="AN238" s="1">
        <v>2</v>
      </c>
      <c r="AX238"/>
      <c r="AY238"/>
    </row>
    <row r="239" spans="1:51" x14ac:dyDescent="0.25">
      <c r="A239" t="s">
        <v>380</v>
      </c>
      <c r="B239" t="s">
        <v>287</v>
      </c>
      <c r="C239" t="s">
        <v>545</v>
      </c>
      <c r="D239" t="s">
        <v>418</v>
      </c>
      <c r="E239" s="4">
        <v>109.67391304347827</v>
      </c>
      <c r="F239" s="4">
        <v>364.08749999999998</v>
      </c>
      <c r="G239" s="4">
        <v>76.259565217391298</v>
      </c>
      <c r="H239" s="10">
        <v>0.20945395054043686</v>
      </c>
      <c r="I239" s="4">
        <v>333.56630434782608</v>
      </c>
      <c r="J239" s="4">
        <v>65.944891304347806</v>
      </c>
      <c r="K239" s="10">
        <v>0.19769650124967</v>
      </c>
      <c r="L239" s="4">
        <v>56.725326086956514</v>
      </c>
      <c r="M239" s="4">
        <v>12.983478260869566</v>
      </c>
      <c r="N239" s="10">
        <v>0.22888327236703188</v>
      </c>
      <c r="O239" s="4">
        <v>31.981304347826086</v>
      </c>
      <c r="P239" s="4">
        <v>2.6688043478260872</v>
      </c>
      <c r="Q239" s="8">
        <v>8.3448889976480839E-2</v>
      </c>
      <c r="R239" s="4">
        <v>24.744021739130428</v>
      </c>
      <c r="S239" s="4">
        <v>10.314673913043478</v>
      </c>
      <c r="T239" s="10">
        <v>0.41685519119681974</v>
      </c>
      <c r="U239" s="4">
        <v>0</v>
      </c>
      <c r="V239" s="4">
        <v>0</v>
      </c>
      <c r="W239" s="10" t="s">
        <v>662</v>
      </c>
      <c r="X239" s="4">
        <v>96.269673913043448</v>
      </c>
      <c r="Y239" s="4">
        <v>21.925108695652174</v>
      </c>
      <c r="Z239" s="10">
        <v>0.22774678467755327</v>
      </c>
      <c r="AA239" s="4">
        <v>5.7771739130434785</v>
      </c>
      <c r="AB239" s="4">
        <v>0</v>
      </c>
      <c r="AC239" s="10">
        <v>0</v>
      </c>
      <c r="AD239" s="4">
        <v>205.31532608695653</v>
      </c>
      <c r="AE239" s="4">
        <v>41.350978260869553</v>
      </c>
      <c r="AF239" s="10">
        <v>0.20140229689115516</v>
      </c>
      <c r="AG239" s="4">
        <v>0</v>
      </c>
      <c r="AH239" s="4">
        <v>0</v>
      </c>
      <c r="AI239" s="10" t="s">
        <v>662</v>
      </c>
      <c r="AJ239" s="4">
        <v>0</v>
      </c>
      <c r="AK239" s="4">
        <v>0</v>
      </c>
      <c r="AL239" s="10" t="s">
        <v>662</v>
      </c>
      <c r="AM239" s="1">
        <v>315456</v>
      </c>
      <c r="AN239" s="1">
        <v>2</v>
      </c>
      <c r="AX239"/>
      <c r="AY239"/>
    </row>
    <row r="240" spans="1:51" x14ac:dyDescent="0.25">
      <c r="A240" t="s">
        <v>380</v>
      </c>
      <c r="B240" t="s">
        <v>263</v>
      </c>
      <c r="C240" t="s">
        <v>471</v>
      </c>
      <c r="D240" t="s">
        <v>409</v>
      </c>
      <c r="E240" s="4">
        <v>68.184782608695656</v>
      </c>
      <c r="F240" s="4">
        <v>324.71902173913043</v>
      </c>
      <c r="G240" s="4">
        <v>11.314130434782609</v>
      </c>
      <c r="H240" s="10">
        <v>3.4842832348368075E-2</v>
      </c>
      <c r="I240" s="4">
        <v>318.70271739130436</v>
      </c>
      <c r="J240" s="4">
        <v>11.314130434782609</v>
      </c>
      <c r="K240" s="10">
        <v>3.5500577238226298E-2</v>
      </c>
      <c r="L240" s="4">
        <v>48.344021739130433</v>
      </c>
      <c r="M240" s="4">
        <v>0.36304347826086952</v>
      </c>
      <c r="N240" s="10">
        <v>7.5095837127471801E-3</v>
      </c>
      <c r="O240" s="4">
        <v>42.327717391304347</v>
      </c>
      <c r="P240" s="4">
        <v>0.36304347826086952</v>
      </c>
      <c r="Q240" s="8">
        <v>8.5769680161267535E-3</v>
      </c>
      <c r="R240" s="4">
        <v>1.5326086956521738</v>
      </c>
      <c r="S240" s="4">
        <v>0</v>
      </c>
      <c r="T240" s="10">
        <v>0</v>
      </c>
      <c r="U240" s="4">
        <v>4.4836956521739131</v>
      </c>
      <c r="V240" s="4">
        <v>0</v>
      </c>
      <c r="W240" s="10">
        <v>0</v>
      </c>
      <c r="X240" s="4">
        <v>79.918478260869563</v>
      </c>
      <c r="Y240" s="4">
        <v>0.16304347826086957</v>
      </c>
      <c r="Z240" s="10">
        <v>2.0401224073444408E-3</v>
      </c>
      <c r="AA240" s="4">
        <v>0</v>
      </c>
      <c r="AB240" s="4">
        <v>0</v>
      </c>
      <c r="AC240" s="10" t="s">
        <v>662</v>
      </c>
      <c r="AD240" s="4">
        <v>196.45652173913044</v>
      </c>
      <c r="AE240" s="4">
        <v>10.788043478260869</v>
      </c>
      <c r="AF240" s="10">
        <v>5.4913134889897089E-2</v>
      </c>
      <c r="AG240" s="4">
        <v>0</v>
      </c>
      <c r="AH240" s="4">
        <v>0</v>
      </c>
      <c r="AI240" s="10" t="s">
        <v>662</v>
      </c>
      <c r="AJ240" s="4">
        <v>0</v>
      </c>
      <c r="AK240" s="4">
        <v>0</v>
      </c>
      <c r="AL240" s="10" t="s">
        <v>662</v>
      </c>
      <c r="AM240" s="1">
        <v>315419</v>
      </c>
      <c r="AN240" s="1">
        <v>2</v>
      </c>
      <c r="AX240"/>
      <c r="AY240"/>
    </row>
    <row r="241" spans="1:51" x14ac:dyDescent="0.25">
      <c r="A241" t="s">
        <v>380</v>
      </c>
      <c r="B241" t="s">
        <v>213</v>
      </c>
      <c r="C241" t="s">
        <v>490</v>
      </c>
      <c r="D241" t="s">
        <v>413</v>
      </c>
      <c r="E241" s="4">
        <v>184.42391304347825</v>
      </c>
      <c r="F241" s="4">
        <v>973.22532608695644</v>
      </c>
      <c r="G241" s="4">
        <v>0</v>
      </c>
      <c r="H241" s="10">
        <v>0</v>
      </c>
      <c r="I241" s="4">
        <v>912.59760869565207</v>
      </c>
      <c r="J241" s="4">
        <v>0</v>
      </c>
      <c r="K241" s="10">
        <v>0</v>
      </c>
      <c r="L241" s="4">
        <v>246.22260869565216</v>
      </c>
      <c r="M241" s="4">
        <v>0</v>
      </c>
      <c r="N241" s="10">
        <v>0</v>
      </c>
      <c r="O241" s="4">
        <v>185.59489130434781</v>
      </c>
      <c r="P241" s="4">
        <v>0</v>
      </c>
      <c r="Q241" s="8">
        <v>0</v>
      </c>
      <c r="R241" s="4">
        <v>57.255434782608695</v>
      </c>
      <c r="S241" s="4">
        <v>0</v>
      </c>
      <c r="T241" s="10">
        <v>0</v>
      </c>
      <c r="U241" s="4">
        <v>3.3722826086956523</v>
      </c>
      <c r="V241" s="4">
        <v>0</v>
      </c>
      <c r="W241" s="10">
        <v>0</v>
      </c>
      <c r="X241" s="4">
        <v>137.74728260869566</v>
      </c>
      <c r="Y241" s="4">
        <v>0</v>
      </c>
      <c r="Z241" s="10">
        <v>0</v>
      </c>
      <c r="AA241" s="4">
        <v>0</v>
      </c>
      <c r="AB241" s="4">
        <v>0</v>
      </c>
      <c r="AC241" s="10" t="s">
        <v>662</v>
      </c>
      <c r="AD241" s="4">
        <v>582.01358695652175</v>
      </c>
      <c r="AE241" s="4">
        <v>0</v>
      </c>
      <c r="AF241" s="10">
        <v>0</v>
      </c>
      <c r="AG241" s="4">
        <v>2.3070652173913042</v>
      </c>
      <c r="AH241" s="4">
        <v>0</v>
      </c>
      <c r="AI241" s="10">
        <v>0</v>
      </c>
      <c r="AJ241" s="4">
        <v>4.9347826086956523</v>
      </c>
      <c r="AK241" s="4">
        <v>0</v>
      </c>
      <c r="AL241" s="10" t="s">
        <v>662</v>
      </c>
      <c r="AM241" s="1">
        <v>315346</v>
      </c>
      <c r="AN241" s="1">
        <v>2</v>
      </c>
      <c r="AX241"/>
      <c r="AY241"/>
    </row>
    <row r="242" spans="1:51" x14ac:dyDescent="0.25">
      <c r="A242" t="s">
        <v>380</v>
      </c>
      <c r="B242" t="s">
        <v>251</v>
      </c>
      <c r="C242" t="s">
        <v>447</v>
      </c>
      <c r="D242" t="s">
        <v>410</v>
      </c>
      <c r="E242" s="4">
        <v>35.771739130434781</v>
      </c>
      <c r="F242" s="4">
        <v>298.991847826087</v>
      </c>
      <c r="G242" s="4">
        <v>2.1875</v>
      </c>
      <c r="H242" s="10">
        <v>7.3162529878486567E-3</v>
      </c>
      <c r="I242" s="4">
        <v>285.60326086956525</v>
      </c>
      <c r="J242" s="4">
        <v>0.69836956521739135</v>
      </c>
      <c r="K242" s="10">
        <v>2.4452436680557931E-3</v>
      </c>
      <c r="L242" s="4">
        <v>39.038043478260867</v>
      </c>
      <c r="M242" s="4">
        <v>2.1875</v>
      </c>
      <c r="N242" s="10">
        <v>5.6035082834470278E-2</v>
      </c>
      <c r="O242" s="4">
        <v>31.391304347826086</v>
      </c>
      <c r="P242" s="4">
        <v>0.69836956521739135</v>
      </c>
      <c r="Q242" s="8">
        <v>2.224722991689751E-2</v>
      </c>
      <c r="R242" s="4">
        <v>1.4891304347826086</v>
      </c>
      <c r="S242" s="4">
        <v>1.4891304347826086</v>
      </c>
      <c r="T242" s="10">
        <v>1</v>
      </c>
      <c r="U242" s="4">
        <v>6.1576086956521738</v>
      </c>
      <c r="V242" s="4">
        <v>0</v>
      </c>
      <c r="W242" s="10">
        <v>0</v>
      </c>
      <c r="X242" s="4">
        <v>94.016304347826093</v>
      </c>
      <c r="Y242" s="4">
        <v>0</v>
      </c>
      <c r="Z242" s="10">
        <v>0</v>
      </c>
      <c r="AA242" s="4">
        <v>5.7418478260869561</v>
      </c>
      <c r="AB242" s="4">
        <v>0</v>
      </c>
      <c r="AC242" s="10">
        <v>0</v>
      </c>
      <c r="AD242" s="4">
        <v>160.19565217391303</v>
      </c>
      <c r="AE242" s="4">
        <v>0</v>
      </c>
      <c r="AF242" s="10">
        <v>0</v>
      </c>
      <c r="AG242" s="4">
        <v>0</v>
      </c>
      <c r="AH242" s="4">
        <v>0</v>
      </c>
      <c r="AI242" s="10" t="s">
        <v>662</v>
      </c>
      <c r="AJ242" s="4">
        <v>0</v>
      </c>
      <c r="AK242" s="4">
        <v>0</v>
      </c>
      <c r="AL242" s="10" t="s">
        <v>662</v>
      </c>
      <c r="AM242" s="1">
        <v>315393</v>
      </c>
      <c r="AN242" s="1">
        <v>2</v>
      </c>
      <c r="AX242"/>
      <c r="AY242"/>
    </row>
    <row r="243" spans="1:51" x14ac:dyDescent="0.25">
      <c r="A243" t="s">
        <v>380</v>
      </c>
      <c r="B243" t="s">
        <v>77</v>
      </c>
      <c r="C243" t="s">
        <v>524</v>
      </c>
      <c r="D243" t="s">
        <v>410</v>
      </c>
      <c r="E243" s="4">
        <v>144.85869565217391</v>
      </c>
      <c r="F243" s="4">
        <v>499.20771739130441</v>
      </c>
      <c r="G243" s="4">
        <v>24.564673913043475</v>
      </c>
      <c r="H243" s="10">
        <v>4.9207320033853627E-2</v>
      </c>
      <c r="I243" s="4">
        <v>487.68260869565222</v>
      </c>
      <c r="J243" s="4">
        <v>24.564673913043475</v>
      </c>
      <c r="K243" s="10">
        <v>5.0370206923604971E-2</v>
      </c>
      <c r="L243" s="4">
        <v>48.35152173913044</v>
      </c>
      <c r="M243" s="4">
        <v>1.5788043478260869</v>
      </c>
      <c r="N243" s="10">
        <v>3.265262996983144E-2</v>
      </c>
      <c r="O243" s="4">
        <v>36.970978260869572</v>
      </c>
      <c r="P243" s="4">
        <v>1.5788043478260869</v>
      </c>
      <c r="Q243" s="8">
        <v>4.2703883480873651E-2</v>
      </c>
      <c r="R243" s="4">
        <v>5.3998913043478254</v>
      </c>
      <c r="S243" s="4">
        <v>0</v>
      </c>
      <c r="T243" s="10">
        <v>0</v>
      </c>
      <c r="U243" s="4">
        <v>5.980652173913044</v>
      </c>
      <c r="V243" s="4">
        <v>0</v>
      </c>
      <c r="W243" s="10">
        <v>0</v>
      </c>
      <c r="X243" s="4">
        <v>104.34750000000001</v>
      </c>
      <c r="Y243" s="4">
        <v>22.985869565217389</v>
      </c>
      <c r="Z243" s="10">
        <v>0.22028193838105739</v>
      </c>
      <c r="AA243" s="4">
        <v>0.14456521739130435</v>
      </c>
      <c r="AB243" s="4">
        <v>0</v>
      </c>
      <c r="AC243" s="10">
        <v>0</v>
      </c>
      <c r="AD243" s="4">
        <v>346.36413043478262</v>
      </c>
      <c r="AE243" s="4">
        <v>0</v>
      </c>
      <c r="AF243" s="10">
        <v>0</v>
      </c>
      <c r="AG243" s="4">
        <v>0</v>
      </c>
      <c r="AH243" s="4">
        <v>0</v>
      </c>
      <c r="AI243" s="10" t="s">
        <v>662</v>
      </c>
      <c r="AJ243" s="4">
        <v>0</v>
      </c>
      <c r="AK243" s="4">
        <v>0</v>
      </c>
      <c r="AL243" s="10" t="s">
        <v>662</v>
      </c>
      <c r="AM243" s="1">
        <v>315147</v>
      </c>
      <c r="AN243" s="1">
        <v>2</v>
      </c>
      <c r="AX243"/>
      <c r="AY243"/>
    </row>
    <row r="244" spans="1:51" x14ac:dyDescent="0.25">
      <c r="A244" t="s">
        <v>380</v>
      </c>
      <c r="B244" t="s">
        <v>290</v>
      </c>
      <c r="C244" t="s">
        <v>449</v>
      </c>
      <c r="D244" t="s">
        <v>402</v>
      </c>
      <c r="E244" s="4">
        <v>191.64130434782609</v>
      </c>
      <c r="F244" s="4">
        <v>917.35576086956519</v>
      </c>
      <c r="G244" s="4">
        <v>16.089673913043477</v>
      </c>
      <c r="H244" s="10">
        <v>1.7539186648582238E-2</v>
      </c>
      <c r="I244" s="4">
        <v>865.40739130434781</v>
      </c>
      <c r="J244" s="4">
        <v>16.089673913043477</v>
      </c>
      <c r="K244" s="10">
        <v>1.8592022756811693E-2</v>
      </c>
      <c r="L244" s="4">
        <v>193.45630434782606</v>
      </c>
      <c r="M244" s="4">
        <v>0.2608695652173913</v>
      </c>
      <c r="N244" s="10">
        <v>1.3484676350911733E-3</v>
      </c>
      <c r="O244" s="4">
        <v>141.50793478260869</v>
      </c>
      <c r="P244" s="4">
        <v>0.2608695652173913</v>
      </c>
      <c r="Q244" s="8">
        <v>1.8434977912592089E-3</v>
      </c>
      <c r="R244" s="4">
        <v>47.304347826086953</v>
      </c>
      <c r="S244" s="4">
        <v>0</v>
      </c>
      <c r="T244" s="10">
        <v>0</v>
      </c>
      <c r="U244" s="4">
        <v>4.6440217391304346</v>
      </c>
      <c r="V244" s="4">
        <v>0</v>
      </c>
      <c r="W244" s="10">
        <v>0</v>
      </c>
      <c r="X244" s="4">
        <v>167.33423913043478</v>
      </c>
      <c r="Y244" s="4">
        <v>2.2690217391304346</v>
      </c>
      <c r="Z244" s="10">
        <v>1.3559817470241478E-2</v>
      </c>
      <c r="AA244" s="4">
        <v>0</v>
      </c>
      <c r="AB244" s="4">
        <v>0</v>
      </c>
      <c r="AC244" s="10" t="s">
        <v>662</v>
      </c>
      <c r="AD244" s="4">
        <v>556.56521739130437</v>
      </c>
      <c r="AE244" s="4">
        <v>13.559782608695652</v>
      </c>
      <c r="AF244" s="10">
        <v>2.4363330989766424E-2</v>
      </c>
      <c r="AG244" s="4">
        <v>0</v>
      </c>
      <c r="AH244" s="4">
        <v>0</v>
      </c>
      <c r="AI244" s="10" t="s">
        <v>662</v>
      </c>
      <c r="AJ244" s="4">
        <v>0</v>
      </c>
      <c r="AK244" s="4">
        <v>0</v>
      </c>
      <c r="AL244" s="10" t="s">
        <v>662</v>
      </c>
      <c r="AM244" s="1">
        <v>315459</v>
      </c>
      <c r="AN244" s="1">
        <v>2</v>
      </c>
      <c r="AX244"/>
      <c r="AY244"/>
    </row>
    <row r="245" spans="1:51" x14ac:dyDescent="0.25">
      <c r="A245" t="s">
        <v>380</v>
      </c>
      <c r="B245" t="s">
        <v>317</v>
      </c>
      <c r="C245" t="s">
        <v>516</v>
      </c>
      <c r="D245" t="s">
        <v>407</v>
      </c>
      <c r="E245" s="4">
        <v>256.6521739130435</v>
      </c>
      <c r="F245" s="4">
        <v>1145.4676086956522</v>
      </c>
      <c r="G245" s="4">
        <v>50.182065217391305</v>
      </c>
      <c r="H245" s="10">
        <v>4.3809239856667612E-2</v>
      </c>
      <c r="I245" s="4">
        <v>1074.8447826086958</v>
      </c>
      <c r="J245" s="4">
        <v>50.182065217391305</v>
      </c>
      <c r="K245" s="10">
        <v>4.6687732060807154E-2</v>
      </c>
      <c r="L245" s="4">
        <v>249.31260869565213</v>
      </c>
      <c r="M245" s="4">
        <v>0</v>
      </c>
      <c r="N245" s="10">
        <v>0</v>
      </c>
      <c r="O245" s="4">
        <v>182.89358695652172</v>
      </c>
      <c r="P245" s="4">
        <v>0</v>
      </c>
      <c r="Q245" s="8">
        <v>0</v>
      </c>
      <c r="R245" s="4">
        <v>64.478804347826085</v>
      </c>
      <c r="S245" s="4">
        <v>0</v>
      </c>
      <c r="T245" s="10">
        <v>0</v>
      </c>
      <c r="U245" s="4">
        <v>1.9402173913043479</v>
      </c>
      <c r="V245" s="4">
        <v>0</v>
      </c>
      <c r="W245" s="10">
        <v>0</v>
      </c>
      <c r="X245" s="4">
        <v>252.38880434782612</v>
      </c>
      <c r="Y245" s="4">
        <v>0</v>
      </c>
      <c r="Z245" s="10">
        <v>0</v>
      </c>
      <c r="AA245" s="4">
        <v>4.2038043478260869</v>
      </c>
      <c r="AB245" s="4">
        <v>0</v>
      </c>
      <c r="AC245" s="10">
        <v>0</v>
      </c>
      <c r="AD245" s="4">
        <v>639.5623913043479</v>
      </c>
      <c r="AE245" s="4">
        <v>50.182065217391305</v>
      </c>
      <c r="AF245" s="10">
        <v>7.8463127131425114E-2</v>
      </c>
      <c r="AG245" s="4">
        <v>0</v>
      </c>
      <c r="AH245" s="4">
        <v>0</v>
      </c>
      <c r="AI245" s="10" t="s">
        <v>662</v>
      </c>
      <c r="AJ245" s="4">
        <v>0</v>
      </c>
      <c r="AK245" s="4">
        <v>0</v>
      </c>
      <c r="AL245" s="10" t="s">
        <v>662</v>
      </c>
      <c r="AM245" s="1">
        <v>315496</v>
      </c>
      <c r="AN245" s="1">
        <v>2</v>
      </c>
      <c r="AX245"/>
      <c r="AY245"/>
    </row>
    <row r="246" spans="1:51" x14ac:dyDescent="0.25">
      <c r="A246" t="s">
        <v>380</v>
      </c>
      <c r="B246" t="s">
        <v>289</v>
      </c>
      <c r="C246" t="s">
        <v>447</v>
      </c>
      <c r="D246" t="s">
        <v>410</v>
      </c>
      <c r="E246" s="4">
        <v>236.07608695652175</v>
      </c>
      <c r="F246" s="4">
        <v>1124.975543478261</v>
      </c>
      <c r="G246" s="4">
        <v>0</v>
      </c>
      <c r="H246" s="10">
        <v>0</v>
      </c>
      <c r="I246" s="4">
        <v>1006.6331521739132</v>
      </c>
      <c r="J246" s="4">
        <v>0</v>
      </c>
      <c r="K246" s="10">
        <v>0</v>
      </c>
      <c r="L246" s="4">
        <v>230.76902173913041</v>
      </c>
      <c r="M246" s="4">
        <v>0</v>
      </c>
      <c r="N246" s="10">
        <v>0</v>
      </c>
      <c r="O246" s="4">
        <v>137.33967391304347</v>
      </c>
      <c r="P246" s="4">
        <v>0</v>
      </c>
      <c r="Q246" s="8">
        <v>0</v>
      </c>
      <c r="R246" s="4">
        <v>86.407608695652172</v>
      </c>
      <c r="S246" s="4">
        <v>0</v>
      </c>
      <c r="T246" s="10">
        <v>0</v>
      </c>
      <c r="U246" s="4">
        <v>7.0217391304347823</v>
      </c>
      <c r="V246" s="4">
        <v>0</v>
      </c>
      <c r="W246" s="10">
        <v>0</v>
      </c>
      <c r="X246" s="4">
        <v>246.77173913043481</v>
      </c>
      <c r="Y246" s="4">
        <v>0</v>
      </c>
      <c r="Z246" s="10">
        <v>0</v>
      </c>
      <c r="AA246" s="4">
        <v>24.913043478260871</v>
      </c>
      <c r="AB246" s="4">
        <v>0</v>
      </c>
      <c r="AC246" s="10">
        <v>0</v>
      </c>
      <c r="AD246" s="4">
        <v>622.52173913043498</v>
      </c>
      <c r="AE246" s="4">
        <v>0</v>
      </c>
      <c r="AF246" s="10">
        <v>0</v>
      </c>
      <c r="AG246" s="4">
        <v>0</v>
      </c>
      <c r="AH246" s="4">
        <v>0</v>
      </c>
      <c r="AI246" s="10" t="s">
        <v>662</v>
      </c>
      <c r="AJ246" s="4">
        <v>0</v>
      </c>
      <c r="AK246" s="4">
        <v>0</v>
      </c>
      <c r="AL246" s="10" t="s">
        <v>662</v>
      </c>
      <c r="AM246" s="1">
        <v>315458</v>
      </c>
      <c r="AN246" s="1">
        <v>2</v>
      </c>
      <c r="AX246"/>
      <c r="AY246"/>
    </row>
    <row r="247" spans="1:51" x14ac:dyDescent="0.25">
      <c r="A247" t="s">
        <v>380</v>
      </c>
      <c r="B247" t="s">
        <v>217</v>
      </c>
      <c r="C247" t="s">
        <v>574</v>
      </c>
      <c r="D247" t="s">
        <v>420</v>
      </c>
      <c r="E247" s="4">
        <v>79.271739130434781</v>
      </c>
      <c r="F247" s="4">
        <v>263.585543478261</v>
      </c>
      <c r="G247" s="4">
        <v>30.822934782608694</v>
      </c>
      <c r="H247" s="10">
        <v>0.11693712172477619</v>
      </c>
      <c r="I247" s="4">
        <v>245.96250000000006</v>
      </c>
      <c r="J247" s="4">
        <v>30.822934782608694</v>
      </c>
      <c r="K247" s="10">
        <v>0.12531558584177949</v>
      </c>
      <c r="L247" s="4">
        <v>47.474239130434789</v>
      </c>
      <c r="M247" s="4">
        <v>0</v>
      </c>
      <c r="N247" s="10">
        <v>0</v>
      </c>
      <c r="O247" s="4">
        <v>29.851195652173917</v>
      </c>
      <c r="P247" s="4">
        <v>0</v>
      </c>
      <c r="Q247" s="8">
        <v>0</v>
      </c>
      <c r="R247" s="4">
        <v>14.821630434782611</v>
      </c>
      <c r="S247" s="4">
        <v>0</v>
      </c>
      <c r="T247" s="10">
        <v>0</v>
      </c>
      <c r="U247" s="4">
        <v>2.8014130434782611</v>
      </c>
      <c r="V247" s="4">
        <v>0</v>
      </c>
      <c r="W247" s="10">
        <v>0</v>
      </c>
      <c r="X247" s="4">
        <v>75.832608695652169</v>
      </c>
      <c r="Y247" s="4">
        <v>12.144891304347823</v>
      </c>
      <c r="Z247" s="10">
        <v>0.1601539431814924</v>
      </c>
      <c r="AA247" s="4">
        <v>0</v>
      </c>
      <c r="AB247" s="4">
        <v>0</v>
      </c>
      <c r="AC247" s="10" t="s">
        <v>662</v>
      </c>
      <c r="AD247" s="4">
        <v>125.12945652173921</v>
      </c>
      <c r="AE247" s="4">
        <v>18.678043478260872</v>
      </c>
      <c r="AF247" s="10">
        <v>0.14926975627849756</v>
      </c>
      <c r="AG247" s="4">
        <v>15.149239130434788</v>
      </c>
      <c r="AH247" s="4">
        <v>0</v>
      </c>
      <c r="AI247" s="10">
        <v>0</v>
      </c>
      <c r="AJ247" s="4">
        <v>0</v>
      </c>
      <c r="AK247" s="4">
        <v>0</v>
      </c>
      <c r="AL247" s="10" t="s">
        <v>662</v>
      </c>
      <c r="AM247" s="1">
        <v>315350</v>
      </c>
      <c r="AN247" s="1">
        <v>2</v>
      </c>
      <c r="AX247"/>
      <c r="AY247"/>
    </row>
    <row r="248" spans="1:51" x14ac:dyDescent="0.25">
      <c r="A248" t="s">
        <v>380</v>
      </c>
      <c r="B248" t="s">
        <v>86</v>
      </c>
      <c r="C248" t="s">
        <v>430</v>
      </c>
      <c r="D248" t="s">
        <v>413</v>
      </c>
      <c r="E248" s="4">
        <v>182.08695652173913</v>
      </c>
      <c r="F248" s="4">
        <v>637.89706521739129</v>
      </c>
      <c r="G248" s="4">
        <v>26.567934782608695</v>
      </c>
      <c r="H248" s="10">
        <v>4.1649250688360687E-2</v>
      </c>
      <c r="I248" s="4">
        <v>576.09</v>
      </c>
      <c r="J248" s="4">
        <v>26.133152173913043</v>
      </c>
      <c r="K248" s="10">
        <v>4.5362967893754519E-2</v>
      </c>
      <c r="L248" s="4">
        <v>96.453804347826093</v>
      </c>
      <c r="M248" s="4">
        <v>0.52173913043478259</v>
      </c>
      <c r="N248" s="10">
        <v>5.4092125651500206E-3</v>
      </c>
      <c r="O248" s="4">
        <v>63.494565217391305</v>
      </c>
      <c r="P248" s="4">
        <v>8.6956521739130432E-2</v>
      </c>
      <c r="Q248" s="8">
        <v>1.3695112556706326E-3</v>
      </c>
      <c r="R248" s="4">
        <v>27.480978260869566</v>
      </c>
      <c r="S248" s="4">
        <v>0.43478260869565216</v>
      </c>
      <c r="T248" s="10">
        <v>1.5821220211608818E-2</v>
      </c>
      <c r="U248" s="4">
        <v>5.4782608695652177</v>
      </c>
      <c r="V248" s="4">
        <v>0</v>
      </c>
      <c r="W248" s="10">
        <v>0</v>
      </c>
      <c r="X248" s="4">
        <v>137.90489130434781</v>
      </c>
      <c r="Y248" s="4">
        <v>1.6467391304347827</v>
      </c>
      <c r="Z248" s="10">
        <v>1.194112199255158E-2</v>
      </c>
      <c r="AA248" s="4">
        <v>28.847826086956523</v>
      </c>
      <c r="AB248" s="4">
        <v>0</v>
      </c>
      <c r="AC248" s="10">
        <v>0</v>
      </c>
      <c r="AD248" s="4">
        <v>332.79923913043478</v>
      </c>
      <c r="AE248" s="4">
        <v>24.399456521739129</v>
      </c>
      <c r="AF248" s="10">
        <v>7.3315842264219222E-2</v>
      </c>
      <c r="AG248" s="4">
        <v>41.891304347826086</v>
      </c>
      <c r="AH248" s="4">
        <v>0</v>
      </c>
      <c r="AI248" s="10">
        <v>0</v>
      </c>
      <c r="AJ248" s="4">
        <v>0</v>
      </c>
      <c r="AK248" s="4">
        <v>0</v>
      </c>
      <c r="AL248" s="10" t="s">
        <v>662</v>
      </c>
      <c r="AM248" s="1">
        <v>315171</v>
      </c>
      <c r="AN248" s="1">
        <v>2</v>
      </c>
      <c r="AX248"/>
      <c r="AY248"/>
    </row>
    <row r="249" spans="1:51" x14ac:dyDescent="0.25">
      <c r="A249" t="s">
        <v>380</v>
      </c>
      <c r="B249" t="s">
        <v>199</v>
      </c>
      <c r="C249" t="s">
        <v>570</v>
      </c>
      <c r="D249" t="s">
        <v>408</v>
      </c>
      <c r="E249" s="4">
        <v>50.032608695652172</v>
      </c>
      <c r="F249" s="4">
        <v>221.78804347826087</v>
      </c>
      <c r="G249" s="4">
        <v>1.6141304347826086</v>
      </c>
      <c r="H249" s="10">
        <v>7.2778063662427405E-3</v>
      </c>
      <c r="I249" s="4">
        <v>209.13315217391306</v>
      </c>
      <c r="J249" s="4">
        <v>1.6141304347826086</v>
      </c>
      <c r="K249" s="10">
        <v>7.7181949298995587E-3</v>
      </c>
      <c r="L249" s="4">
        <v>76.980978260869563</v>
      </c>
      <c r="M249" s="4">
        <v>0</v>
      </c>
      <c r="N249" s="10">
        <v>0</v>
      </c>
      <c r="O249" s="4">
        <v>64.326086956521735</v>
      </c>
      <c r="P249" s="4">
        <v>0</v>
      </c>
      <c r="Q249" s="8">
        <v>0</v>
      </c>
      <c r="R249" s="4">
        <v>7.4375</v>
      </c>
      <c r="S249" s="4">
        <v>0</v>
      </c>
      <c r="T249" s="10">
        <v>0</v>
      </c>
      <c r="U249" s="4">
        <v>5.2173913043478262</v>
      </c>
      <c r="V249" s="4">
        <v>0</v>
      </c>
      <c r="W249" s="10">
        <v>0</v>
      </c>
      <c r="X249" s="4">
        <v>41.665760869565219</v>
      </c>
      <c r="Y249" s="4">
        <v>0</v>
      </c>
      <c r="Z249" s="10">
        <v>0</v>
      </c>
      <c r="AA249" s="4">
        <v>0</v>
      </c>
      <c r="AB249" s="4">
        <v>0</v>
      </c>
      <c r="AC249" s="10" t="s">
        <v>662</v>
      </c>
      <c r="AD249" s="4">
        <v>103.14130434782609</v>
      </c>
      <c r="AE249" s="4">
        <v>1.6141304347826086</v>
      </c>
      <c r="AF249" s="10">
        <v>1.5649699652228895E-2</v>
      </c>
      <c r="AG249" s="4">
        <v>0</v>
      </c>
      <c r="AH249" s="4">
        <v>0</v>
      </c>
      <c r="AI249" s="10" t="s">
        <v>662</v>
      </c>
      <c r="AJ249" s="4">
        <v>0</v>
      </c>
      <c r="AK249" s="4">
        <v>0</v>
      </c>
      <c r="AL249" s="10" t="s">
        <v>662</v>
      </c>
      <c r="AM249" s="1">
        <v>315329</v>
      </c>
      <c r="AN249" s="1">
        <v>2</v>
      </c>
      <c r="AX249"/>
      <c r="AY249"/>
    </row>
    <row r="250" spans="1:51" x14ac:dyDescent="0.25">
      <c r="A250" t="s">
        <v>380</v>
      </c>
      <c r="B250" t="s">
        <v>98</v>
      </c>
      <c r="C250" t="s">
        <v>539</v>
      </c>
      <c r="D250" t="s">
        <v>420</v>
      </c>
      <c r="E250" s="4">
        <v>104.1304347826087</v>
      </c>
      <c r="F250" s="4">
        <v>228.35402173913042</v>
      </c>
      <c r="G250" s="4">
        <v>0</v>
      </c>
      <c r="H250" s="10">
        <v>0</v>
      </c>
      <c r="I250" s="4">
        <v>226.78945652173911</v>
      </c>
      <c r="J250" s="4">
        <v>0</v>
      </c>
      <c r="K250" s="10">
        <v>0</v>
      </c>
      <c r="L250" s="4">
        <v>13.491521739130429</v>
      </c>
      <c r="M250" s="4">
        <v>0</v>
      </c>
      <c r="N250" s="10">
        <v>0</v>
      </c>
      <c r="O250" s="4">
        <v>11.926956521739124</v>
      </c>
      <c r="P250" s="4">
        <v>0</v>
      </c>
      <c r="Q250" s="8">
        <v>0</v>
      </c>
      <c r="R250" s="4">
        <v>1.5645652173913043</v>
      </c>
      <c r="S250" s="4">
        <v>0</v>
      </c>
      <c r="T250" s="10">
        <v>0</v>
      </c>
      <c r="U250" s="4">
        <v>0</v>
      </c>
      <c r="V250" s="4">
        <v>0</v>
      </c>
      <c r="W250" s="10" t="s">
        <v>662</v>
      </c>
      <c r="X250" s="4">
        <v>55.520000000000032</v>
      </c>
      <c r="Y250" s="4">
        <v>0</v>
      </c>
      <c r="Z250" s="10">
        <v>0</v>
      </c>
      <c r="AA250" s="4">
        <v>0</v>
      </c>
      <c r="AB250" s="4">
        <v>0</v>
      </c>
      <c r="AC250" s="10" t="s">
        <v>662</v>
      </c>
      <c r="AD250" s="4">
        <v>159.34249999999997</v>
      </c>
      <c r="AE250" s="4">
        <v>0</v>
      </c>
      <c r="AF250" s="10">
        <v>0</v>
      </c>
      <c r="AG250" s="4">
        <v>0</v>
      </c>
      <c r="AH250" s="4">
        <v>0</v>
      </c>
      <c r="AI250" s="10" t="s">
        <v>662</v>
      </c>
      <c r="AJ250" s="4">
        <v>0</v>
      </c>
      <c r="AK250" s="4">
        <v>0</v>
      </c>
      <c r="AL250" s="10" t="s">
        <v>662</v>
      </c>
      <c r="AM250" s="1">
        <v>315193</v>
      </c>
      <c r="AN250" s="1">
        <v>2</v>
      </c>
      <c r="AX250"/>
      <c r="AY250"/>
    </row>
    <row r="251" spans="1:51" x14ac:dyDescent="0.25">
      <c r="A251" t="s">
        <v>380</v>
      </c>
      <c r="B251" t="s">
        <v>25</v>
      </c>
      <c r="C251" t="s">
        <v>496</v>
      </c>
      <c r="D251" t="s">
        <v>416</v>
      </c>
      <c r="E251" s="4">
        <v>124.57608695652173</v>
      </c>
      <c r="F251" s="4">
        <v>443.51847826086964</v>
      </c>
      <c r="G251" s="4">
        <v>6.7081521739130432</v>
      </c>
      <c r="H251" s="10">
        <v>1.5124853873545778E-2</v>
      </c>
      <c r="I251" s="4">
        <v>371.26641304347834</v>
      </c>
      <c r="J251" s="4">
        <v>6.7081521739130432</v>
      </c>
      <c r="K251" s="10">
        <v>1.8068297961354948E-2</v>
      </c>
      <c r="L251" s="4">
        <v>66.686195652173879</v>
      </c>
      <c r="M251" s="4">
        <v>0</v>
      </c>
      <c r="N251" s="10">
        <v>0</v>
      </c>
      <c r="O251" s="4">
        <v>6.2915217391304328</v>
      </c>
      <c r="P251" s="4">
        <v>0</v>
      </c>
      <c r="Q251" s="8">
        <v>0</v>
      </c>
      <c r="R251" s="4">
        <v>55.86521739130432</v>
      </c>
      <c r="S251" s="4">
        <v>0</v>
      </c>
      <c r="T251" s="10">
        <v>0</v>
      </c>
      <c r="U251" s="4">
        <v>4.5294565217391307</v>
      </c>
      <c r="V251" s="4">
        <v>0</v>
      </c>
      <c r="W251" s="10">
        <v>0</v>
      </c>
      <c r="X251" s="4">
        <v>98.731739130434761</v>
      </c>
      <c r="Y251" s="4">
        <v>6.7081521739130432</v>
      </c>
      <c r="Z251" s="10">
        <v>6.7943218999220567E-2</v>
      </c>
      <c r="AA251" s="4">
        <v>11.85739130434783</v>
      </c>
      <c r="AB251" s="4">
        <v>0</v>
      </c>
      <c r="AC251" s="10">
        <v>0</v>
      </c>
      <c r="AD251" s="4">
        <v>266.24315217391313</v>
      </c>
      <c r="AE251" s="4">
        <v>0</v>
      </c>
      <c r="AF251" s="10">
        <v>0</v>
      </c>
      <c r="AG251" s="4">
        <v>0</v>
      </c>
      <c r="AH251" s="4">
        <v>0</v>
      </c>
      <c r="AI251" s="10" t="s">
        <v>662</v>
      </c>
      <c r="AJ251" s="4">
        <v>0</v>
      </c>
      <c r="AK251" s="4">
        <v>0</v>
      </c>
      <c r="AL251" s="10" t="s">
        <v>662</v>
      </c>
      <c r="AM251" s="1">
        <v>315054</v>
      </c>
      <c r="AN251" s="1">
        <v>2</v>
      </c>
      <c r="AX251"/>
      <c r="AY251"/>
    </row>
    <row r="252" spans="1:51" x14ac:dyDescent="0.25">
      <c r="A252" t="s">
        <v>380</v>
      </c>
      <c r="B252" t="s">
        <v>149</v>
      </c>
      <c r="C252" t="s">
        <v>525</v>
      </c>
      <c r="D252" t="s">
        <v>415</v>
      </c>
      <c r="E252" s="4">
        <v>159.7608695652174</v>
      </c>
      <c r="F252" s="4">
        <v>384.13663043478255</v>
      </c>
      <c r="G252" s="4">
        <v>0</v>
      </c>
      <c r="H252" s="10">
        <v>0</v>
      </c>
      <c r="I252" s="4">
        <v>361.24532608695648</v>
      </c>
      <c r="J252" s="4">
        <v>0</v>
      </c>
      <c r="K252" s="10">
        <v>0</v>
      </c>
      <c r="L252" s="4">
        <v>51.588478260869564</v>
      </c>
      <c r="M252" s="4">
        <v>0</v>
      </c>
      <c r="N252" s="10">
        <v>0</v>
      </c>
      <c r="O252" s="4">
        <v>40.361847826086958</v>
      </c>
      <c r="P252" s="4">
        <v>0</v>
      </c>
      <c r="Q252" s="8">
        <v>0</v>
      </c>
      <c r="R252" s="4">
        <v>6.0294565217391298</v>
      </c>
      <c r="S252" s="4">
        <v>0</v>
      </c>
      <c r="T252" s="10">
        <v>0</v>
      </c>
      <c r="U252" s="4">
        <v>5.1971739130434766</v>
      </c>
      <c r="V252" s="4">
        <v>0</v>
      </c>
      <c r="W252" s="10">
        <v>0</v>
      </c>
      <c r="X252" s="4">
        <v>97.742065217391286</v>
      </c>
      <c r="Y252" s="4">
        <v>0</v>
      </c>
      <c r="Z252" s="10">
        <v>0</v>
      </c>
      <c r="AA252" s="4">
        <v>11.664673913043476</v>
      </c>
      <c r="AB252" s="4">
        <v>0</v>
      </c>
      <c r="AC252" s="10">
        <v>0</v>
      </c>
      <c r="AD252" s="4">
        <v>215.19282608695647</v>
      </c>
      <c r="AE252" s="4">
        <v>0</v>
      </c>
      <c r="AF252" s="10">
        <v>0</v>
      </c>
      <c r="AG252" s="4">
        <v>7.9485869565217389</v>
      </c>
      <c r="AH252" s="4">
        <v>0</v>
      </c>
      <c r="AI252" s="10">
        <v>0</v>
      </c>
      <c r="AJ252" s="4">
        <v>0</v>
      </c>
      <c r="AK252" s="4">
        <v>0</v>
      </c>
      <c r="AL252" s="10" t="s">
        <v>662</v>
      </c>
      <c r="AM252" s="1">
        <v>315263</v>
      </c>
      <c r="AN252" s="1">
        <v>2</v>
      </c>
      <c r="AX252"/>
      <c r="AY252"/>
    </row>
    <row r="253" spans="1:51" x14ac:dyDescent="0.25">
      <c r="A253" t="s">
        <v>380</v>
      </c>
      <c r="B253" t="s">
        <v>152</v>
      </c>
      <c r="C253" t="s">
        <v>524</v>
      </c>
      <c r="D253" t="s">
        <v>410</v>
      </c>
      <c r="E253" s="4">
        <v>163.96739130434781</v>
      </c>
      <c r="F253" s="4">
        <v>564.85250000000008</v>
      </c>
      <c r="G253" s="4">
        <v>32.859782608695653</v>
      </c>
      <c r="H253" s="10">
        <v>5.8174094314348702E-2</v>
      </c>
      <c r="I253" s="4">
        <v>510.2439130434783</v>
      </c>
      <c r="J253" s="4">
        <v>32.859782608695653</v>
      </c>
      <c r="K253" s="10">
        <v>6.4400146221628013E-2</v>
      </c>
      <c r="L253" s="4">
        <v>82.340326086956523</v>
      </c>
      <c r="M253" s="4">
        <v>2.9891304347826088E-2</v>
      </c>
      <c r="N253" s="10">
        <v>3.6302144730710693E-4</v>
      </c>
      <c r="O253" s="4">
        <v>27.731739130434786</v>
      </c>
      <c r="P253" s="4">
        <v>2.9891304347826088E-2</v>
      </c>
      <c r="Q253" s="8">
        <v>1.0778734145461956E-3</v>
      </c>
      <c r="R253" s="4">
        <v>50.440108695652171</v>
      </c>
      <c r="S253" s="4">
        <v>0</v>
      </c>
      <c r="T253" s="10">
        <v>0</v>
      </c>
      <c r="U253" s="4">
        <v>4.1684782608695654</v>
      </c>
      <c r="V253" s="4">
        <v>0</v>
      </c>
      <c r="W253" s="10">
        <v>0</v>
      </c>
      <c r="X253" s="4">
        <v>137.00619565217389</v>
      </c>
      <c r="Y253" s="4">
        <v>9.945652173913043</v>
      </c>
      <c r="Z253" s="10">
        <v>7.2592718355326685E-2</v>
      </c>
      <c r="AA253" s="4">
        <v>0</v>
      </c>
      <c r="AB253" s="4">
        <v>0</v>
      </c>
      <c r="AC253" s="10" t="s">
        <v>662</v>
      </c>
      <c r="AD253" s="4">
        <v>340.70434782608703</v>
      </c>
      <c r="AE253" s="4">
        <v>22.884239130434782</v>
      </c>
      <c r="AF253" s="10">
        <v>6.7167440851433072E-2</v>
      </c>
      <c r="AG253" s="4">
        <v>4.8016304347826084</v>
      </c>
      <c r="AH253" s="4">
        <v>0</v>
      </c>
      <c r="AI253" s="10">
        <v>0</v>
      </c>
      <c r="AJ253" s="4">
        <v>0</v>
      </c>
      <c r="AK253" s="4">
        <v>0</v>
      </c>
      <c r="AL253" s="10" t="s">
        <v>662</v>
      </c>
      <c r="AM253" s="1">
        <v>315266</v>
      </c>
      <c r="AN253" s="1">
        <v>2</v>
      </c>
      <c r="AX253"/>
      <c r="AY253"/>
    </row>
    <row r="254" spans="1:51" x14ac:dyDescent="0.25">
      <c r="A254" t="s">
        <v>380</v>
      </c>
      <c r="B254" t="s">
        <v>143</v>
      </c>
      <c r="C254" t="s">
        <v>465</v>
      </c>
      <c r="D254" t="s">
        <v>409</v>
      </c>
      <c r="E254" s="4">
        <v>87.467391304347828</v>
      </c>
      <c r="F254" s="4">
        <v>452.88836956521737</v>
      </c>
      <c r="G254" s="4">
        <v>0</v>
      </c>
      <c r="H254" s="10">
        <v>0</v>
      </c>
      <c r="I254" s="4">
        <v>394.93065217391302</v>
      </c>
      <c r="J254" s="4">
        <v>0</v>
      </c>
      <c r="K254" s="10">
        <v>0</v>
      </c>
      <c r="L254" s="4">
        <v>119.89206521739129</v>
      </c>
      <c r="M254" s="4">
        <v>0</v>
      </c>
      <c r="N254" s="10">
        <v>0</v>
      </c>
      <c r="O254" s="4">
        <v>61.934347826086935</v>
      </c>
      <c r="P254" s="4">
        <v>0</v>
      </c>
      <c r="Q254" s="8">
        <v>0</v>
      </c>
      <c r="R254" s="4">
        <v>52.479456521739145</v>
      </c>
      <c r="S254" s="4">
        <v>0</v>
      </c>
      <c r="T254" s="10">
        <v>0</v>
      </c>
      <c r="U254" s="4">
        <v>5.4782608695652177</v>
      </c>
      <c r="V254" s="4">
        <v>0</v>
      </c>
      <c r="W254" s="10">
        <v>0</v>
      </c>
      <c r="X254" s="4">
        <v>67.323043478260857</v>
      </c>
      <c r="Y254" s="4">
        <v>0</v>
      </c>
      <c r="Z254" s="10">
        <v>0</v>
      </c>
      <c r="AA254" s="4">
        <v>0</v>
      </c>
      <c r="AB254" s="4">
        <v>0</v>
      </c>
      <c r="AC254" s="10" t="s">
        <v>662</v>
      </c>
      <c r="AD254" s="4">
        <v>265.67326086956524</v>
      </c>
      <c r="AE254" s="4">
        <v>0</v>
      </c>
      <c r="AF254" s="10">
        <v>0</v>
      </c>
      <c r="AG254" s="4">
        <v>0</v>
      </c>
      <c r="AH254" s="4">
        <v>0</v>
      </c>
      <c r="AI254" s="10" t="s">
        <v>662</v>
      </c>
      <c r="AJ254" s="4">
        <v>0</v>
      </c>
      <c r="AK254" s="4">
        <v>0</v>
      </c>
      <c r="AL254" s="10" t="s">
        <v>662</v>
      </c>
      <c r="AM254" s="1">
        <v>315253</v>
      </c>
      <c r="AN254" s="1">
        <v>2</v>
      </c>
      <c r="AX254"/>
      <c r="AY254"/>
    </row>
    <row r="255" spans="1:51" x14ac:dyDescent="0.25">
      <c r="A255" t="s">
        <v>380</v>
      </c>
      <c r="B255" t="s">
        <v>258</v>
      </c>
      <c r="C255" t="s">
        <v>503</v>
      </c>
      <c r="D255" t="s">
        <v>417</v>
      </c>
      <c r="E255" s="4">
        <v>97.130434782608702</v>
      </c>
      <c r="F255" s="4">
        <v>355.79076086956525</v>
      </c>
      <c r="G255" s="4">
        <v>0</v>
      </c>
      <c r="H255" s="10">
        <v>0</v>
      </c>
      <c r="I255" s="4">
        <v>318.28804347826087</v>
      </c>
      <c r="J255" s="4">
        <v>0</v>
      </c>
      <c r="K255" s="10">
        <v>0</v>
      </c>
      <c r="L255" s="4">
        <v>79.964673913043484</v>
      </c>
      <c r="M255" s="4">
        <v>0</v>
      </c>
      <c r="N255" s="10">
        <v>0</v>
      </c>
      <c r="O255" s="4">
        <v>42.461956521739133</v>
      </c>
      <c r="P255" s="4">
        <v>0</v>
      </c>
      <c r="Q255" s="8">
        <v>0</v>
      </c>
      <c r="R255" s="4">
        <v>28.317934782608695</v>
      </c>
      <c r="S255" s="4">
        <v>0</v>
      </c>
      <c r="T255" s="10">
        <v>0</v>
      </c>
      <c r="U255" s="4">
        <v>9.1847826086956523</v>
      </c>
      <c r="V255" s="4">
        <v>0</v>
      </c>
      <c r="W255" s="10">
        <v>0</v>
      </c>
      <c r="X255" s="4">
        <v>60.839673913043477</v>
      </c>
      <c r="Y255" s="4">
        <v>0</v>
      </c>
      <c r="Z255" s="10">
        <v>0</v>
      </c>
      <c r="AA255" s="4">
        <v>0</v>
      </c>
      <c r="AB255" s="4">
        <v>0</v>
      </c>
      <c r="AC255" s="10" t="s">
        <v>662</v>
      </c>
      <c r="AD255" s="4">
        <v>214.98641304347825</v>
      </c>
      <c r="AE255" s="4">
        <v>0</v>
      </c>
      <c r="AF255" s="10">
        <v>0</v>
      </c>
      <c r="AG255" s="4">
        <v>0</v>
      </c>
      <c r="AH255" s="4">
        <v>0</v>
      </c>
      <c r="AI255" s="10" t="s">
        <v>662</v>
      </c>
      <c r="AJ255" s="4">
        <v>0</v>
      </c>
      <c r="AK255" s="4">
        <v>0</v>
      </c>
      <c r="AL255" s="10" t="s">
        <v>662</v>
      </c>
      <c r="AM255" s="1">
        <v>315413</v>
      </c>
      <c r="AN255" s="1">
        <v>2</v>
      </c>
      <c r="AX255"/>
      <c r="AY255"/>
    </row>
    <row r="256" spans="1:51" x14ac:dyDescent="0.25">
      <c r="A256" t="s">
        <v>380</v>
      </c>
      <c r="B256" t="s">
        <v>283</v>
      </c>
      <c r="C256" t="s">
        <v>503</v>
      </c>
      <c r="D256" t="s">
        <v>417</v>
      </c>
      <c r="E256" s="4">
        <v>106.64130434782609</v>
      </c>
      <c r="F256" s="4">
        <v>410.63499999999999</v>
      </c>
      <c r="G256" s="4">
        <v>1.7119565217391304</v>
      </c>
      <c r="H256" s="10">
        <v>4.169046773263678E-3</v>
      </c>
      <c r="I256" s="4">
        <v>399.80891304347824</v>
      </c>
      <c r="J256" s="4">
        <v>1.0597826086956521</v>
      </c>
      <c r="K256" s="10">
        <v>2.6507228181288779E-3</v>
      </c>
      <c r="L256" s="4">
        <v>91.249130434782586</v>
      </c>
      <c r="M256" s="4">
        <v>0.65217391304347827</v>
      </c>
      <c r="N256" s="10">
        <v>7.1471794847360092E-3</v>
      </c>
      <c r="O256" s="4">
        <v>80.423043478260851</v>
      </c>
      <c r="P256" s="4">
        <v>0</v>
      </c>
      <c r="Q256" s="8">
        <v>0</v>
      </c>
      <c r="R256" s="4">
        <v>5.7391304347826084</v>
      </c>
      <c r="S256" s="4">
        <v>0.65217391304347827</v>
      </c>
      <c r="T256" s="10">
        <v>0.11363636363636365</v>
      </c>
      <c r="U256" s="4">
        <v>5.0869565217391308</v>
      </c>
      <c r="V256" s="4">
        <v>0</v>
      </c>
      <c r="W256" s="10">
        <v>0</v>
      </c>
      <c r="X256" s="4">
        <v>69.948369565217391</v>
      </c>
      <c r="Y256" s="4">
        <v>0</v>
      </c>
      <c r="Z256" s="10">
        <v>0</v>
      </c>
      <c r="AA256" s="4">
        <v>0</v>
      </c>
      <c r="AB256" s="4">
        <v>0</v>
      </c>
      <c r="AC256" s="10" t="s">
        <v>662</v>
      </c>
      <c r="AD256" s="4">
        <v>249.4375</v>
      </c>
      <c r="AE256" s="4">
        <v>1.0597826086956521</v>
      </c>
      <c r="AF256" s="10">
        <v>4.2486899872539296E-3</v>
      </c>
      <c r="AG256" s="4">
        <v>0</v>
      </c>
      <c r="AH256" s="4">
        <v>0</v>
      </c>
      <c r="AI256" s="10" t="s">
        <v>662</v>
      </c>
      <c r="AJ256" s="4">
        <v>0</v>
      </c>
      <c r="AK256" s="4">
        <v>0</v>
      </c>
      <c r="AL256" s="10" t="s">
        <v>662</v>
      </c>
      <c r="AM256" s="1">
        <v>315452</v>
      </c>
      <c r="AN256" s="1">
        <v>2</v>
      </c>
      <c r="AX256"/>
      <c r="AY256"/>
    </row>
    <row r="257" spans="1:51" x14ac:dyDescent="0.25">
      <c r="A257" t="s">
        <v>380</v>
      </c>
      <c r="B257" t="s">
        <v>126</v>
      </c>
      <c r="C257" t="s">
        <v>549</v>
      </c>
      <c r="D257" t="s">
        <v>414</v>
      </c>
      <c r="E257" s="4">
        <v>178.69565217391303</v>
      </c>
      <c r="F257" s="4">
        <v>705.67695652173916</v>
      </c>
      <c r="G257" s="4">
        <v>155.58152173913044</v>
      </c>
      <c r="H257" s="10">
        <v>0.22047130815492</v>
      </c>
      <c r="I257" s="4">
        <v>637.27478260869566</v>
      </c>
      <c r="J257" s="4">
        <v>155.58152173913044</v>
      </c>
      <c r="K257" s="10">
        <v>0.2441356946563219</v>
      </c>
      <c r="L257" s="4">
        <v>85.755434782608688</v>
      </c>
      <c r="M257" s="4">
        <v>0.27989130434782611</v>
      </c>
      <c r="N257" s="10">
        <v>3.2638316750110913E-3</v>
      </c>
      <c r="O257" s="4">
        <v>32.959239130434781</v>
      </c>
      <c r="P257" s="4">
        <v>0.27989130434782611</v>
      </c>
      <c r="Q257" s="8">
        <v>8.4920438618187825E-3</v>
      </c>
      <c r="R257" s="4">
        <v>48.448369565217391</v>
      </c>
      <c r="S257" s="4">
        <v>0</v>
      </c>
      <c r="T257" s="10">
        <v>0</v>
      </c>
      <c r="U257" s="4">
        <v>4.3478260869565215</v>
      </c>
      <c r="V257" s="4">
        <v>0</v>
      </c>
      <c r="W257" s="10">
        <v>0</v>
      </c>
      <c r="X257" s="4">
        <v>200.18478260869566</v>
      </c>
      <c r="Y257" s="4">
        <v>23.005434782608695</v>
      </c>
      <c r="Z257" s="10">
        <v>0.11492099690503339</v>
      </c>
      <c r="AA257" s="4">
        <v>15.605978260869565</v>
      </c>
      <c r="AB257" s="4">
        <v>0</v>
      </c>
      <c r="AC257" s="10">
        <v>0</v>
      </c>
      <c r="AD257" s="4">
        <v>404.13076086956522</v>
      </c>
      <c r="AE257" s="4">
        <v>132.29619565217391</v>
      </c>
      <c r="AF257" s="10">
        <v>0.32735987571822828</v>
      </c>
      <c r="AG257" s="4">
        <v>0</v>
      </c>
      <c r="AH257" s="4">
        <v>0</v>
      </c>
      <c r="AI257" s="10" t="s">
        <v>662</v>
      </c>
      <c r="AJ257" s="4">
        <v>0</v>
      </c>
      <c r="AK257" s="4">
        <v>0</v>
      </c>
      <c r="AL257" s="10" t="s">
        <v>662</v>
      </c>
      <c r="AM257" s="1">
        <v>315229</v>
      </c>
      <c r="AN257" s="1">
        <v>2</v>
      </c>
      <c r="AX257"/>
      <c r="AY257"/>
    </row>
    <row r="258" spans="1:51" x14ac:dyDescent="0.25">
      <c r="A258" t="s">
        <v>380</v>
      </c>
      <c r="B258" t="s">
        <v>24</v>
      </c>
      <c r="C258" t="s">
        <v>425</v>
      </c>
      <c r="D258" t="s">
        <v>408</v>
      </c>
      <c r="E258" s="4">
        <v>92.260869565217391</v>
      </c>
      <c r="F258" s="4">
        <v>297.27130434782612</v>
      </c>
      <c r="G258" s="4">
        <v>32.71847826086956</v>
      </c>
      <c r="H258" s="10">
        <v>0.11006268611310994</v>
      </c>
      <c r="I258" s="4">
        <v>265.92271739130433</v>
      </c>
      <c r="J258" s="4">
        <v>32.4304347826087</v>
      </c>
      <c r="K258" s="10">
        <v>0.12195435990106641</v>
      </c>
      <c r="L258" s="4">
        <v>46.799782608695651</v>
      </c>
      <c r="M258" s="4">
        <v>12.09195652173913</v>
      </c>
      <c r="N258" s="10">
        <v>0.25837633954078193</v>
      </c>
      <c r="O258" s="4">
        <v>27.752065217391305</v>
      </c>
      <c r="P258" s="4">
        <v>11.803913043478261</v>
      </c>
      <c r="Q258" s="8">
        <v>0.4253345814451725</v>
      </c>
      <c r="R258" s="4">
        <v>14.684456521739127</v>
      </c>
      <c r="S258" s="4">
        <v>0.28804347826086957</v>
      </c>
      <c r="T258" s="10">
        <v>1.9615535504119267E-2</v>
      </c>
      <c r="U258" s="4">
        <v>4.3632608695652175</v>
      </c>
      <c r="V258" s="4">
        <v>0</v>
      </c>
      <c r="W258" s="10">
        <v>0</v>
      </c>
      <c r="X258" s="4">
        <v>66.127717391304344</v>
      </c>
      <c r="Y258" s="4">
        <v>4.6548913043478262</v>
      </c>
      <c r="Z258" s="10">
        <v>7.0392438874049723E-2</v>
      </c>
      <c r="AA258" s="4">
        <v>12.300869565217392</v>
      </c>
      <c r="AB258" s="4">
        <v>0</v>
      </c>
      <c r="AC258" s="10">
        <v>0</v>
      </c>
      <c r="AD258" s="4">
        <v>129.9304347826087</v>
      </c>
      <c r="AE258" s="4">
        <v>15.971630434782607</v>
      </c>
      <c r="AF258" s="10">
        <v>0.12292447463525631</v>
      </c>
      <c r="AG258" s="4">
        <v>42.112499999999997</v>
      </c>
      <c r="AH258" s="4">
        <v>0</v>
      </c>
      <c r="AI258" s="10">
        <v>0</v>
      </c>
      <c r="AJ258" s="4">
        <v>0</v>
      </c>
      <c r="AK258" s="4">
        <v>0</v>
      </c>
      <c r="AL258" s="10" t="s">
        <v>662</v>
      </c>
      <c r="AM258" s="1">
        <v>315053</v>
      </c>
      <c r="AN258" s="1">
        <v>2</v>
      </c>
      <c r="AX258"/>
      <c r="AY258"/>
    </row>
    <row r="259" spans="1:51" x14ac:dyDescent="0.25">
      <c r="A259" t="s">
        <v>380</v>
      </c>
      <c r="B259" t="s">
        <v>163</v>
      </c>
      <c r="C259" t="s">
        <v>561</v>
      </c>
      <c r="D259" t="s">
        <v>412</v>
      </c>
      <c r="E259" s="4">
        <v>57.271739130434781</v>
      </c>
      <c r="F259" s="4">
        <v>175.54619565217391</v>
      </c>
      <c r="G259" s="4">
        <v>85.842391304347828</v>
      </c>
      <c r="H259" s="10">
        <v>0.48900171823965577</v>
      </c>
      <c r="I259" s="4">
        <v>166.5271739130435</v>
      </c>
      <c r="J259" s="4">
        <v>85.842391304347828</v>
      </c>
      <c r="K259" s="10">
        <v>0.51548578701739489</v>
      </c>
      <c r="L259" s="4">
        <v>29.057065217391305</v>
      </c>
      <c r="M259" s="4">
        <v>23.752717391304348</v>
      </c>
      <c r="N259" s="10">
        <v>0.81745066866174132</v>
      </c>
      <c r="O259" s="4">
        <v>24.315217391304348</v>
      </c>
      <c r="P259" s="4">
        <v>23.752717391304348</v>
      </c>
      <c r="Q259" s="8">
        <v>0.97686633884666962</v>
      </c>
      <c r="R259" s="4">
        <v>0.41847826086956524</v>
      </c>
      <c r="S259" s="4">
        <v>0</v>
      </c>
      <c r="T259" s="10">
        <v>0</v>
      </c>
      <c r="U259" s="4">
        <v>4.3233695652173916</v>
      </c>
      <c r="V259" s="4">
        <v>0</v>
      </c>
      <c r="W259" s="10">
        <v>0</v>
      </c>
      <c r="X259" s="4">
        <v>27.581521739130434</v>
      </c>
      <c r="Y259" s="4">
        <v>18.163043478260871</v>
      </c>
      <c r="Z259" s="10">
        <v>0.65852216748768477</v>
      </c>
      <c r="AA259" s="4">
        <v>4.2771739130434785</v>
      </c>
      <c r="AB259" s="4">
        <v>0</v>
      </c>
      <c r="AC259" s="10">
        <v>0</v>
      </c>
      <c r="AD259" s="4">
        <v>114.6304347826087</v>
      </c>
      <c r="AE259" s="4">
        <v>43.926630434782609</v>
      </c>
      <c r="AF259" s="10">
        <v>0.38320216195714013</v>
      </c>
      <c r="AG259" s="4">
        <v>0</v>
      </c>
      <c r="AH259" s="4">
        <v>0</v>
      </c>
      <c r="AI259" s="10" t="s">
        <v>662</v>
      </c>
      <c r="AJ259" s="4">
        <v>0</v>
      </c>
      <c r="AK259" s="4">
        <v>0</v>
      </c>
      <c r="AL259" s="10" t="s">
        <v>662</v>
      </c>
      <c r="AM259" s="1">
        <v>315282</v>
      </c>
      <c r="AN259" s="1">
        <v>2</v>
      </c>
      <c r="AX259"/>
      <c r="AY259"/>
    </row>
    <row r="260" spans="1:51" x14ac:dyDescent="0.25">
      <c r="A260" t="s">
        <v>380</v>
      </c>
      <c r="B260" t="s">
        <v>308</v>
      </c>
      <c r="C260" t="s">
        <v>486</v>
      </c>
      <c r="D260" t="s">
        <v>401</v>
      </c>
      <c r="E260" s="4">
        <v>41.543478260869563</v>
      </c>
      <c r="F260" s="4">
        <v>270.88586956521738</v>
      </c>
      <c r="G260" s="4">
        <v>0</v>
      </c>
      <c r="H260" s="10">
        <v>0</v>
      </c>
      <c r="I260" s="4">
        <v>260.79891304347825</v>
      </c>
      <c r="J260" s="4">
        <v>0</v>
      </c>
      <c r="K260" s="10">
        <v>0</v>
      </c>
      <c r="L260" s="4">
        <v>29.385869565217391</v>
      </c>
      <c r="M260" s="4">
        <v>0</v>
      </c>
      <c r="N260" s="10">
        <v>0</v>
      </c>
      <c r="O260" s="4">
        <v>19.298913043478262</v>
      </c>
      <c r="P260" s="4">
        <v>0</v>
      </c>
      <c r="Q260" s="8">
        <v>0</v>
      </c>
      <c r="R260" s="4">
        <v>5.1304347826086953</v>
      </c>
      <c r="S260" s="4">
        <v>0</v>
      </c>
      <c r="T260" s="10">
        <v>0</v>
      </c>
      <c r="U260" s="4">
        <v>4.9565217391304346</v>
      </c>
      <c r="V260" s="4">
        <v>0</v>
      </c>
      <c r="W260" s="10">
        <v>0</v>
      </c>
      <c r="X260" s="4">
        <v>58.154891304347828</v>
      </c>
      <c r="Y260" s="4">
        <v>0</v>
      </c>
      <c r="Z260" s="10">
        <v>0</v>
      </c>
      <c r="AA260" s="4">
        <v>0</v>
      </c>
      <c r="AB260" s="4">
        <v>0</v>
      </c>
      <c r="AC260" s="10" t="s">
        <v>662</v>
      </c>
      <c r="AD260" s="4">
        <v>183.34510869565219</v>
      </c>
      <c r="AE260" s="4">
        <v>0</v>
      </c>
      <c r="AF260" s="10">
        <v>0</v>
      </c>
      <c r="AG260" s="4">
        <v>0</v>
      </c>
      <c r="AH260" s="4">
        <v>0</v>
      </c>
      <c r="AI260" s="10" t="s">
        <v>662</v>
      </c>
      <c r="AJ260" s="4">
        <v>0</v>
      </c>
      <c r="AK260" s="4">
        <v>0</v>
      </c>
      <c r="AL260" s="10" t="s">
        <v>662</v>
      </c>
      <c r="AM260" s="1">
        <v>315483</v>
      </c>
      <c r="AN260" s="1">
        <v>2</v>
      </c>
      <c r="AX260"/>
      <c r="AY260"/>
    </row>
    <row r="261" spans="1:51" x14ac:dyDescent="0.25">
      <c r="A261" t="s">
        <v>380</v>
      </c>
      <c r="B261" t="s">
        <v>342</v>
      </c>
      <c r="C261" t="s">
        <v>611</v>
      </c>
      <c r="D261" t="s">
        <v>402</v>
      </c>
      <c r="E261" s="4">
        <v>66.163043478260875</v>
      </c>
      <c r="F261" s="4">
        <v>296.07173913043482</v>
      </c>
      <c r="G261" s="4">
        <v>99.532173913043493</v>
      </c>
      <c r="H261" s="10">
        <v>0.33617586806957772</v>
      </c>
      <c r="I261" s="4">
        <v>259.72641304347826</v>
      </c>
      <c r="J261" s="4">
        <v>99.532173913043493</v>
      </c>
      <c r="K261" s="10">
        <v>0.38321929890273343</v>
      </c>
      <c r="L261" s="4">
        <v>86.305543478260901</v>
      </c>
      <c r="M261" s="4">
        <v>4.8838043478260866</v>
      </c>
      <c r="N261" s="10">
        <v>5.6587377252959946E-2</v>
      </c>
      <c r="O261" s="4">
        <v>49.960217391304369</v>
      </c>
      <c r="P261" s="4">
        <v>4.8838043478260866</v>
      </c>
      <c r="Q261" s="8">
        <v>9.7753865031742604E-2</v>
      </c>
      <c r="R261" s="4">
        <v>31.388804347826092</v>
      </c>
      <c r="S261" s="4">
        <v>0</v>
      </c>
      <c r="T261" s="10">
        <v>0</v>
      </c>
      <c r="U261" s="4">
        <v>4.9565217391304346</v>
      </c>
      <c r="V261" s="4">
        <v>0</v>
      </c>
      <c r="W261" s="10">
        <v>0</v>
      </c>
      <c r="X261" s="4">
        <v>90.455217391304345</v>
      </c>
      <c r="Y261" s="4">
        <v>28.286847826086944</v>
      </c>
      <c r="Z261" s="10">
        <v>0.3127165976918676</v>
      </c>
      <c r="AA261" s="4">
        <v>0</v>
      </c>
      <c r="AB261" s="4">
        <v>0</v>
      </c>
      <c r="AC261" s="10" t="s">
        <v>662</v>
      </c>
      <c r="AD261" s="4">
        <v>118.19369565217393</v>
      </c>
      <c r="AE261" s="4">
        <v>66.361521739130453</v>
      </c>
      <c r="AF261" s="10">
        <v>0.56146414047685178</v>
      </c>
      <c r="AG261" s="4">
        <v>1.117282608695652</v>
      </c>
      <c r="AH261" s="4">
        <v>0</v>
      </c>
      <c r="AI261" s="10">
        <v>0</v>
      </c>
      <c r="AJ261" s="4">
        <v>0</v>
      </c>
      <c r="AK261" s="4">
        <v>0</v>
      </c>
      <c r="AL261" s="10" t="s">
        <v>662</v>
      </c>
      <c r="AM261" s="1">
        <v>315522</v>
      </c>
      <c r="AN261" s="1">
        <v>2</v>
      </c>
      <c r="AX261"/>
      <c r="AY261"/>
    </row>
    <row r="262" spans="1:51" x14ac:dyDescent="0.25">
      <c r="A262" t="s">
        <v>380</v>
      </c>
      <c r="B262" t="s">
        <v>228</v>
      </c>
      <c r="C262" t="s">
        <v>474</v>
      </c>
      <c r="D262" t="s">
        <v>414</v>
      </c>
      <c r="E262" s="4">
        <v>275.18478260869563</v>
      </c>
      <c r="F262" s="4">
        <v>1195.350543478261</v>
      </c>
      <c r="G262" s="4">
        <v>7.0869565217391308</v>
      </c>
      <c r="H262" s="10">
        <v>5.928768393844811E-3</v>
      </c>
      <c r="I262" s="4">
        <v>1142.1929347826087</v>
      </c>
      <c r="J262" s="4">
        <v>0</v>
      </c>
      <c r="K262" s="10">
        <v>0</v>
      </c>
      <c r="L262" s="4">
        <v>245.5271739130435</v>
      </c>
      <c r="M262" s="4">
        <v>7.0869565217391308</v>
      </c>
      <c r="N262" s="10">
        <v>2.8864245080461298E-2</v>
      </c>
      <c r="O262" s="4">
        <v>192.36956521739131</v>
      </c>
      <c r="P262" s="4">
        <v>0</v>
      </c>
      <c r="Q262" s="8">
        <v>0</v>
      </c>
      <c r="R262" s="4">
        <v>47.206521739130437</v>
      </c>
      <c r="S262" s="4">
        <v>7.0869565217391308</v>
      </c>
      <c r="T262" s="10">
        <v>0.15012664057103384</v>
      </c>
      <c r="U262" s="4">
        <v>5.9510869565217392</v>
      </c>
      <c r="V262" s="4">
        <v>0</v>
      </c>
      <c r="W262" s="10">
        <v>0</v>
      </c>
      <c r="X262" s="4">
        <v>146.10054347826087</v>
      </c>
      <c r="Y262" s="4">
        <v>0</v>
      </c>
      <c r="Z262" s="10">
        <v>0</v>
      </c>
      <c r="AA262" s="4">
        <v>0</v>
      </c>
      <c r="AB262" s="4">
        <v>0</v>
      </c>
      <c r="AC262" s="10" t="s">
        <v>662</v>
      </c>
      <c r="AD262" s="4">
        <v>803.7228260869565</v>
      </c>
      <c r="AE262" s="4">
        <v>0</v>
      </c>
      <c r="AF262" s="10">
        <v>0</v>
      </c>
      <c r="AG262" s="4">
        <v>0</v>
      </c>
      <c r="AH262" s="4">
        <v>0</v>
      </c>
      <c r="AI262" s="10" t="s">
        <v>662</v>
      </c>
      <c r="AJ262" s="4">
        <v>0</v>
      </c>
      <c r="AK262" s="4">
        <v>0</v>
      </c>
      <c r="AL262" s="10" t="s">
        <v>662</v>
      </c>
      <c r="AM262" s="1">
        <v>315361</v>
      </c>
      <c r="AN262" s="1">
        <v>2</v>
      </c>
      <c r="AX262"/>
      <c r="AY262"/>
    </row>
    <row r="263" spans="1:51" x14ac:dyDescent="0.25">
      <c r="A263" t="s">
        <v>380</v>
      </c>
      <c r="B263" t="s">
        <v>135</v>
      </c>
      <c r="C263" t="s">
        <v>554</v>
      </c>
      <c r="D263" t="s">
        <v>416</v>
      </c>
      <c r="E263" s="4">
        <v>131.82608695652175</v>
      </c>
      <c r="F263" s="4">
        <v>529.20065217391311</v>
      </c>
      <c r="G263" s="4">
        <v>11.386195652173912</v>
      </c>
      <c r="H263" s="10">
        <v>2.1515838284401859E-2</v>
      </c>
      <c r="I263" s="4">
        <v>481.57565217391311</v>
      </c>
      <c r="J263" s="4">
        <v>11.386195652173912</v>
      </c>
      <c r="K263" s="10">
        <v>2.364362816262558E-2</v>
      </c>
      <c r="L263" s="4">
        <v>74.195652173913047</v>
      </c>
      <c r="M263" s="4">
        <v>0</v>
      </c>
      <c r="N263" s="10">
        <v>0</v>
      </c>
      <c r="O263" s="4">
        <v>35.902173913043477</v>
      </c>
      <c r="P263" s="4">
        <v>0</v>
      </c>
      <c r="Q263" s="8">
        <v>0</v>
      </c>
      <c r="R263" s="4">
        <v>32.467391304347828</v>
      </c>
      <c r="S263" s="4">
        <v>0</v>
      </c>
      <c r="T263" s="10">
        <v>0</v>
      </c>
      <c r="U263" s="4">
        <v>5.8260869565217392</v>
      </c>
      <c r="V263" s="4">
        <v>0</v>
      </c>
      <c r="W263" s="10">
        <v>0</v>
      </c>
      <c r="X263" s="4">
        <v>119.68239130434786</v>
      </c>
      <c r="Y263" s="4">
        <v>11.386195652173912</v>
      </c>
      <c r="Z263" s="10">
        <v>9.5136765969350001E-2</v>
      </c>
      <c r="AA263" s="4">
        <v>9.3315217391304355</v>
      </c>
      <c r="AB263" s="4">
        <v>0</v>
      </c>
      <c r="AC263" s="10">
        <v>0</v>
      </c>
      <c r="AD263" s="4">
        <v>325.99108695652177</v>
      </c>
      <c r="AE263" s="4">
        <v>0</v>
      </c>
      <c r="AF263" s="10">
        <v>0</v>
      </c>
      <c r="AG263" s="4">
        <v>0</v>
      </c>
      <c r="AH263" s="4">
        <v>0</v>
      </c>
      <c r="AI263" s="10" t="s">
        <v>662</v>
      </c>
      <c r="AJ263" s="4">
        <v>0</v>
      </c>
      <c r="AK263" s="4">
        <v>0</v>
      </c>
      <c r="AL263" s="10" t="s">
        <v>662</v>
      </c>
      <c r="AM263" s="1">
        <v>315244</v>
      </c>
      <c r="AN263" s="1">
        <v>2</v>
      </c>
      <c r="AX263"/>
      <c r="AY263"/>
    </row>
    <row r="264" spans="1:51" x14ac:dyDescent="0.25">
      <c r="A264" t="s">
        <v>380</v>
      </c>
      <c r="B264" t="s">
        <v>51</v>
      </c>
      <c r="C264" t="s">
        <v>511</v>
      </c>
      <c r="D264" t="s">
        <v>406</v>
      </c>
      <c r="E264" s="4">
        <v>95.891304347826093</v>
      </c>
      <c r="F264" s="4">
        <v>303.56826086956528</v>
      </c>
      <c r="G264" s="4">
        <v>32.894347826086957</v>
      </c>
      <c r="H264" s="10">
        <v>0.10835898236482874</v>
      </c>
      <c r="I264" s="4">
        <v>264.28836956521741</v>
      </c>
      <c r="J264" s="4">
        <v>32.894347826086957</v>
      </c>
      <c r="K264" s="10">
        <v>0.12446384939375756</v>
      </c>
      <c r="L264" s="4">
        <v>52.440217391304344</v>
      </c>
      <c r="M264" s="4">
        <v>0</v>
      </c>
      <c r="N264" s="10">
        <v>0</v>
      </c>
      <c r="O264" s="4">
        <v>17.513586956521738</v>
      </c>
      <c r="P264" s="4">
        <v>0</v>
      </c>
      <c r="Q264" s="8">
        <v>0</v>
      </c>
      <c r="R264" s="4">
        <v>29.361413043478262</v>
      </c>
      <c r="S264" s="4">
        <v>0</v>
      </c>
      <c r="T264" s="10">
        <v>0</v>
      </c>
      <c r="U264" s="4">
        <v>5.5652173913043477</v>
      </c>
      <c r="V264" s="4">
        <v>0</v>
      </c>
      <c r="W264" s="10">
        <v>0</v>
      </c>
      <c r="X264" s="4">
        <v>86.70369565217392</v>
      </c>
      <c r="Y264" s="4">
        <v>7.5460869565217381</v>
      </c>
      <c r="Z264" s="10">
        <v>8.7033048588771839E-2</v>
      </c>
      <c r="AA264" s="4">
        <v>4.3532608695652177</v>
      </c>
      <c r="AB264" s="4">
        <v>0</v>
      </c>
      <c r="AC264" s="10">
        <v>0</v>
      </c>
      <c r="AD264" s="4">
        <v>160.07108695652175</v>
      </c>
      <c r="AE264" s="4">
        <v>25.348260869565216</v>
      </c>
      <c r="AF264" s="10">
        <v>0.15835627377510261</v>
      </c>
      <c r="AG264" s="4">
        <v>0</v>
      </c>
      <c r="AH264" s="4">
        <v>0</v>
      </c>
      <c r="AI264" s="10" t="s">
        <v>662</v>
      </c>
      <c r="AJ264" s="4">
        <v>0</v>
      </c>
      <c r="AK264" s="4">
        <v>0</v>
      </c>
      <c r="AL264" s="10" t="s">
        <v>662</v>
      </c>
      <c r="AM264" s="1">
        <v>315111</v>
      </c>
      <c r="AN264" s="1">
        <v>2</v>
      </c>
      <c r="AX264"/>
      <c r="AY264"/>
    </row>
    <row r="265" spans="1:51" x14ac:dyDescent="0.25">
      <c r="A265" t="s">
        <v>380</v>
      </c>
      <c r="B265" t="s">
        <v>311</v>
      </c>
      <c r="C265" t="s">
        <v>602</v>
      </c>
      <c r="D265" t="s">
        <v>406</v>
      </c>
      <c r="E265" s="4">
        <v>91.815217391304344</v>
      </c>
      <c r="F265" s="4">
        <v>319.62021739130432</v>
      </c>
      <c r="G265" s="4">
        <v>0.56891304347826088</v>
      </c>
      <c r="H265" s="10">
        <v>1.7799657609948766E-3</v>
      </c>
      <c r="I265" s="4">
        <v>290.73978260869569</v>
      </c>
      <c r="J265" s="4">
        <v>0.56891304347826088</v>
      </c>
      <c r="K265" s="10">
        <v>1.9567774261011824E-3</v>
      </c>
      <c r="L265" s="4">
        <v>49.290760869565219</v>
      </c>
      <c r="M265" s="4">
        <v>0</v>
      </c>
      <c r="N265" s="10">
        <v>0</v>
      </c>
      <c r="O265" s="4">
        <v>29.345108695652176</v>
      </c>
      <c r="P265" s="4">
        <v>0</v>
      </c>
      <c r="Q265" s="8">
        <v>0</v>
      </c>
      <c r="R265" s="4">
        <v>13.597826086956522</v>
      </c>
      <c r="S265" s="4">
        <v>0</v>
      </c>
      <c r="T265" s="10">
        <v>0</v>
      </c>
      <c r="U265" s="4">
        <v>6.3478260869565215</v>
      </c>
      <c r="V265" s="4">
        <v>0</v>
      </c>
      <c r="W265" s="10">
        <v>0</v>
      </c>
      <c r="X265" s="4">
        <v>76.058043478260871</v>
      </c>
      <c r="Y265" s="4">
        <v>0.56891304347826088</v>
      </c>
      <c r="Z265" s="10">
        <v>7.4799852515384417E-3</v>
      </c>
      <c r="AA265" s="4">
        <v>8.9347826086956523</v>
      </c>
      <c r="AB265" s="4">
        <v>0</v>
      </c>
      <c r="AC265" s="10">
        <v>0</v>
      </c>
      <c r="AD265" s="4">
        <v>185.33663043478262</v>
      </c>
      <c r="AE265" s="4">
        <v>0</v>
      </c>
      <c r="AF265" s="10">
        <v>0</v>
      </c>
      <c r="AG265" s="4">
        <v>0</v>
      </c>
      <c r="AH265" s="4">
        <v>0</v>
      </c>
      <c r="AI265" s="10" t="s">
        <v>662</v>
      </c>
      <c r="AJ265" s="4">
        <v>0</v>
      </c>
      <c r="AK265" s="4">
        <v>0</v>
      </c>
      <c r="AL265" s="10" t="s">
        <v>662</v>
      </c>
      <c r="AM265" s="1">
        <v>315487</v>
      </c>
      <c r="AN265" s="1">
        <v>2</v>
      </c>
      <c r="AX265"/>
      <c r="AY265"/>
    </row>
    <row r="266" spans="1:51" x14ac:dyDescent="0.25">
      <c r="A266" t="s">
        <v>380</v>
      </c>
      <c r="B266" t="s">
        <v>194</v>
      </c>
      <c r="C266" t="s">
        <v>568</v>
      </c>
      <c r="D266" t="s">
        <v>402</v>
      </c>
      <c r="E266" s="4">
        <v>103.82608695652173</v>
      </c>
      <c r="F266" s="4">
        <v>401.78239130434781</v>
      </c>
      <c r="G266" s="4">
        <v>12.396739130434783</v>
      </c>
      <c r="H266" s="10">
        <v>3.0854361462158569E-2</v>
      </c>
      <c r="I266" s="4">
        <v>360.65195652173918</v>
      </c>
      <c r="J266" s="4">
        <v>12.396739130434783</v>
      </c>
      <c r="K266" s="10">
        <v>3.4373137054332155E-2</v>
      </c>
      <c r="L266" s="4">
        <v>73.978043478260872</v>
      </c>
      <c r="M266" s="4">
        <v>0</v>
      </c>
      <c r="N266" s="10">
        <v>0</v>
      </c>
      <c r="O266" s="4">
        <v>48.380217391304363</v>
      </c>
      <c r="P266" s="4">
        <v>0</v>
      </c>
      <c r="Q266" s="8">
        <v>0</v>
      </c>
      <c r="R266" s="4">
        <v>19.510869565217391</v>
      </c>
      <c r="S266" s="4">
        <v>0</v>
      </c>
      <c r="T266" s="10">
        <v>0</v>
      </c>
      <c r="U266" s="4">
        <v>6.0869565217391308</v>
      </c>
      <c r="V266" s="4">
        <v>0</v>
      </c>
      <c r="W266" s="10">
        <v>0</v>
      </c>
      <c r="X266" s="4">
        <v>70.144021739130437</v>
      </c>
      <c r="Y266" s="4">
        <v>5.3070652173913047</v>
      </c>
      <c r="Z266" s="10">
        <v>7.5659551388835081E-2</v>
      </c>
      <c r="AA266" s="4">
        <v>15.532608695652174</v>
      </c>
      <c r="AB266" s="4">
        <v>0</v>
      </c>
      <c r="AC266" s="10">
        <v>0</v>
      </c>
      <c r="AD266" s="4">
        <v>242.12771739130434</v>
      </c>
      <c r="AE266" s="4">
        <v>7.0896739130434785</v>
      </c>
      <c r="AF266" s="10">
        <v>2.9280720065542127E-2</v>
      </c>
      <c r="AG266" s="4">
        <v>0</v>
      </c>
      <c r="AH266" s="4">
        <v>0</v>
      </c>
      <c r="AI266" s="10" t="s">
        <v>662</v>
      </c>
      <c r="AJ266" s="4">
        <v>0</v>
      </c>
      <c r="AK266" s="4">
        <v>0</v>
      </c>
      <c r="AL266" s="10" t="s">
        <v>662</v>
      </c>
      <c r="AM266" s="1">
        <v>315321</v>
      </c>
      <c r="AN266" s="1">
        <v>2</v>
      </c>
      <c r="AX266"/>
      <c r="AY266"/>
    </row>
    <row r="267" spans="1:51" x14ac:dyDescent="0.25">
      <c r="A267" t="s">
        <v>380</v>
      </c>
      <c r="B267" t="s">
        <v>254</v>
      </c>
      <c r="C267" t="s">
        <v>586</v>
      </c>
      <c r="D267" t="s">
        <v>412</v>
      </c>
      <c r="E267" s="4">
        <v>127.90217391304348</v>
      </c>
      <c r="F267" s="4">
        <v>384.12032608695654</v>
      </c>
      <c r="G267" s="4">
        <v>106.20108695652173</v>
      </c>
      <c r="H267" s="10">
        <v>0.27647869624186489</v>
      </c>
      <c r="I267" s="4">
        <v>347.27793478260867</v>
      </c>
      <c r="J267" s="4">
        <v>106.20108695652173</v>
      </c>
      <c r="K267" s="10">
        <v>0.30581006254544274</v>
      </c>
      <c r="L267" s="4">
        <v>63.628478260869556</v>
      </c>
      <c r="M267" s="4">
        <v>0</v>
      </c>
      <c r="N267" s="10">
        <v>0</v>
      </c>
      <c r="O267" s="4">
        <v>44.324130434782596</v>
      </c>
      <c r="P267" s="4">
        <v>0</v>
      </c>
      <c r="Q267" s="8">
        <v>0</v>
      </c>
      <c r="R267" s="4">
        <v>13.826086956521738</v>
      </c>
      <c r="S267" s="4">
        <v>0</v>
      </c>
      <c r="T267" s="10">
        <v>0</v>
      </c>
      <c r="U267" s="4">
        <v>5.4782608695652177</v>
      </c>
      <c r="V267" s="4">
        <v>0</v>
      </c>
      <c r="W267" s="10">
        <v>0</v>
      </c>
      <c r="X267" s="4">
        <v>51.880434782608695</v>
      </c>
      <c r="Y267" s="4">
        <v>0</v>
      </c>
      <c r="Z267" s="10">
        <v>0</v>
      </c>
      <c r="AA267" s="4">
        <v>17.538043478260871</v>
      </c>
      <c r="AB267" s="4">
        <v>0</v>
      </c>
      <c r="AC267" s="10">
        <v>0</v>
      </c>
      <c r="AD267" s="4">
        <v>251.0733695652174</v>
      </c>
      <c r="AE267" s="4">
        <v>106.20108695652173</v>
      </c>
      <c r="AF267" s="10">
        <v>0.42298825694031056</v>
      </c>
      <c r="AG267" s="4">
        <v>0</v>
      </c>
      <c r="AH267" s="4">
        <v>0</v>
      </c>
      <c r="AI267" s="10" t="s">
        <v>662</v>
      </c>
      <c r="AJ267" s="4">
        <v>0</v>
      </c>
      <c r="AK267" s="4">
        <v>0</v>
      </c>
      <c r="AL267" s="10" t="s">
        <v>662</v>
      </c>
      <c r="AM267" s="1">
        <v>315397</v>
      </c>
      <c r="AN267" s="1">
        <v>2</v>
      </c>
      <c r="AX267"/>
      <c r="AY267"/>
    </row>
    <row r="268" spans="1:51" x14ac:dyDescent="0.25">
      <c r="A268" t="s">
        <v>380</v>
      </c>
      <c r="B268" t="s">
        <v>93</v>
      </c>
      <c r="C268" t="s">
        <v>487</v>
      </c>
      <c r="D268" t="s">
        <v>405</v>
      </c>
      <c r="E268" s="4">
        <v>112.95652173913044</v>
      </c>
      <c r="F268" s="4">
        <v>343.52586956521736</v>
      </c>
      <c r="G268" s="4">
        <v>83.706521739130437</v>
      </c>
      <c r="H268" s="10">
        <v>0.24366875730515836</v>
      </c>
      <c r="I268" s="4">
        <v>334.22152173913042</v>
      </c>
      <c r="J268" s="4">
        <v>83.706521739130437</v>
      </c>
      <c r="K268" s="10">
        <v>0.25045221894616887</v>
      </c>
      <c r="L268" s="4">
        <v>44.535326086956523</v>
      </c>
      <c r="M268" s="4">
        <v>3.7173913043478262</v>
      </c>
      <c r="N268" s="10">
        <v>8.3470620538165841E-2</v>
      </c>
      <c r="O268" s="4">
        <v>35.230978260869563</v>
      </c>
      <c r="P268" s="4">
        <v>3.7173913043478262</v>
      </c>
      <c r="Q268" s="8">
        <v>0.10551484766679523</v>
      </c>
      <c r="R268" s="4">
        <v>3.347826086956522</v>
      </c>
      <c r="S268" s="4">
        <v>0</v>
      </c>
      <c r="T268" s="10">
        <v>0</v>
      </c>
      <c r="U268" s="4">
        <v>5.9565217391304346</v>
      </c>
      <c r="V268" s="4">
        <v>0</v>
      </c>
      <c r="W268" s="10">
        <v>0</v>
      </c>
      <c r="X268" s="4">
        <v>128.28836956521738</v>
      </c>
      <c r="Y268" s="4">
        <v>27.195652173913043</v>
      </c>
      <c r="Z268" s="10">
        <v>0.21198844654493573</v>
      </c>
      <c r="AA268" s="4">
        <v>0</v>
      </c>
      <c r="AB268" s="4">
        <v>0</v>
      </c>
      <c r="AC268" s="10" t="s">
        <v>662</v>
      </c>
      <c r="AD268" s="4">
        <v>170.70217391304348</v>
      </c>
      <c r="AE268" s="4">
        <v>52.793478260869563</v>
      </c>
      <c r="AF268" s="10">
        <v>0.30927244246908547</v>
      </c>
      <c r="AG268" s="4">
        <v>0</v>
      </c>
      <c r="AH268" s="4">
        <v>0</v>
      </c>
      <c r="AI268" s="10" t="s">
        <v>662</v>
      </c>
      <c r="AJ268" s="4">
        <v>0</v>
      </c>
      <c r="AK268" s="4">
        <v>0</v>
      </c>
      <c r="AL268" s="10" t="s">
        <v>662</v>
      </c>
      <c r="AM268" s="1">
        <v>315183</v>
      </c>
      <c r="AN268" s="1">
        <v>2</v>
      </c>
      <c r="AX268"/>
      <c r="AY268"/>
    </row>
    <row r="269" spans="1:51" x14ac:dyDescent="0.25">
      <c r="A269" t="s">
        <v>380</v>
      </c>
      <c r="B269" t="s">
        <v>49</v>
      </c>
      <c r="C269" t="s">
        <v>457</v>
      </c>
      <c r="D269" t="s">
        <v>406</v>
      </c>
      <c r="E269" s="4">
        <v>73.478260869565219</v>
      </c>
      <c r="F269" s="4">
        <v>235.50413043478255</v>
      </c>
      <c r="G269" s="4">
        <v>0.34782608695652173</v>
      </c>
      <c r="H269" s="10">
        <v>1.4769426180100231E-3</v>
      </c>
      <c r="I269" s="4">
        <v>220.19978260869561</v>
      </c>
      <c r="J269" s="4">
        <v>0.34782608695652173</v>
      </c>
      <c r="K269" s="10">
        <v>1.579593234997073E-3</v>
      </c>
      <c r="L269" s="4">
        <v>28.209565217391308</v>
      </c>
      <c r="M269" s="4">
        <v>0</v>
      </c>
      <c r="N269" s="10">
        <v>0</v>
      </c>
      <c r="O269" s="4">
        <v>12.905217391304353</v>
      </c>
      <c r="P269" s="4">
        <v>0</v>
      </c>
      <c r="Q269" s="8">
        <v>0</v>
      </c>
      <c r="R269" s="4">
        <v>10.173913043478262</v>
      </c>
      <c r="S269" s="4">
        <v>0</v>
      </c>
      <c r="T269" s="10">
        <v>0</v>
      </c>
      <c r="U269" s="4">
        <v>5.1304347826086953</v>
      </c>
      <c r="V269" s="4">
        <v>0</v>
      </c>
      <c r="W269" s="10">
        <v>0</v>
      </c>
      <c r="X269" s="4">
        <v>85.980108695652163</v>
      </c>
      <c r="Y269" s="4">
        <v>0.34782608695652173</v>
      </c>
      <c r="Z269" s="10">
        <v>4.045425066717909E-3</v>
      </c>
      <c r="AA269" s="4">
        <v>0</v>
      </c>
      <c r="AB269" s="4">
        <v>0</v>
      </c>
      <c r="AC269" s="10" t="s">
        <v>662</v>
      </c>
      <c r="AD269" s="4">
        <v>121.31445652173909</v>
      </c>
      <c r="AE269" s="4">
        <v>0</v>
      </c>
      <c r="AF269" s="10">
        <v>0</v>
      </c>
      <c r="AG269" s="4">
        <v>0</v>
      </c>
      <c r="AH269" s="4">
        <v>0</v>
      </c>
      <c r="AI269" s="10" t="s">
        <v>662</v>
      </c>
      <c r="AJ269" s="4">
        <v>0</v>
      </c>
      <c r="AK269" s="4">
        <v>0</v>
      </c>
      <c r="AL269" s="10" t="s">
        <v>662</v>
      </c>
      <c r="AM269" s="1">
        <v>315108</v>
      </c>
      <c r="AN269" s="1">
        <v>2</v>
      </c>
      <c r="AX269"/>
      <c r="AY269"/>
    </row>
    <row r="270" spans="1:51" x14ac:dyDescent="0.25">
      <c r="A270" t="s">
        <v>380</v>
      </c>
      <c r="B270" t="s">
        <v>145</v>
      </c>
      <c r="C270" t="s">
        <v>552</v>
      </c>
      <c r="D270" t="s">
        <v>401</v>
      </c>
      <c r="E270" s="4">
        <v>109.32608695652173</v>
      </c>
      <c r="F270" s="4">
        <v>409.94663043478255</v>
      </c>
      <c r="G270" s="4">
        <v>0</v>
      </c>
      <c r="H270" s="10">
        <v>0</v>
      </c>
      <c r="I270" s="4">
        <v>376.3927173913043</v>
      </c>
      <c r="J270" s="4">
        <v>0</v>
      </c>
      <c r="K270" s="10">
        <v>0</v>
      </c>
      <c r="L270" s="4">
        <v>65.288478260869567</v>
      </c>
      <c r="M270" s="4">
        <v>0</v>
      </c>
      <c r="N270" s="10">
        <v>0</v>
      </c>
      <c r="O270" s="4">
        <v>37.968260869565214</v>
      </c>
      <c r="P270" s="4">
        <v>0</v>
      </c>
      <c r="Q270" s="8">
        <v>0</v>
      </c>
      <c r="R270" s="4">
        <v>21.679782608695653</v>
      </c>
      <c r="S270" s="4">
        <v>0</v>
      </c>
      <c r="T270" s="10">
        <v>0</v>
      </c>
      <c r="U270" s="4">
        <v>5.640434782608696</v>
      </c>
      <c r="V270" s="4">
        <v>0</v>
      </c>
      <c r="W270" s="10">
        <v>0</v>
      </c>
      <c r="X270" s="4">
        <v>108.28608695652174</v>
      </c>
      <c r="Y270" s="4">
        <v>0</v>
      </c>
      <c r="Z270" s="10">
        <v>0</v>
      </c>
      <c r="AA270" s="4">
        <v>6.2336956521739131</v>
      </c>
      <c r="AB270" s="4">
        <v>0</v>
      </c>
      <c r="AC270" s="10">
        <v>0</v>
      </c>
      <c r="AD270" s="4">
        <v>230.13836956521735</v>
      </c>
      <c r="AE270" s="4">
        <v>0</v>
      </c>
      <c r="AF270" s="10">
        <v>0</v>
      </c>
      <c r="AG270" s="4">
        <v>0</v>
      </c>
      <c r="AH270" s="4">
        <v>0</v>
      </c>
      <c r="AI270" s="10" t="s">
        <v>662</v>
      </c>
      <c r="AJ270" s="4">
        <v>0</v>
      </c>
      <c r="AK270" s="4">
        <v>0</v>
      </c>
      <c r="AL270" s="10" t="s">
        <v>662</v>
      </c>
      <c r="AM270" s="1">
        <v>315259</v>
      </c>
      <c r="AN270" s="1">
        <v>2</v>
      </c>
      <c r="AX270"/>
      <c r="AY270"/>
    </row>
    <row r="271" spans="1:51" x14ac:dyDescent="0.25">
      <c r="A271" t="s">
        <v>380</v>
      </c>
      <c r="B271" t="s">
        <v>320</v>
      </c>
      <c r="C271" t="s">
        <v>537</v>
      </c>
      <c r="D271" t="s">
        <v>405</v>
      </c>
      <c r="E271" s="4">
        <v>99.934782608695656</v>
      </c>
      <c r="F271" s="4">
        <v>346.85804347826092</v>
      </c>
      <c r="G271" s="4">
        <v>0</v>
      </c>
      <c r="H271" s="10">
        <v>0</v>
      </c>
      <c r="I271" s="4">
        <v>327.39826086956526</v>
      </c>
      <c r="J271" s="4">
        <v>0</v>
      </c>
      <c r="K271" s="10">
        <v>0</v>
      </c>
      <c r="L271" s="4">
        <v>49.909239130434777</v>
      </c>
      <c r="M271" s="4">
        <v>0</v>
      </c>
      <c r="N271" s="10">
        <v>0</v>
      </c>
      <c r="O271" s="4">
        <v>30.449456521739126</v>
      </c>
      <c r="P271" s="4">
        <v>0</v>
      </c>
      <c r="Q271" s="8">
        <v>0</v>
      </c>
      <c r="R271" s="4">
        <v>14.514130434782606</v>
      </c>
      <c r="S271" s="4">
        <v>0</v>
      </c>
      <c r="T271" s="10">
        <v>0</v>
      </c>
      <c r="U271" s="4">
        <v>4.9456521739130439</v>
      </c>
      <c r="V271" s="4">
        <v>0</v>
      </c>
      <c r="W271" s="10">
        <v>0</v>
      </c>
      <c r="X271" s="4">
        <v>97.540217391304395</v>
      </c>
      <c r="Y271" s="4">
        <v>0</v>
      </c>
      <c r="Z271" s="10">
        <v>0</v>
      </c>
      <c r="AA271" s="4">
        <v>0</v>
      </c>
      <c r="AB271" s="4">
        <v>0</v>
      </c>
      <c r="AC271" s="10" t="s">
        <v>662</v>
      </c>
      <c r="AD271" s="4">
        <v>197.57554347826087</v>
      </c>
      <c r="AE271" s="4">
        <v>0</v>
      </c>
      <c r="AF271" s="10">
        <v>0</v>
      </c>
      <c r="AG271" s="4">
        <v>1.8330434782608693</v>
      </c>
      <c r="AH271" s="4">
        <v>0</v>
      </c>
      <c r="AI271" s="10">
        <v>0</v>
      </c>
      <c r="AJ271" s="4">
        <v>0</v>
      </c>
      <c r="AK271" s="4">
        <v>0</v>
      </c>
      <c r="AL271" s="10" t="s">
        <v>662</v>
      </c>
      <c r="AM271" s="1">
        <v>315500</v>
      </c>
      <c r="AN271" s="1">
        <v>2</v>
      </c>
      <c r="AX271"/>
      <c r="AY271"/>
    </row>
    <row r="272" spans="1:51" x14ac:dyDescent="0.25">
      <c r="A272" t="s">
        <v>380</v>
      </c>
      <c r="B272" t="s">
        <v>326</v>
      </c>
      <c r="C272" t="s">
        <v>550</v>
      </c>
      <c r="D272" t="s">
        <v>419</v>
      </c>
      <c r="E272" s="4">
        <v>99.804347826086953</v>
      </c>
      <c r="F272" s="4">
        <v>395.09282608695662</v>
      </c>
      <c r="G272" s="4">
        <v>34.41423913043478</v>
      </c>
      <c r="H272" s="10">
        <v>8.7104186302943643E-2</v>
      </c>
      <c r="I272" s="4">
        <v>365.12576086956534</v>
      </c>
      <c r="J272" s="4">
        <v>34.41423913043478</v>
      </c>
      <c r="K272" s="10">
        <v>9.4253111718207827E-2</v>
      </c>
      <c r="L272" s="4">
        <v>74.791195652173897</v>
      </c>
      <c r="M272" s="4">
        <v>5.6201086956521724</v>
      </c>
      <c r="N272" s="10">
        <v>7.5143987826979161E-2</v>
      </c>
      <c r="O272" s="4">
        <v>45.349456521739128</v>
      </c>
      <c r="P272" s="4">
        <v>5.6201086956521724</v>
      </c>
      <c r="Q272" s="8">
        <v>0.12392890955502556</v>
      </c>
      <c r="R272" s="4">
        <v>24.224347826086944</v>
      </c>
      <c r="S272" s="4">
        <v>0</v>
      </c>
      <c r="T272" s="10">
        <v>0</v>
      </c>
      <c r="U272" s="4">
        <v>5.2173913043478262</v>
      </c>
      <c r="V272" s="4">
        <v>0</v>
      </c>
      <c r="W272" s="10">
        <v>0</v>
      </c>
      <c r="X272" s="4">
        <v>104.08923913043482</v>
      </c>
      <c r="Y272" s="4">
        <v>24.50826086956522</v>
      </c>
      <c r="Z272" s="10">
        <v>0.23545431856653096</v>
      </c>
      <c r="AA272" s="4">
        <v>0.52532608695652183</v>
      </c>
      <c r="AB272" s="4">
        <v>0</v>
      </c>
      <c r="AC272" s="10">
        <v>0</v>
      </c>
      <c r="AD272" s="4">
        <v>193.8494565217392</v>
      </c>
      <c r="AE272" s="4">
        <v>4.285869565217391</v>
      </c>
      <c r="AF272" s="10">
        <v>2.2109267893339456E-2</v>
      </c>
      <c r="AG272" s="4">
        <v>21.837608695652172</v>
      </c>
      <c r="AH272" s="4">
        <v>0</v>
      </c>
      <c r="AI272" s="10">
        <v>0</v>
      </c>
      <c r="AJ272" s="4">
        <v>0</v>
      </c>
      <c r="AK272" s="4">
        <v>0</v>
      </c>
      <c r="AL272" s="10" t="s">
        <v>662</v>
      </c>
      <c r="AM272" s="1">
        <v>315506</v>
      </c>
      <c r="AN272" s="1">
        <v>2</v>
      </c>
      <c r="AX272"/>
      <c r="AY272"/>
    </row>
    <row r="273" spans="1:51" x14ac:dyDescent="0.25">
      <c r="A273" t="s">
        <v>380</v>
      </c>
      <c r="B273" t="s">
        <v>137</v>
      </c>
      <c r="C273" t="s">
        <v>555</v>
      </c>
      <c r="D273" t="s">
        <v>419</v>
      </c>
      <c r="E273" s="4">
        <v>108.75</v>
      </c>
      <c r="F273" s="4">
        <v>400.90249999999992</v>
      </c>
      <c r="G273" s="4">
        <v>7.4695652173913043</v>
      </c>
      <c r="H273" s="10">
        <v>1.8631874875789763E-2</v>
      </c>
      <c r="I273" s="4">
        <v>370.91923913043468</v>
      </c>
      <c r="J273" s="4">
        <v>7.4695652173913043</v>
      </c>
      <c r="K273" s="10">
        <v>2.0137982691063951E-2</v>
      </c>
      <c r="L273" s="4">
        <v>73.12913043478261</v>
      </c>
      <c r="M273" s="4">
        <v>1.306413043478261</v>
      </c>
      <c r="N273" s="10">
        <v>1.7864468450685806E-2</v>
      </c>
      <c r="O273" s="4">
        <v>43.145869565217403</v>
      </c>
      <c r="P273" s="4">
        <v>1.306413043478261</v>
      </c>
      <c r="Q273" s="8">
        <v>3.0278982823687083E-2</v>
      </c>
      <c r="R273" s="4">
        <v>24.939782608695651</v>
      </c>
      <c r="S273" s="4">
        <v>0</v>
      </c>
      <c r="T273" s="10">
        <v>0</v>
      </c>
      <c r="U273" s="4">
        <v>5.0434782608695654</v>
      </c>
      <c r="V273" s="4">
        <v>0</v>
      </c>
      <c r="W273" s="10">
        <v>0</v>
      </c>
      <c r="X273" s="4">
        <v>145.42576086956518</v>
      </c>
      <c r="Y273" s="4">
        <v>4.8696739130434779</v>
      </c>
      <c r="Z273" s="10">
        <v>3.3485634759106889E-2</v>
      </c>
      <c r="AA273" s="4">
        <v>0</v>
      </c>
      <c r="AB273" s="4">
        <v>0</v>
      </c>
      <c r="AC273" s="10" t="s">
        <v>662</v>
      </c>
      <c r="AD273" s="4">
        <v>159.52858695652168</v>
      </c>
      <c r="AE273" s="4">
        <v>1.2934782608695652</v>
      </c>
      <c r="AF273" s="10">
        <v>8.1081283646177657E-3</v>
      </c>
      <c r="AG273" s="4">
        <v>22.819021739130434</v>
      </c>
      <c r="AH273" s="4">
        <v>0</v>
      </c>
      <c r="AI273" s="10">
        <v>0</v>
      </c>
      <c r="AJ273" s="4">
        <v>0</v>
      </c>
      <c r="AK273" s="4">
        <v>0</v>
      </c>
      <c r="AL273" s="10" t="s">
        <v>662</v>
      </c>
      <c r="AM273" s="1">
        <v>315246</v>
      </c>
      <c r="AN273" s="1">
        <v>2</v>
      </c>
      <c r="AX273"/>
      <c r="AY273"/>
    </row>
    <row r="274" spans="1:51" x14ac:dyDescent="0.25">
      <c r="A274" t="s">
        <v>380</v>
      </c>
      <c r="B274" t="s">
        <v>333</v>
      </c>
      <c r="C274" t="s">
        <v>537</v>
      </c>
      <c r="D274" t="s">
        <v>405</v>
      </c>
      <c r="E274" s="4">
        <v>84.619565217391298</v>
      </c>
      <c r="F274" s="4">
        <v>430.91663043478258</v>
      </c>
      <c r="G274" s="4">
        <v>174.07130434782613</v>
      </c>
      <c r="H274" s="10">
        <v>0.4039558746484051</v>
      </c>
      <c r="I274" s="4">
        <v>378.02239130434782</v>
      </c>
      <c r="J274" s="4">
        <v>174.07130434782613</v>
      </c>
      <c r="K274" s="10">
        <v>0.46047881911757022</v>
      </c>
      <c r="L274" s="4">
        <v>128.70782608695652</v>
      </c>
      <c r="M274" s="4">
        <v>8.1622826086956533</v>
      </c>
      <c r="N274" s="10">
        <v>6.3417142972962026E-2</v>
      </c>
      <c r="O274" s="4">
        <v>75.81358695652176</v>
      </c>
      <c r="P274" s="4">
        <v>8.1622826086956533</v>
      </c>
      <c r="Q274" s="8">
        <v>0.10766253037699734</v>
      </c>
      <c r="R274" s="4">
        <v>49.155108695652146</v>
      </c>
      <c r="S274" s="4">
        <v>0</v>
      </c>
      <c r="T274" s="10">
        <v>0</v>
      </c>
      <c r="U274" s="4">
        <v>3.7391304347826089</v>
      </c>
      <c r="V274" s="4">
        <v>0</v>
      </c>
      <c r="W274" s="10">
        <v>0</v>
      </c>
      <c r="X274" s="4">
        <v>134.11989130434785</v>
      </c>
      <c r="Y274" s="4">
        <v>65.347608695652156</v>
      </c>
      <c r="Z274" s="10">
        <v>0.4872327889631517</v>
      </c>
      <c r="AA274" s="4">
        <v>0</v>
      </c>
      <c r="AB274" s="4">
        <v>0</v>
      </c>
      <c r="AC274" s="10" t="s">
        <v>662</v>
      </c>
      <c r="AD274" s="4">
        <v>168.08891304347821</v>
      </c>
      <c r="AE274" s="4">
        <v>100.56141304347831</v>
      </c>
      <c r="AF274" s="10">
        <v>0.59826321214574629</v>
      </c>
      <c r="AG274" s="4">
        <v>0</v>
      </c>
      <c r="AH274" s="4">
        <v>0</v>
      </c>
      <c r="AI274" s="10" t="s">
        <v>662</v>
      </c>
      <c r="AJ274" s="4">
        <v>0</v>
      </c>
      <c r="AK274" s="4">
        <v>0</v>
      </c>
      <c r="AL274" s="10" t="s">
        <v>662</v>
      </c>
      <c r="AM274" s="1">
        <v>315513</v>
      </c>
      <c r="AN274" s="1">
        <v>2</v>
      </c>
      <c r="AX274"/>
      <c r="AY274"/>
    </row>
    <row r="275" spans="1:51" x14ac:dyDescent="0.25">
      <c r="A275" t="s">
        <v>380</v>
      </c>
      <c r="B275" t="s">
        <v>337</v>
      </c>
      <c r="C275" t="s">
        <v>502</v>
      </c>
      <c r="D275" t="s">
        <v>415</v>
      </c>
      <c r="E275" s="4">
        <v>83.652173913043484</v>
      </c>
      <c r="F275" s="4">
        <v>405.51043478260863</v>
      </c>
      <c r="G275" s="4">
        <v>62.896847826086969</v>
      </c>
      <c r="H275" s="10">
        <v>0.15510537443951483</v>
      </c>
      <c r="I275" s="4">
        <v>341.58608695652168</v>
      </c>
      <c r="J275" s="4">
        <v>62.451195652173922</v>
      </c>
      <c r="K275" s="10">
        <v>0.18282710577765113</v>
      </c>
      <c r="L275" s="4">
        <v>101.65141304347827</v>
      </c>
      <c r="M275" s="4">
        <v>3.227391304347826</v>
      </c>
      <c r="N275" s="10">
        <v>3.1749596072682316E-2</v>
      </c>
      <c r="O275" s="4">
        <v>37.727065217391306</v>
      </c>
      <c r="P275" s="4">
        <v>2.7817391304347825</v>
      </c>
      <c r="Q275" s="8">
        <v>7.3733249973349763E-2</v>
      </c>
      <c r="R275" s="4">
        <v>59.054782608695653</v>
      </c>
      <c r="S275" s="4">
        <v>0.44565217391304346</v>
      </c>
      <c r="T275" s="10">
        <v>7.5464196840074795E-3</v>
      </c>
      <c r="U275" s="4">
        <v>4.8695652173913047</v>
      </c>
      <c r="V275" s="4">
        <v>0</v>
      </c>
      <c r="W275" s="10">
        <v>0</v>
      </c>
      <c r="X275" s="4">
        <v>144.1670652173913</v>
      </c>
      <c r="Y275" s="4">
        <v>27.072500000000005</v>
      </c>
      <c r="Z275" s="10">
        <v>0.18778560803174463</v>
      </c>
      <c r="AA275" s="4">
        <v>0</v>
      </c>
      <c r="AB275" s="4">
        <v>0</v>
      </c>
      <c r="AC275" s="10" t="s">
        <v>662</v>
      </c>
      <c r="AD275" s="4">
        <v>159.69195652173909</v>
      </c>
      <c r="AE275" s="4">
        <v>32.596956521739138</v>
      </c>
      <c r="AF275" s="10">
        <v>0.20412397237616453</v>
      </c>
      <c r="AG275" s="4">
        <v>0</v>
      </c>
      <c r="AH275" s="4">
        <v>0</v>
      </c>
      <c r="AI275" s="10" t="s">
        <v>662</v>
      </c>
      <c r="AJ275" s="4">
        <v>0</v>
      </c>
      <c r="AK275" s="4">
        <v>0</v>
      </c>
      <c r="AL275" s="10" t="s">
        <v>662</v>
      </c>
      <c r="AM275" s="1">
        <v>315517</v>
      </c>
      <c r="AN275" s="1">
        <v>2</v>
      </c>
      <c r="AX275"/>
      <c r="AY275"/>
    </row>
    <row r="276" spans="1:51" x14ac:dyDescent="0.25">
      <c r="A276" t="s">
        <v>380</v>
      </c>
      <c r="B276" t="s">
        <v>58</v>
      </c>
      <c r="C276" t="s">
        <v>448</v>
      </c>
      <c r="D276" t="s">
        <v>406</v>
      </c>
      <c r="E276" s="4">
        <v>86.956521739130437</v>
      </c>
      <c r="F276" s="4">
        <v>217.91793478260868</v>
      </c>
      <c r="G276" s="4">
        <v>16.895869565217389</v>
      </c>
      <c r="H276" s="10">
        <v>7.7533175881427233E-2</v>
      </c>
      <c r="I276" s="4">
        <v>190.89054347826084</v>
      </c>
      <c r="J276" s="4">
        <v>16.895869565217389</v>
      </c>
      <c r="K276" s="10">
        <v>8.8510773018683028E-2</v>
      </c>
      <c r="L276" s="4">
        <v>46.521086956521735</v>
      </c>
      <c r="M276" s="4">
        <v>0</v>
      </c>
      <c r="N276" s="10">
        <v>0</v>
      </c>
      <c r="O276" s="4">
        <v>26.406304347826083</v>
      </c>
      <c r="P276" s="4">
        <v>0</v>
      </c>
      <c r="Q276" s="8">
        <v>0</v>
      </c>
      <c r="R276" s="4">
        <v>14.375652173913043</v>
      </c>
      <c r="S276" s="4">
        <v>0</v>
      </c>
      <c r="T276" s="10">
        <v>0</v>
      </c>
      <c r="U276" s="4">
        <v>5.7391304347826084</v>
      </c>
      <c r="V276" s="4">
        <v>0</v>
      </c>
      <c r="W276" s="10">
        <v>0</v>
      </c>
      <c r="X276" s="4">
        <v>29.580326086956521</v>
      </c>
      <c r="Y276" s="4">
        <v>4.1911956521739127</v>
      </c>
      <c r="Z276" s="10">
        <v>0.14168862235842711</v>
      </c>
      <c r="AA276" s="4">
        <v>6.9126086956521755</v>
      </c>
      <c r="AB276" s="4">
        <v>0</v>
      </c>
      <c r="AC276" s="10">
        <v>0</v>
      </c>
      <c r="AD276" s="4">
        <v>134.90391304347824</v>
      </c>
      <c r="AE276" s="4">
        <v>12.704673913043477</v>
      </c>
      <c r="AF276" s="10">
        <v>9.4175725717821707E-2</v>
      </c>
      <c r="AG276" s="4">
        <v>0</v>
      </c>
      <c r="AH276" s="4">
        <v>0</v>
      </c>
      <c r="AI276" s="10" t="s">
        <v>662</v>
      </c>
      <c r="AJ276" s="4">
        <v>0</v>
      </c>
      <c r="AK276" s="4">
        <v>0</v>
      </c>
      <c r="AL276" s="10" t="s">
        <v>662</v>
      </c>
      <c r="AM276" s="1">
        <v>315124</v>
      </c>
      <c r="AN276" s="1">
        <v>2</v>
      </c>
      <c r="AX276"/>
      <c r="AY276"/>
    </row>
    <row r="277" spans="1:51" x14ac:dyDescent="0.25">
      <c r="A277" t="s">
        <v>380</v>
      </c>
      <c r="B277" t="s">
        <v>261</v>
      </c>
      <c r="C277" t="s">
        <v>568</v>
      </c>
      <c r="D277" t="s">
        <v>402</v>
      </c>
      <c r="E277" s="4">
        <v>79.630434782608702</v>
      </c>
      <c r="F277" s="4">
        <v>334.68076086956529</v>
      </c>
      <c r="G277" s="4">
        <v>0.32608695652173914</v>
      </c>
      <c r="H277" s="10">
        <v>9.7432238314058514E-4</v>
      </c>
      <c r="I277" s="4">
        <v>319.41239130434792</v>
      </c>
      <c r="J277" s="4">
        <v>0.32608695652173914</v>
      </c>
      <c r="K277" s="10">
        <v>1.0208963878644002E-3</v>
      </c>
      <c r="L277" s="4">
        <v>110.36467391304352</v>
      </c>
      <c r="M277" s="4">
        <v>0</v>
      </c>
      <c r="N277" s="10">
        <v>0</v>
      </c>
      <c r="O277" s="4">
        <v>95.09630434782612</v>
      </c>
      <c r="P277" s="4">
        <v>0</v>
      </c>
      <c r="Q277" s="8">
        <v>0</v>
      </c>
      <c r="R277" s="4">
        <v>9.9565217391304355</v>
      </c>
      <c r="S277" s="4">
        <v>0</v>
      </c>
      <c r="T277" s="10">
        <v>0</v>
      </c>
      <c r="U277" s="4">
        <v>5.3118478260869564</v>
      </c>
      <c r="V277" s="4">
        <v>0</v>
      </c>
      <c r="W277" s="10">
        <v>0</v>
      </c>
      <c r="X277" s="4">
        <v>50.550434782608683</v>
      </c>
      <c r="Y277" s="4">
        <v>0</v>
      </c>
      <c r="Z277" s="10">
        <v>0</v>
      </c>
      <c r="AA277" s="4">
        <v>0</v>
      </c>
      <c r="AB277" s="4">
        <v>0</v>
      </c>
      <c r="AC277" s="10" t="s">
        <v>662</v>
      </c>
      <c r="AD277" s="4">
        <v>173.76565217391308</v>
      </c>
      <c r="AE277" s="4">
        <v>0.32608695652173914</v>
      </c>
      <c r="AF277" s="10">
        <v>1.8765904103727905E-3</v>
      </c>
      <c r="AG277" s="4">
        <v>0</v>
      </c>
      <c r="AH277" s="4">
        <v>0</v>
      </c>
      <c r="AI277" s="10" t="s">
        <v>662</v>
      </c>
      <c r="AJ277" s="4">
        <v>0</v>
      </c>
      <c r="AK277" s="4">
        <v>0</v>
      </c>
      <c r="AL277" s="10" t="s">
        <v>662</v>
      </c>
      <c r="AM277" s="1">
        <v>315417</v>
      </c>
      <c r="AN277" s="1">
        <v>2</v>
      </c>
      <c r="AX277"/>
      <c r="AY277"/>
    </row>
    <row r="278" spans="1:51" x14ac:dyDescent="0.25">
      <c r="A278" t="s">
        <v>380</v>
      </c>
      <c r="B278" t="s">
        <v>45</v>
      </c>
      <c r="C278" t="s">
        <v>474</v>
      </c>
      <c r="D278" t="s">
        <v>414</v>
      </c>
      <c r="E278" s="4">
        <v>89.967391304347828</v>
      </c>
      <c r="F278" s="4">
        <v>273.52989130434781</v>
      </c>
      <c r="G278" s="4">
        <v>2.8179347826086958</v>
      </c>
      <c r="H278" s="10">
        <v>1.0302109101024252E-2</v>
      </c>
      <c r="I278" s="4">
        <v>257.37771739130437</v>
      </c>
      <c r="J278" s="4">
        <v>2.8179347826086958</v>
      </c>
      <c r="K278" s="10">
        <v>1.0948635379823681E-2</v>
      </c>
      <c r="L278" s="4">
        <v>82.934782608695656</v>
      </c>
      <c r="M278" s="4">
        <v>0</v>
      </c>
      <c r="N278" s="10">
        <v>0</v>
      </c>
      <c r="O278" s="4">
        <v>66.782608695652172</v>
      </c>
      <c r="P278" s="4">
        <v>0</v>
      </c>
      <c r="Q278" s="8">
        <v>0</v>
      </c>
      <c r="R278" s="4">
        <v>6.9347826086956523</v>
      </c>
      <c r="S278" s="4">
        <v>0</v>
      </c>
      <c r="T278" s="10">
        <v>0</v>
      </c>
      <c r="U278" s="4">
        <v>9.2173913043478262</v>
      </c>
      <c r="V278" s="4">
        <v>0</v>
      </c>
      <c r="W278" s="10">
        <v>0</v>
      </c>
      <c r="X278" s="4">
        <v>30.673913043478262</v>
      </c>
      <c r="Y278" s="4">
        <v>0</v>
      </c>
      <c r="Z278" s="10">
        <v>0</v>
      </c>
      <c r="AA278" s="4">
        <v>0</v>
      </c>
      <c r="AB278" s="4">
        <v>0</v>
      </c>
      <c r="AC278" s="10" t="s">
        <v>662</v>
      </c>
      <c r="AD278" s="4">
        <v>159.92119565217391</v>
      </c>
      <c r="AE278" s="4">
        <v>2.8179347826086958</v>
      </c>
      <c r="AF278" s="10">
        <v>1.7620771099896348E-2</v>
      </c>
      <c r="AG278" s="4">
        <v>0</v>
      </c>
      <c r="AH278" s="4">
        <v>0</v>
      </c>
      <c r="AI278" s="10" t="s">
        <v>662</v>
      </c>
      <c r="AJ278" s="4">
        <v>0</v>
      </c>
      <c r="AK278" s="4">
        <v>0</v>
      </c>
      <c r="AL278" s="10" t="s">
        <v>662</v>
      </c>
      <c r="AM278" s="1">
        <v>315103</v>
      </c>
      <c r="AN278" s="1">
        <v>2</v>
      </c>
      <c r="AX278"/>
      <c r="AY278"/>
    </row>
    <row r="279" spans="1:51" x14ac:dyDescent="0.25">
      <c r="A279" t="s">
        <v>380</v>
      </c>
      <c r="B279" t="s">
        <v>222</v>
      </c>
      <c r="C279" t="s">
        <v>446</v>
      </c>
      <c r="D279" t="s">
        <v>408</v>
      </c>
      <c r="E279" s="4">
        <v>126.89130434782609</v>
      </c>
      <c r="F279" s="4">
        <v>421.10054347826087</v>
      </c>
      <c r="G279" s="4">
        <v>4.9755434782608692</v>
      </c>
      <c r="H279" s="10">
        <v>1.1815571258026005E-2</v>
      </c>
      <c r="I279" s="4">
        <v>398.23641304347825</v>
      </c>
      <c r="J279" s="4">
        <v>4.9755434782608692</v>
      </c>
      <c r="K279" s="10">
        <v>1.2493944087723727E-2</v>
      </c>
      <c r="L279" s="4">
        <v>90.538043478260875</v>
      </c>
      <c r="M279" s="4">
        <v>0.20380434782608695</v>
      </c>
      <c r="N279" s="10">
        <v>2.2510354763191067E-3</v>
      </c>
      <c r="O279" s="4">
        <v>67.673913043478265</v>
      </c>
      <c r="P279" s="4">
        <v>0.20380434782608695</v>
      </c>
      <c r="Q279" s="8">
        <v>3.0115644073241241E-3</v>
      </c>
      <c r="R279" s="4">
        <v>15.527173913043478</v>
      </c>
      <c r="S279" s="4">
        <v>0</v>
      </c>
      <c r="T279" s="10">
        <v>0</v>
      </c>
      <c r="U279" s="4">
        <v>7.3369565217391308</v>
      </c>
      <c r="V279" s="4">
        <v>0</v>
      </c>
      <c r="W279" s="10">
        <v>0</v>
      </c>
      <c r="X279" s="4">
        <v>48.744565217391305</v>
      </c>
      <c r="Y279" s="4">
        <v>2.1983695652173911</v>
      </c>
      <c r="Z279" s="10">
        <v>4.5099788159215073E-2</v>
      </c>
      <c r="AA279" s="4">
        <v>0</v>
      </c>
      <c r="AB279" s="4">
        <v>0</v>
      </c>
      <c r="AC279" s="10" t="s">
        <v>662</v>
      </c>
      <c r="AD279" s="4">
        <v>281.81793478260869</v>
      </c>
      <c r="AE279" s="4">
        <v>2.5733695652173911</v>
      </c>
      <c r="AF279" s="10">
        <v>9.1313193647610136E-3</v>
      </c>
      <c r="AG279" s="4">
        <v>0</v>
      </c>
      <c r="AH279" s="4">
        <v>0</v>
      </c>
      <c r="AI279" s="10" t="s">
        <v>662</v>
      </c>
      <c r="AJ279" s="4">
        <v>0</v>
      </c>
      <c r="AK279" s="4">
        <v>0</v>
      </c>
      <c r="AL279" s="10" t="s">
        <v>662</v>
      </c>
      <c r="AM279" s="1">
        <v>315355</v>
      </c>
      <c r="AN279" s="1">
        <v>2</v>
      </c>
      <c r="AX279"/>
      <c r="AY279"/>
    </row>
    <row r="280" spans="1:51" x14ac:dyDescent="0.25">
      <c r="A280" t="s">
        <v>380</v>
      </c>
      <c r="B280" t="s">
        <v>234</v>
      </c>
      <c r="C280" t="s">
        <v>465</v>
      </c>
      <c r="D280" t="s">
        <v>409</v>
      </c>
      <c r="E280" s="4">
        <v>176.93478260869566</v>
      </c>
      <c r="F280" s="4">
        <v>489.24184782608694</v>
      </c>
      <c r="G280" s="4">
        <v>0</v>
      </c>
      <c r="H280" s="10">
        <v>0</v>
      </c>
      <c r="I280" s="4">
        <v>462.85597826086956</v>
      </c>
      <c r="J280" s="4">
        <v>0</v>
      </c>
      <c r="K280" s="10">
        <v>0</v>
      </c>
      <c r="L280" s="4">
        <v>126.91847826086956</v>
      </c>
      <c r="M280" s="4">
        <v>0</v>
      </c>
      <c r="N280" s="10">
        <v>0</v>
      </c>
      <c r="O280" s="4">
        <v>101.0625</v>
      </c>
      <c r="P280" s="4">
        <v>0</v>
      </c>
      <c r="Q280" s="8">
        <v>0</v>
      </c>
      <c r="R280" s="4">
        <v>17.073369565217391</v>
      </c>
      <c r="S280" s="4">
        <v>0</v>
      </c>
      <c r="T280" s="10">
        <v>0</v>
      </c>
      <c r="U280" s="4">
        <v>8.7826086956521738</v>
      </c>
      <c r="V280" s="4">
        <v>0</v>
      </c>
      <c r="W280" s="10">
        <v>0</v>
      </c>
      <c r="X280" s="4">
        <v>47.244565217391305</v>
      </c>
      <c r="Y280" s="4">
        <v>0</v>
      </c>
      <c r="Z280" s="10">
        <v>0</v>
      </c>
      <c r="AA280" s="4">
        <v>0.52989130434782605</v>
      </c>
      <c r="AB280" s="4">
        <v>0</v>
      </c>
      <c r="AC280" s="10">
        <v>0</v>
      </c>
      <c r="AD280" s="4">
        <v>314.54891304347825</v>
      </c>
      <c r="AE280" s="4">
        <v>0</v>
      </c>
      <c r="AF280" s="10">
        <v>0</v>
      </c>
      <c r="AG280" s="4">
        <v>0</v>
      </c>
      <c r="AH280" s="4">
        <v>0</v>
      </c>
      <c r="AI280" s="10" t="s">
        <v>662</v>
      </c>
      <c r="AJ280" s="4">
        <v>0</v>
      </c>
      <c r="AK280" s="4">
        <v>0</v>
      </c>
      <c r="AL280" s="10" t="s">
        <v>662</v>
      </c>
      <c r="AM280" s="1">
        <v>315367</v>
      </c>
      <c r="AN280" s="1">
        <v>2</v>
      </c>
      <c r="AX280"/>
      <c r="AY280"/>
    </row>
    <row r="281" spans="1:51" x14ac:dyDescent="0.25">
      <c r="A281" t="s">
        <v>380</v>
      </c>
      <c r="B281" t="s">
        <v>71</v>
      </c>
      <c r="C281" t="s">
        <v>520</v>
      </c>
      <c r="D281" t="s">
        <v>409</v>
      </c>
      <c r="E281" s="4">
        <v>126.07608695652173</v>
      </c>
      <c r="F281" s="4">
        <v>336.02576086956526</v>
      </c>
      <c r="G281" s="4">
        <v>102.53663043478261</v>
      </c>
      <c r="H281" s="10">
        <v>0.30514514770962498</v>
      </c>
      <c r="I281" s="4">
        <v>321.82217391304351</v>
      </c>
      <c r="J281" s="4">
        <v>100.52869565217392</v>
      </c>
      <c r="K281" s="10">
        <v>0.31237342793954531</v>
      </c>
      <c r="L281" s="4">
        <v>46.132500000000007</v>
      </c>
      <c r="M281" s="4">
        <v>7.4966304347826096</v>
      </c>
      <c r="N281" s="10">
        <v>0.16250214999799725</v>
      </c>
      <c r="O281" s="4">
        <v>31.928913043478268</v>
      </c>
      <c r="P281" s="4">
        <v>5.4886956521739139</v>
      </c>
      <c r="Q281" s="8">
        <v>0.17190361741096047</v>
      </c>
      <c r="R281" s="4">
        <v>10.377499999999998</v>
      </c>
      <c r="S281" s="4">
        <v>2.0079347826086962</v>
      </c>
      <c r="T281" s="10">
        <v>0.19348925874330972</v>
      </c>
      <c r="U281" s="4">
        <v>3.8260869565217392</v>
      </c>
      <c r="V281" s="4">
        <v>0</v>
      </c>
      <c r="W281" s="10">
        <v>0</v>
      </c>
      <c r="X281" s="4">
        <v>74.717065217391308</v>
      </c>
      <c r="Y281" s="4">
        <v>8.9480434782608693</v>
      </c>
      <c r="Z281" s="10">
        <v>0.11975903298966971</v>
      </c>
      <c r="AA281" s="4">
        <v>0</v>
      </c>
      <c r="AB281" s="4">
        <v>0</v>
      </c>
      <c r="AC281" s="10" t="s">
        <v>662</v>
      </c>
      <c r="AD281" s="4">
        <v>213.9425</v>
      </c>
      <c r="AE281" s="4">
        <v>86.091956521739135</v>
      </c>
      <c r="AF281" s="10">
        <v>0.40240698562342281</v>
      </c>
      <c r="AG281" s="4">
        <v>1.2336956521739131</v>
      </c>
      <c r="AH281" s="4">
        <v>0</v>
      </c>
      <c r="AI281" s="10">
        <v>0</v>
      </c>
      <c r="AJ281" s="4">
        <v>0</v>
      </c>
      <c r="AK281" s="4">
        <v>0</v>
      </c>
      <c r="AL281" s="10" t="s">
        <v>662</v>
      </c>
      <c r="AM281" s="1">
        <v>315140</v>
      </c>
      <c r="AN281" s="1">
        <v>2</v>
      </c>
      <c r="AX281"/>
      <c r="AY281"/>
    </row>
    <row r="282" spans="1:51" x14ac:dyDescent="0.25">
      <c r="A282" t="s">
        <v>380</v>
      </c>
      <c r="B282" t="s">
        <v>81</v>
      </c>
      <c r="C282" t="s">
        <v>528</v>
      </c>
      <c r="D282" t="s">
        <v>413</v>
      </c>
      <c r="E282" s="4">
        <v>67.163043478260875</v>
      </c>
      <c r="F282" s="4">
        <v>220.11782608695648</v>
      </c>
      <c r="G282" s="4">
        <v>18.926413043478259</v>
      </c>
      <c r="H282" s="10">
        <v>8.5983099960297946E-2</v>
      </c>
      <c r="I282" s="4">
        <v>209.76999999999995</v>
      </c>
      <c r="J282" s="4">
        <v>18.926413043478259</v>
      </c>
      <c r="K282" s="10">
        <v>9.0224593809783399E-2</v>
      </c>
      <c r="L282" s="4">
        <v>29.246086956521737</v>
      </c>
      <c r="M282" s="4">
        <v>5.1114130434782599</v>
      </c>
      <c r="N282" s="10">
        <v>0.17477254482204976</v>
      </c>
      <c r="O282" s="4">
        <v>18.898260869565213</v>
      </c>
      <c r="P282" s="4">
        <v>5.1114130434782599</v>
      </c>
      <c r="Q282" s="8">
        <v>0.2704700225463581</v>
      </c>
      <c r="R282" s="4">
        <v>4.8695652173913047</v>
      </c>
      <c r="S282" s="4">
        <v>0</v>
      </c>
      <c r="T282" s="10">
        <v>0</v>
      </c>
      <c r="U282" s="4">
        <v>5.4782608695652177</v>
      </c>
      <c r="V282" s="4">
        <v>0</v>
      </c>
      <c r="W282" s="10">
        <v>0</v>
      </c>
      <c r="X282" s="4">
        <v>66.753152173913037</v>
      </c>
      <c r="Y282" s="4">
        <v>6.705000000000001</v>
      </c>
      <c r="Z282" s="10">
        <v>0.10044469484424284</v>
      </c>
      <c r="AA282" s="4">
        <v>0</v>
      </c>
      <c r="AB282" s="4">
        <v>0</v>
      </c>
      <c r="AC282" s="10" t="s">
        <v>662</v>
      </c>
      <c r="AD282" s="4">
        <v>118.03739130434781</v>
      </c>
      <c r="AE282" s="4">
        <v>7.11</v>
      </c>
      <c r="AF282" s="10">
        <v>6.0235150247158246E-2</v>
      </c>
      <c r="AG282" s="4">
        <v>6.0811956521739132</v>
      </c>
      <c r="AH282" s="4">
        <v>0</v>
      </c>
      <c r="AI282" s="10">
        <v>0</v>
      </c>
      <c r="AJ282" s="4">
        <v>0</v>
      </c>
      <c r="AK282" s="4">
        <v>0</v>
      </c>
      <c r="AL282" s="10" t="s">
        <v>662</v>
      </c>
      <c r="AM282" s="1">
        <v>315158</v>
      </c>
      <c r="AN282" s="1">
        <v>2</v>
      </c>
      <c r="AX282"/>
      <c r="AY282"/>
    </row>
    <row r="283" spans="1:51" x14ac:dyDescent="0.25">
      <c r="A283" t="s">
        <v>380</v>
      </c>
      <c r="B283" t="s">
        <v>123</v>
      </c>
      <c r="C283" t="s">
        <v>547</v>
      </c>
      <c r="D283" t="s">
        <v>405</v>
      </c>
      <c r="E283" s="4">
        <v>158.77173913043478</v>
      </c>
      <c r="F283" s="4">
        <v>535.74717391304341</v>
      </c>
      <c r="G283" s="4">
        <v>52.37489130434782</v>
      </c>
      <c r="H283" s="10">
        <v>9.7760462125832392E-2</v>
      </c>
      <c r="I283" s="4">
        <v>513.15402173913037</v>
      </c>
      <c r="J283" s="4">
        <v>51.083369565217382</v>
      </c>
      <c r="K283" s="10">
        <v>9.9547830478051644E-2</v>
      </c>
      <c r="L283" s="4">
        <v>55.650217391304345</v>
      </c>
      <c r="M283" s="4">
        <v>1.5523913043478261</v>
      </c>
      <c r="N283" s="10">
        <v>2.789551195159205E-2</v>
      </c>
      <c r="O283" s="4">
        <v>33.057065217391305</v>
      </c>
      <c r="P283" s="4">
        <v>0.2608695652173913</v>
      </c>
      <c r="Q283" s="8">
        <v>7.8914919852034523E-3</v>
      </c>
      <c r="R283" s="4">
        <v>17.071413043478259</v>
      </c>
      <c r="S283" s="4">
        <v>1.2915217391304348</v>
      </c>
      <c r="T283" s="10">
        <v>7.5654061901093236E-2</v>
      </c>
      <c r="U283" s="4">
        <v>5.5217391304347823</v>
      </c>
      <c r="V283" s="4">
        <v>0</v>
      </c>
      <c r="W283" s="10">
        <v>0</v>
      </c>
      <c r="X283" s="4">
        <v>138.87239130434779</v>
      </c>
      <c r="Y283" s="4">
        <v>47.222934782608689</v>
      </c>
      <c r="Z283" s="10">
        <v>0.34004552192895265</v>
      </c>
      <c r="AA283" s="4">
        <v>0</v>
      </c>
      <c r="AB283" s="4">
        <v>0</v>
      </c>
      <c r="AC283" s="10" t="s">
        <v>662</v>
      </c>
      <c r="AD283" s="4">
        <v>245.47728260869565</v>
      </c>
      <c r="AE283" s="4">
        <v>3.5995652173913042</v>
      </c>
      <c r="AF283" s="10">
        <v>1.4663537004885336E-2</v>
      </c>
      <c r="AG283" s="4">
        <v>90.997282608695656</v>
      </c>
      <c r="AH283" s="4">
        <v>0</v>
      </c>
      <c r="AI283" s="10">
        <v>0</v>
      </c>
      <c r="AJ283" s="4">
        <v>4.75</v>
      </c>
      <c r="AK283" s="4">
        <v>0</v>
      </c>
      <c r="AL283" s="10" t="s">
        <v>662</v>
      </c>
      <c r="AM283" s="1">
        <v>315225</v>
      </c>
      <c r="AN283" s="1">
        <v>2</v>
      </c>
      <c r="AX283"/>
      <c r="AY283"/>
    </row>
    <row r="284" spans="1:51" x14ac:dyDescent="0.25">
      <c r="A284" t="s">
        <v>380</v>
      </c>
      <c r="B284" t="s">
        <v>130</v>
      </c>
      <c r="C284" t="s">
        <v>448</v>
      </c>
      <c r="D284" t="s">
        <v>406</v>
      </c>
      <c r="E284" s="4">
        <v>122.71739130434783</v>
      </c>
      <c r="F284" s="4">
        <v>357.40184782608696</v>
      </c>
      <c r="G284" s="4">
        <v>56.961739130434779</v>
      </c>
      <c r="H284" s="10">
        <v>0.15937729330977765</v>
      </c>
      <c r="I284" s="4">
        <v>314.38010869565221</v>
      </c>
      <c r="J284" s="4">
        <v>56.961739130434779</v>
      </c>
      <c r="K284" s="10">
        <v>0.18118747832605017</v>
      </c>
      <c r="L284" s="4">
        <v>53.692934782608688</v>
      </c>
      <c r="M284" s="4">
        <v>0.68206521739130432</v>
      </c>
      <c r="N284" s="10">
        <v>1.2703072017814667E-2</v>
      </c>
      <c r="O284" s="4">
        <v>23.070652173913043</v>
      </c>
      <c r="P284" s="4">
        <v>0.68206521739130432</v>
      </c>
      <c r="Q284" s="8">
        <v>2.956419316843345E-2</v>
      </c>
      <c r="R284" s="4">
        <v>26.057065217391305</v>
      </c>
      <c r="S284" s="4">
        <v>0</v>
      </c>
      <c r="T284" s="10">
        <v>0</v>
      </c>
      <c r="U284" s="4">
        <v>4.5652173913043477</v>
      </c>
      <c r="V284" s="4">
        <v>0</v>
      </c>
      <c r="W284" s="10">
        <v>0</v>
      </c>
      <c r="X284" s="4">
        <v>84.288043478260875</v>
      </c>
      <c r="Y284" s="4">
        <v>2.0298913043478262</v>
      </c>
      <c r="Z284" s="10">
        <v>2.4082790637694241E-2</v>
      </c>
      <c r="AA284" s="4">
        <v>12.399456521739131</v>
      </c>
      <c r="AB284" s="4">
        <v>0</v>
      </c>
      <c r="AC284" s="10">
        <v>0</v>
      </c>
      <c r="AD284" s="4">
        <v>207.02141304347828</v>
      </c>
      <c r="AE284" s="4">
        <v>54.249782608695647</v>
      </c>
      <c r="AF284" s="10">
        <v>0.26204913690402742</v>
      </c>
      <c r="AG284" s="4">
        <v>0</v>
      </c>
      <c r="AH284" s="4">
        <v>0</v>
      </c>
      <c r="AI284" s="10" t="s">
        <v>662</v>
      </c>
      <c r="AJ284" s="4">
        <v>0</v>
      </c>
      <c r="AK284" s="4">
        <v>0</v>
      </c>
      <c r="AL284" s="10" t="s">
        <v>662</v>
      </c>
      <c r="AM284" s="1">
        <v>315235</v>
      </c>
      <c r="AN284" s="1">
        <v>2</v>
      </c>
      <c r="AX284"/>
      <c r="AY284"/>
    </row>
    <row r="285" spans="1:51" x14ac:dyDescent="0.25">
      <c r="A285" t="s">
        <v>380</v>
      </c>
      <c r="B285" t="s">
        <v>178</v>
      </c>
      <c r="C285" t="s">
        <v>458</v>
      </c>
      <c r="D285" t="s">
        <v>421</v>
      </c>
      <c r="E285" s="4">
        <v>56.304347826086953</v>
      </c>
      <c r="F285" s="4">
        <v>220.34760869565218</v>
      </c>
      <c r="G285" s="4">
        <v>27.31608695652174</v>
      </c>
      <c r="H285" s="10">
        <v>0.12396815703251483</v>
      </c>
      <c r="I285" s="4">
        <v>209.39652173913046</v>
      </c>
      <c r="J285" s="4">
        <v>27.071521739130436</v>
      </c>
      <c r="K285" s="10">
        <v>0.12928353114125063</v>
      </c>
      <c r="L285" s="4">
        <v>37.297717391304353</v>
      </c>
      <c r="M285" s="4">
        <v>0.89826086956521722</v>
      </c>
      <c r="N285" s="10">
        <v>2.4083534660880861E-2</v>
      </c>
      <c r="O285" s="4">
        <v>26.591195652173916</v>
      </c>
      <c r="P285" s="4">
        <v>0.89826086956521722</v>
      </c>
      <c r="Q285" s="8">
        <v>3.378038661047502E-2</v>
      </c>
      <c r="R285" s="4">
        <v>6.7581521739130439</v>
      </c>
      <c r="S285" s="4">
        <v>0</v>
      </c>
      <c r="T285" s="10">
        <v>0</v>
      </c>
      <c r="U285" s="4">
        <v>3.9483695652173911</v>
      </c>
      <c r="V285" s="4">
        <v>0</v>
      </c>
      <c r="W285" s="10">
        <v>0</v>
      </c>
      <c r="X285" s="4">
        <v>51.128913043478271</v>
      </c>
      <c r="Y285" s="4">
        <v>9.7439130434782619</v>
      </c>
      <c r="Z285" s="10">
        <v>0.1905753997780546</v>
      </c>
      <c r="AA285" s="4">
        <v>0.24456521739130435</v>
      </c>
      <c r="AB285" s="4">
        <v>0.24456521739130435</v>
      </c>
      <c r="AC285" s="10">
        <v>1</v>
      </c>
      <c r="AD285" s="4">
        <v>131.35032608695653</v>
      </c>
      <c r="AE285" s="4">
        <v>16.429347826086957</v>
      </c>
      <c r="AF285" s="10">
        <v>0.12508037334608824</v>
      </c>
      <c r="AG285" s="4">
        <v>0.32608695652173914</v>
      </c>
      <c r="AH285" s="4">
        <v>0</v>
      </c>
      <c r="AI285" s="10">
        <v>0</v>
      </c>
      <c r="AJ285" s="4">
        <v>0</v>
      </c>
      <c r="AK285" s="4">
        <v>0</v>
      </c>
      <c r="AL285" s="10" t="s">
        <v>662</v>
      </c>
      <c r="AM285" s="1">
        <v>315302</v>
      </c>
      <c r="AN285" s="1">
        <v>2</v>
      </c>
      <c r="AX285"/>
      <c r="AY285"/>
    </row>
    <row r="286" spans="1:51" x14ac:dyDescent="0.25">
      <c r="A286" t="s">
        <v>380</v>
      </c>
      <c r="B286" t="s">
        <v>19</v>
      </c>
      <c r="C286" t="s">
        <v>449</v>
      </c>
      <c r="D286" t="s">
        <v>402</v>
      </c>
      <c r="E286" s="4">
        <v>167.14130434782609</v>
      </c>
      <c r="F286" s="4">
        <v>699.19130434782608</v>
      </c>
      <c r="G286" s="4">
        <v>220.97391304347821</v>
      </c>
      <c r="H286" s="10">
        <v>0.31604213563495709</v>
      </c>
      <c r="I286" s="4">
        <v>645.92228260869558</v>
      </c>
      <c r="J286" s="4">
        <v>220.97391304347821</v>
      </c>
      <c r="K286" s="10">
        <v>0.34210603813051271</v>
      </c>
      <c r="L286" s="4">
        <v>150.41978260869564</v>
      </c>
      <c r="M286" s="4">
        <v>47.770326086956523</v>
      </c>
      <c r="N286" s="10">
        <v>0.31758007662613763</v>
      </c>
      <c r="O286" s="4">
        <v>97.150760869565204</v>
      </c>
      <c r="P286" s="4">
        <v>47.770326086956523</v>
      </c>
      <c r="Q286" s="8">
        <v>0.49171335004872535</v>
      </c>
      <c r="R286" s="4">
        <v>48.163043478260867</v>
      </c>
      <c r="S286" s="4">
        <v>0</v>
      </c>
      <c r="T286" s="10">
        <v>0</v>
      </c>
      <c r="U286" s="4">
        <v>5.1059782608695654</v>
      </c>
      <c r="V286" s="4">
        <v>0</v>
      </c>
      <c r="W286" s="10">
        <v>0</v>
      </c>
      <c r="X286" s="4">
        <v>184.85826086956521</v>
      </c>
      <c r="Y286" s="4">
        <v>118.32836956521734</v>
      </c>
      <c r="Z286" s="10">
        <v>0.64010322832534416</v>
      </c>
      <c r="AA286" s="4">
        <v>0</v>
      </c>
      <c r="AB286" s="4">
        <v>0</v>
      </c>
      <c r="AC286" s="10" t="s">
        <v>662</v>
      </c>
      <c r="AD286" s="4">
        <v>363.91326086956519</v>
      </c>
      <c r="AE286" s="4">
        <v>54.875217391304339</v>
      </c>
      <c r="AF286" s="10">
        <v>0.15079202461647273</v>
      </c>
      <c r="AG286" s="4">
        <v>0</v>
      </c>
      <c r="AH286" s="4">
        <v>0</v>
      </c>
      <c r="AI286" s="10" t="s">
        <v>662</v>
      </c>
      <c r="AJ286" s="4">
        <v>0</v>
      </c>
      <c r="AK286" s="4">
        <v>0</v>
      </c>
      <c r="AL286" s="10" t="s">
        <v>662</v>
      </c>
      <c r="AM286" s="1">
        <v>315039</v>
      </c>
      <c r="AN286" s="1">
        <v>2</v>
      </c>
      <c r="AX286"/>
      <c r="AY286"/>
    </row>
    <row r="287" spans="1:51" x14ac:dyDescent="0.25">
      <c r="A287" t="s">
        <v>380</v>
      </c>
      <c r="B287" t="s">
        <v>329</v>
      </c>
      <c r="C287" t="s">
        <v>568</v>
      </c>
      <c r="D287" t="s">
        <v>402</v>
      </c>
      <c r="E287" s="4">
        <v>158.66304347826087</v>
      </c>
      <c r="F287" s="4">
        <v>603.90999999999985</v>
      </c>
      <c r="G287" s="4">
        <v>190.1355434782609</v>
      </c>
      <c r="H287" s="10">
        <v>0.31484085952916979</v>
      </c>
      <c r="I287" s="4">
        <v>551.70347826086936</v>
      </c>
      <c r="J287" s="4">
        <v>190.1355434782609</v>
      </c>
      <c r="K287" s="10">
        <v>0.34463357758342167</v>
      </c>
      <c r="L287" s="4">
        <v>92.142391304347811</v>
      </c>
      <c r="M287" s="4">
        <v>24.827173913043477</v>
      </c>
      <c r="N287" s="10">
        <v>0.269443559707919</v>
      </c>
      <c r="O287" s="4">
        <v>48.927717391304341</v>
      </c>
      <c r="P287" s="4">
        <v>24.827173913043477</v>
      </c>
      <c r="Q287" s="8">
        <v>0.50742555011274404</v>
      </c>
      <c r="R287" s="4">
        <v>37.997282608695649</v>
      </c>
      <c r="S287" s="4">
        <v>0</v>
      </c>
      <c r="T287" s="10">
        <v>0</v>
      </c>
      <c r="U287" s="4">
        <v>5.2173913043478262</v>
      </c>
      <c r="V287" s="4">
        <v>0</v>
      </c>
      <c r="W287" s="10">
        <v>0</v>
      </c>
      <c r="X287" s="4">
        <v>170.08336956521731</v>
      </c>
      <c r="Y287" s="4">
        <v>59.912173913043496</v>
      </c>
      <c r="Z287" s="10">
        <v>0.35225180490130509</v>
      </c>
      <c r="AA287" s="4">
        <v>8.991847826086957</v>
      </c>
      <c r="AB287" s="4">
        <v>0</v>
      </c>
      <c r="AC287" s="10">
        <v>0</v>
      </c>
      <c r="AD287" s="4">
        <v>332.69239130434778</v>
      </c>
      <c r="AE287" s="4">
        <v>105.39619565217392</v>
      </c>
      <c r="AF287" s="10">
        <v>0.31679773390356025</v>
      </c>
      <c r="AG287" s="4">
        <v>0</v>
      </c>
      <c r="AH287" s="4">
        <v>0</v>
      </c>
      <c r="AI287" s="10" t="s">
        <v>662</v>
      </c>
      <c r="AJ287" s="4">
        <v>0</v>
      </c>
      <c r="AK287" s="4">
        <v>0</v>
      </c>
      <c r="AL287" s="10" t="s">
        <v>662</v>
      </c>
      <c r="AM287" s="1">
        <v>315509</v>
      </c>
      <c r="AN287" s="1">
        <v>2</v>
      </c>
      <c r="AX287"/>
      <c r="AY287"/>
    </row>
    <row r="288" spans="1:51" x14ac:dyDescent="0.25">
      <c r="A288" t="s">
        <v>380</v>
      </c>
      <c r="B288" t="s">
        <v>264</v>
      </c>
      <c r="C288" t="s">
        <v>558</v>
      </c>
      <c r="D288" t="s">
        <v>418</v>
      </c>
      <c r="E288" s="4">
        <v>104.1304347826087</v>
      </c>
      <c r="F288" s="4">
        <v>414.68206521739125</v>
      </c>
      <c r="G288" s="4">
        <v>0</v>
      </c>
      <c r="H288" s="10">
        <v>0</v>
      </c>
      <c r="I288" s="4">
        <v>376.00413043478261</v>
      </c>
      <c r="J288" s="4">
        <v>0</v>
      </c>
      <c r="K288" s="10">
        <v>0</v>
      </c>
      <c r="L288" s="4">
        <v>54.913152173913055</v>
      </c>
      <c r="M288" s="4">
        <v>0</v>
      </c>
      <c r="N288" s="10">
        <v>0</v>
      </c>
      <c r="O288" s="4">
        <v>30.71239130434784</v>
      </c>
      <c r="P288" s="4">
        <v>0</v>
      </c>
      <c r="Q288" s="8">
        <v>0</v>
      </c>
      <c r="R288" s="4">
        <v>18.901847826086954</v>
      </c>
      <c r="S288" s="4">
        <v>0</v>
      </c>
      <c r="T288" s="10">
        <v>0</v>
      </c>
      <c r="U288" s="4">
        <v>5.2989130434782608</v>
      </c>
      <c r="V288" s="4">
        <v>0</v>
      </c>
      <c r="W288" s="10">
        <v>0</v>
      </c>
      <c r="X288" s="4">
        <v>91.262500000000017</v>
      </c>
      <c r="Y288" s="4">
        <v>0</v>
      </c>
      <c r="Z288" s="10">
        <v>0</v>
      </c>
      <c r="AA288" s="4">
        <v>14.47717391304348</v>
      </c>
      <c r="AB288" s="4">
        <v>0</v>
      </c>
      <c r="AC288" s="10">
        <v>0</v>
      </c>
      <c r="AD288" s="4">
        <v>146.66423913043474</v>
      </c>
      <c r="AE288" s="4">
        <v>0</v>
      </c>
      <c r="AF288" s="10">
        <v>0</v>
      </c>
      <c r="AG288" s="4">
        <v>107.36499999999998</v>
      </c>
      <c r="AH288" s="4">
        <v>0</v>
      </c>
      <c r="AI288" s="10">
        <v>0</v>
      </c>
      <c r="AJ288" s="4">
        <v>0</v>
      </c>
      <c r="AK288" s="4">
        <v>0</v>
      </c>
      <c r="AL288" s="10" t="s">
        <v>662</v>
      </c>
      <c r="AM288" s="1">
        <v>315421</v>
      </c>
      <c r="AN288" s="1">
        <v>2</v>
      </c>
      <c r="AX288"/>
      <c r="AY288"/>
    </row>
    <row r="289" spans="1:51" x14ac:dyDescent="0.25">
      <c r="A289" t="s">
        <v>380</v>
      </c>
      <c r="B289" t="s">
        <v>245</v>
      </c>
      <c r="C289" t="s">
        <v>583</v>
      </c>
      <c r="D289" t="s">
        <v>402</v>
      </c>
      <c r="E289" s="4">
        <v>79.239130434782609</v>
      </c>
      <c r="F289" s="4">
        <v>238.90760869565219</v>
      </c>
      <c r="G289" s="4">
        <v>15.709239130434783</v>
      </c>
      <c r="H289" s="10">
        <v>6.5754453013034869E-2</v>
      </c>
      <c r="I289" s="4">
        <v>227.88315217391303</v>
      </c>
      <c r="J289" s="4">
        <v>15.709239130434783</v>
      </c>
      <c r="K289" s="10">
        <v>6.8935500411395054E-2</v>
      </c>
      <c r="L289" s="4">
        <v>35.388586956521742</v>
      </c>
      <c r="M289" s="4">
        <v>0</v>
      </c>
      <c r="N289" s="10">
        <v>0</v>
      </c>
      <c r="O289" s="4">
        <v>24.364130434782609</v>
      </c>
      <c r="P289" s="4">
        <v>0</v>
      </c>
      <c r="Q289" s="8">
        <v>0</v>
      </c>
      <c r="R289" s="4">
        <v>5.3043478260869561</v>
      </c>
      <c r="S289" s="4">
        <v>0</v>
      </c>
      <c r="T289" s="10">
        <v>0</v>
      </c>
      <c r="U289" s="4">
        <v>5.7201086956521738</v>
      </c>
      <c r="V289" s="4">
        <v>0</v>
      </c>
      <c r="W289" s="10">
        <v>0</v>
      </c>
      <c r="X289" s="4">
        <v>82.426630434782595</v>
      </c>
      <c r="Y289" s="4">
        <v>0</v>
      </c>
      <c r="Z289" s="10">
        <v>0</v>
      </c>
      <c r="AA289" s="4">
        <v>0</v>
      </c>
      <c r="AB289" s="4">
        <v>0</v>
      </c>
      <c r="AC289" s="10" t="s">
        <v>662</v>
      </c>
      <c r="AD289" s="4">
        <v>121.09239130434783</v>
      </c>
      <c r="AE289" s="4">
        <v>15.709239130434783</v>
      </c>
      <c r="AF289" s="10">
        <v>0.12972936582738656</v>
      </c>
      <c r="AG289" s="4">
        <v>0</v>
      </c>
      <c r="AH289" s="4">
        <v>0</v>
      </c>
      <c r="AI289" s="10" t="s">
        <v>662</v>
      </c>
      <c r="AJ289" s="4">
        <v>0</v>
      </c>
      <c r="AK289" s="4">
        <v>0</v>
      </c>
      <c r="AL289" s="10" t="s">
        <v>662</v>
      </c>
      <c r="AM289" s="1">
        <v>315384</v>
      </c>
      <c r="AN289" s="1">
        <v>2</v>
      </c>
      <c r="AX289"/>
      <c r="AY289"/>
    </row>
    <row r="290" spans="1:51" x14ac:dyDescent="0.25">
      <c r="A290" t="s">
        <v>380</v>
      </c>
      <c r="B290" t="s">
        <v>286</v>
      </c>
      <c r="C290" t="s">
        <v>448</v>
      </c>
      <c r="D290" t="s">
        <v>406</v>
      </c>
      <c r="E290" s="4">
        <v>101.78260869565217</v>
      </c>
      <c r="F290" s="4">
        <v>263.9703260869565</v>
      </c>
      <c r="G290" s="4">
        <v>33.791086956521738</v>
      </c>
      <c r="H290" s="10">
        <v>0.12801093008230915</v>
      </c>
      <c r="I290" s="4">
        <v>231.98054347826087</v>
      </c>
      <c r="J290" s="4">
        <v>33.791086956521738</v>
      </c>
      <c r="K290" s="10">
        <v>0.14566345284766666</v>
      </c>
      <c r="L290" s="4">
        <v>17.909891304347827</v>
      </c>
      <c r="M290" s="4">
        <v>0.36141304347826086</v>
      </c>
      <c r="N290" s="10">
        <v>2.0179521881884554E-2</v>
      </c>
      <c r="O290" s="4">
        <v>10.672173913043478</v>
      </c>
      <c r="P290" s="4">
        <v>0.36141304347826086</v>
      </c>
      <c r="Q290" s="8">
        <v>3.3864988185447732E-2</v>
      </c>
      <c r="R290" s="4">
        <v>1.4985869565217391</v>
      </c>
      <c r="S290" s="4">
        <v>0</v>
      </c>
      <c r="T290" s="10">
        <v>0</v>
      </c>
      <c r="U290" s="4">
        <v>5.7391304347826084</v>
      </c>
      <c r="V290" s="4">
        <v>0</v>
      </c>
      <c r="W290" s="10">
        <v>0</v>
      </c>
      <c r="X290" s="4">
        <v>67.366086956521741</v>
      </c>
      <c r="Y290" s="4">
        <v>27.596086956521734</v>
      </c>
      <c r="Z290" s="10">
        <v>0.40964360857611226</v>
      </c>
      <c r="AA290" s="4">
        <v>24.752065217391301</v>
      </c>
      <c r="AB290" s="4">
        <v>0</v>
      </c>
      <c r="AC290" s="10">
        <v>0</v>
      </c>
      <c r="AD290" s="4">
        <v>153.94228260869565</v>
      </c>
      <c r="AE290" s="4">
        <v>5.8335869565217395</v>
      </c>
      <c r="AF290" s="10">
        <v>3.7894637247585031E-2</v>
      </c>
      <c r="AG290" s="4">
        <v>0</v>
      </c>
      <c r="AH290" s="4">
        <v>0</v>
      </c>
      <c r="AI290" s="10" t="s">
        <v>662</v>
      </c>
      <c r="AJ290" s="4">
        <v>0</v>
      </c>
      <c r="AK290" s="4">
        <v>0</v>
      </c>
      <c r="AL290" s="10" t="s">
        <v>662</v>
      </c>
      <c r="AM290" s="1">
        <v>315455</v>
      </c>
      <c r="AN290" s="1">
        <v>2</v>
      </c>
      <c r="AX290"/>
      <c r="AY290"/>
    </row>
    <row r="291" spans="1:51" x14ac:dyDescent="0.25">
      <c r="A291" t="s">
        <v>380</v>
      </c>
      <c r="B291" t="s">
        <v>323</v>
      </c>
      <c r="C291" t="s">
        <v>542</v>
      </c>
      <c r="D291" t="s">
        <v>416</v>
      </c>
      <c r="E291" s="4">
        <v>137.81521739130434</v>
      </c>
      <c r="F291" s="4">
        <v>493.83858695652157</v>
      </c>
      <c r="G291" s="4">
        <v>30.358695652173914</v>
      </c>
      <c r="H291" s="10">
        <v>6.1474936252494075E-2</v>
      </c>
      <c r="I291" s="4">
        <v>443.24413043478251</v>
      </c>
      <c r="J291" s="4">
        <v>30.358695652173914</v>
      </c>
      <c r="K291" s="10">
        <v>6.8492042122238084E-2</v>
      </c>
      <c r="L291" s="4">
        <v>64.466195652173909</v>
      </c>
      <c r="M291" s="4">
        <v>2.6086956521739131</v>
      </c>
      <c r="N291" s="10">
        <v>4.0466102052137201E-2</v>
      </c>
      <c r="O291" s="4">
        <v>27.339130434782607</v>
      </c>
      <c r="P291" s="4">
        <v>2.6086956521739131</v>
      </c>
      <c r="Q291" s="8">
        <v>9.5419847328244281E-2</v>
      </c>
      <c r="R291" s="4">
        <v>32.675978260869563</v>
      </c>
      <c r="S291" s="4">
        <v>0</v>
      </c>
      <c r="T291" s="10">
        <v>0</v>
      </c>
      <c r="U291" s="4">
        <v>4.4510869565217392</v>
      </c>
      <c r="V291" s="4">
        <v>0</v>
      </c>
      <c r="W291" s="10">
        <v>0</v>
      </c>
      <c r="X291" s="4">
        <v>141.05663043478262</v>
      </c>
      <c r="Y291" s="4">
        <v>16.173913043478262</v>
      </c>
      <c r="Z291" s="10">
        <v>0.11466255073316992</v>
      </c>
      <c r="AA291" s="4">
        <v>13.467391304347826</v>
      </c>
      <c r="AB291" s="4">
        <v>0</v>
      </c>
      <c r="AC291" s="10">
        <v>0</v>
      </c>
      <c r="AD291" s="4">
        <v>274.84836956521724</v>
      </c>
      <c r="AE291" s="4">
        <v>11.576086956521738</v>
      </c>
      <c r="AF291" s="10">
        <v>4.2118084872884473E-2</v>
      </c>
      <c r="AG291" s="4">
        <v>0</v>
      </c>
      <c r="AH291" s="4">
        <v>0</v>
      </c>
      <c r="AI291" s="10" t="s">
        <v>662</v>
      </c>
      <c r="AJ291" s="4">
        <v>0</v>
      </c>
      <c r="AK291" s="4">
        <v>0</v>
      </c>
      <c r="AL291" s="10" t="s">
        <v>662</v>
      </c>
      <c r="AM291" s="1">
        <v>315503</v>
      </c>
      <c r="AN291" s="1">
        <v>2</v>
      </c>
      <c r="AX291"/>
      <c r="AY291"/>
    </row>
    <row r="292" spans="1:51" x14ac:dyDescent="0.25">
      <c r="A292" t="s">
        <v>380</v>
      </c>
      <c r="B292" t="s">
        <v>7</v>
      </c>
      <c r="C292" t="s">
        <v>485</v>
      </c>
      <c r="D292" t="s">
        <v>401</v>
      </c>
      <c r="E292" s="4">
        <v>211.77173913043478</v>
      </c>
      <c r="F292" s="4">
        <v>665.40369565217384</v>
      </c>
      <c r="G292" s="4">
        <v>174.83391304347828</v>
      </c>
      <c r="H292" s="10">
        <v>0.26274863543118809</v>
      </c>
      <c r="I292" s="4">
        <v>651.31673913043483</v>
      </c>
      <c r="J292" s="4">
        <v>174.83391304347828</v>
      </c>
      <c r="K292" s="10">
        <v>0.26843147510210918</v>
      </c>
      <c r="L292" s="4">
        <v>90.641304347826093</v>
      </c>
      <c r="M292" s="4">
        <v>0</v>
      </c>
      <c r="N292" s="10">
        <v>0</v>
      </c>
      <c r="O292" s="4">
        <v>76.554347826086953</v>
      </c>
      <c r="P292" s="4">
        <v>0</v>
      </c>
      <c r="Q292" s="8">
        <v>0</v>
      </c>
      <c r="R292" s="4">
        <v>8.4347826086956523</v>
      </c>
      <c r="S292" s="4">
        <v>0</v>
      </c>
      <c r="T292" s="10">
        <v>0</v>
      </c>
      <c r="U292" s="4">
        <v>5.6521739130434785</v>
      </c>
      <c r="V292" s="4">
        <v>0</v>
      </c>
      <c r="W292" s="10">
        <v>0</v>
      </c>
      <c r="X292" s="4">
        <v>190.85326086956522</v>
      </c>
      <c r="Y292" s="4">
        <v>40.391304347826086</v>
      </c>
      <c r="Z292" s="10">
        <v>0.21163539026682232</v>
      </c>
      <c r="AA292" s="4">
        <v>0</v>
      </c>
      <c r="AB292" s="4">
        <v>0</v>
      </c>
      <c r="AC292" s="10" t="s">
        <v>662</v>
      </c>
      <c r="AD292" s="4">
        <v>383.90913043478258</v>
      </c>
      <c r="AE292" s="4">
        <v>134.44260869565218</v>
      </c>
      <c r="AF292" s="10">
        <v>0.35019382983518521</v>
      </c>
      <c r="AG292" s="4">
        <v>0</v>
      </c>
      <c r="AH292" s="4">
        <v>0</v>
      </c>
      <c r="AI292" s="10" t="s">
        <v>662</v>
      </c>
      <c r="AJ292" s="4">
        <v>0</v>
      </c>
      <c r="AK292" s="4">
        <v>0</v>
      </c>
      <c r="AL292" s="10" t="s">
        <v>662</v>
      </c>
      <c r="AM292" s="1">
        <v>315009</v>
      </c>
      <c r="AN292" s="1">
        <v>2</v>
      </c>
      <c r="AX292"/>
      <c r="AY292"/>
    </row>
    <row r="293" spans="1:51" x14ac:dyDescent="0.25">
      <c r="A293" t="s">
        <v>380</v>
      </c>
      <c r="B293" t="s">
        <v>117</v>
      </c>
      <c r="C293" t="s">
        <v>545</v>
      </c>
      <c r="D293" t="s">
        <v>418</v>
      </c>
      <c r="E293" s="4">
        <v>98.347826086956516</v>
      </c>
      <c r="F293" s="4">
        <v>305.31521739130426</v>
      </c>
      <c r="G293" s="4">
        <v>32.896739130434781</v>
      </c>
      <c r="H293" s="10">
        <v>0.10774680479903168</v>
      </c>
      <c r="I293" s="4">
        <v>281.80978260869563</v>
      </c>
      <c r="J293" s="4">
        <v>28.983695652173914</v>
      </c>
      <c r="K293" s="10">
        <v>0.10284843692746805</v>
      </c>
      <c r="L293" s="4">
        <v>53.78804347826086</v>
      </c>
      <c r="M293" s="4">
        <v>4.3423913043478262</v>
      </c>
      <c r="N293" s="10">
        <v>8.0731534808527849E-2</v>
      </c>
      <c r="O293" s="4">
        <v>40.684782608695649</v>
      </c>
      <c r="P293" s="4">
        <v>0.42934782608695654</v>
      </c>
      <c r="Q293" s="8">
        <v>1.0553032327010421E-2</v>
      </c>
      <c r="R293" s="4">
        <v>8.695652173913043</v>
      </c>
      <c r="S293" s="4">
        <v>3.9130434782608696</v>
      </c>
      <c r="T293" s="10">
        <v>0.45</v>
      </c>
      <c r="U293" s="4">
        <v>4.4076086956521738</v>
      </c>
      <c r="V293" s="4">
        <v>0</v>
      </c>
      <c r="W293" s="10">
        <v>0</v>
      </c>
      <c r="X293" s="4">
        <v>79.146739130434781</v>
      </c>
      <c r="Y293" s="4">
        <v>3.6358695652173911</v>
      </c>
      <c r="Z293" s="10">
        <v>4.5938336881137125E-2</v>
      </c>
      <c r="AA293" s="4">
        <v>10.402173913043478</v>
      </c>
      <c r="AB293" s="4">
        <v>0</v>
      </c>
      <c r="AC293" s="10">
        <v>0</v>
      </c>
      <c r="AD293" s="4">
        <v>155.04347826086956</v>
      </c>
      <c r="AE293" s="4">
        <v>24.918478260869566</v>
      </c>
      <c r="AF293" s="10">
        <v>0.1607192933258553</v>
      </c>
      <c r="AG293" s="4">
        <v>6.9347826086956523</v>
      </c>
      <c r="AH293" s="4">
        <v>0</v>
      </c>
      <c r="AI293" s="10">
        <v>0</v>
      </c>
      <c r="AJ293" s="4">
        <v>0</v>
      </c>
      <c r="AK293" s="4">
        <v>0</v>
      </c>
      <c r="AL293" s="10" t="s">
        <v>662</v>
      </c>
      <c r="AM293" s="1">
        <v>315218</v>
      </c>
      <c r="AN293" s="1">
        <v>2</v>
      </c>
      <c r="AX293"/>
      <c r="AY293"/>
    </row>
    <row r="294" spans="1:51" x14ac:dyDescent="0.25">
      <c r="A294" t="s">
        <v>380</v>
      </c>
      <c r="B294" t="s">
        <v>208</v>
      </c>
      <c r="C294" t="s">
        <v>542</v>
      </c>
      <c r="D294" t="s">
        <v>416</v>
      </c>
      <c r="E294" s="4">
        <v>104.75</v>
      </c>
      <c r="F294" s="4">
        <v>411.90673913043474</v>
      </c>
      <c r="G294" s="4">
        <v>0</v>
      </c>
      <c r="H294" s="10">
        <v>0</v>
      </c>
      <c r="I294" s="4">
        <v>391.72021739130435</v>
      </c>
      <c r="J294" s="4">
        <v>0</v>
      </c>
      <c r="K294" s="10">
        <v>0</v>
      </c>
      <c r="L294" s="4">
        <v>90.080978260869585</v>
      </c>
      <c r="M294" s="4">
        <v>0</v>
      </c>
      <c r="N294" s="10">
        <v>0</v>
      </c>
      <c r="O294" s="4">
        <v>69.894456521739158</v>
      </c>
      <c r="P294" s="4">
        <v>0</v>
      </c>
      <c r="Q294" s="8">
        <v>0</v>
      </c>
      <c r="R294" s="4">
        <v>8.5949999999999971</v>
      </c>
      <c r="S294" s="4">
        <v>0</v>
      </c>
      <c r="T294" s="10">
        <v>0</v>
      </c>
      <c r="U294" s="4">
        <v>11.591521739130435</v>
      </c>
      <c r="V294" s="4">
        <v>0</v>
      </c>
      <c r="W294" s="10">
        <v>0</v>
      </c>
      <c r="X294" s="4">
        <v>103.14119565217391</v>
      </c>
      <c r="Y294" s="4">
        <v>0</v>
      </c>
      <c r="Z294" s="10">
        <v>0</v>
      </c>
      <c r="AA294" s="4">
        <v>0</v>
      </c>
      <c r="AB294" s="4">
        <v>0</v>
      </c>
      <c r="AC294" s="10" t="s">
        <v>662</v>
      </c>
      <c r="AD294" s="4">
        <v>218.68456521739125</v>
      </c>
      <c r="AE294" s="4">
        <v>0</v>
      </c>
      <c r="AF294" s="10">
        <v>0</v>
      </c>
      <c r="AG294" s="4">
        <v>0</v>
      </c>
      <c r="AH294" s="4">
        <v>0</v>
      </c>
      <c r="AI294" s="10" t="s">
        <v>662</v>
      </c>
      <c r="AJ294" s="4">
        <v>0</v>
      </c>
      <c r="AK294" s="4">
        <v>0</v>
      </c>
      <c r="AL294" s="10" t="s">
        <v>662</v>
      </c>
      <c r="AM294" s="1">
        <v>315340</v>
      </c>
      <c r="AN294" s="1">
        <v>2</v>
      </c>
      <c r="AX294"/>
      <c r="AY294"/>
    </row>
    <row r="295" spans="1:51" x14ac:dyDescent="0.25">
      <c r="A295" t="s">
        <v>380</v>
      </c>
      <c r="B295" t="s">
        <v>256</v>
      </c>
      <c r="C295" t="s">
        <v>588</v>
      </c>
      <c r="D295" t="s">
        <v>419</v>
      </c>
      <c r="E295" s="4">
        <v>44.739130434782609</v>
      </c>
      <c r="F295" s="4">
        <v>163.2146739130435</v>
      </c>
      <c r="G295" s="4">
        <v>0</v>
      </c>
      <c r="H295" s="10">
        <v>0</v>
      </c>
      <c r="I295" s="4">
        <v>140.42119565217391</v>
      </c>
      <c r="J295" s="4">
        <v>0</v>
      </c>
      <c r="K295" s="10">
        <v>0</v>
      </c>
      <c r="L295" s="4">
        <v>28.021739130434785</v>
      </c>
      <c r="M295" s="4">
        <v>0</v>
      </c>
      <c r="N295" s="10">
        <v>0</v>
      </c>
      <c r="O295" s="4">
        <v>5.2282608695652177</v>
      </c>
      <c r="P295" s="4">
        <v>0</v>
      </c>
      <c r="Q295" s="8">
        <v>0</v>
      </c>
      <c r="R295" s="4">
        <v>18.785326086956523</v>
      </c>
      <c r="S295" s="4">
        <v>0</v>
      </c>
      <c r="T295" s="10">
        <v>0</v>
      </c>
      <c r="U295" s="4">
        <v>4.0081521739130439</v>
      </c>
      <c r="V295" s="4">
        <v>0</v>
      </c>
      <c r="W295" s="10">
        <v>0</v>
      </c>
      <c r="X295" s="4">
        <v>60.850543478260867</v>
      </c>
      <c r="Y295" s="4">
        <v>0</v>
      </c>
      <c r="Z295" s="10">
        <v>0</v>
      </c>
      <c r="AA295" s="4">
        <v>0</v>
      </c>
      <c r="AB295" s="4">
        <v>0</v>
      </c>
      <c r="AC295" s="10" t="s">
        <v>662</v>
      </c>
      <c r="AD295" s="4">
        <v>74.342391304347828</v>
      </c>
      <c r="AE295" s="4">
        <v>0</v>
      </c>
      <c r="AF295" s="10">
        <v>0</v>
      </c>
      <c r="AG295" s="4">
        <v>0</v>
      </c>
      <c r="AH295" s="4">
        <v>0</v>
      </c>
      <c r="AI295" s="10" t="s">
        <v>662</v>
      </c>
      <c r="AJ295" s="4">
        <v>0</v>
      </c>
      <c r="AK295" s="4">
        <v>0</v>
      </c>
      <c r="AL295" s="10" t="s">
        <v>662</v>
      </c>
      <c r="AM295" s="1">
        <v>315405</v>
      </c>
      <c r="AN295" s="1">
        <v>2</v>
      </c>
      <c r="AX295"/>
      <c r="AY295"/>
    </row>
    <row r="296" spans="1:51" x14ac:dyDescent="0.25">
      <c r="A296" t="s">
        <v>380</v>
      </c>
      <c r="B296" t="s">
        <v>285</v>
      </c>
      <c r="C296" t="s">
        <v>558</v>
      </c>
      <c r="D296" t="s">
        <v>418</v>
      </c>
      <c r="E296" s="4">
        <v>134.44565217391303</v>
      </c>
      <c r="F296" s="4">
        <v>393.90554347826094</v>
      </c>
      <c r="G296" s="4">
        <v>87.783260869565225</v>
      </c>
      <c r="H296" s="10">
        <v>0.22285358082148912</v>
      </c>
      <c r="I296" s="4">
        <v>354.22108695652179</v>
      </c>
      <c r="J296" s="4">
        <v>87.783260869565225</v>
      </c>
      <c r="K296" s="10">
        <v>0.24782053949357347</v>
      </c>
      <c r="L296" s="4">
        <v>42.416086956521745</v>
      </c>
      <c r="M296" s="4">
        <v>13.527934782608702</v>
      </c>
      <c r="N296" s="10">
        <v>0.31893405906290689</v>
      </c>
      <c r="O296" s="4">
        <v>31.221304347826095</v>
      </c>
      <c r="P296" s="4">
        <v>13.527934782608702</v>
      </c>
      <c r="Q296" s="8">
        <v>0.43329178793744522</v>
      </c>
      <c r="R296" s="4">
        <v>5.5426086956521745</v>
      </c>
      <c r="S296" s="4">
        <v>0</v>
      </c>
      <c r="T296" s="10">
        <v>0</v>
      </c>
      <c r="U296" s="4">
        <v>5.6521739130434785</v>
      </c>
      <c r="V296" s="4">
        <v>0</v>
      </c>
      <c r="W296" s="10">
        <v>0</v>
      </c>
      <c r="X296" s="4">
        <v>81.240434782608716</v>
      </c>
      <c r="Y296" s="4">
        <v>20.505217391304349</v>
      </c>
      <c r="Z296" s="10">
        <v>0.25240162052522569</v>
      </c>
      <c r="AA296" s="4">
        <v>28.489673913043475</v>
      </c>
      <c r="AB296" s="4">
        <v>0</v>
      </c>
      <c r="AC296" s="10">
        <v>0</v>
      </c>
      <c r="AD296" s="4">
        <v>195.7726086956522</v>
      </c>
      <c r="AE296" s="4">
        <v>53.750108695652173</v>
      </c>
      <c r="AF296" s="10">
        <v>0.2745537746764769</v>
      </c>
      <c r="AG296" s="4">
        <v>45.986739130434778</v>
      </c>
      <c r="AH296" s="4">
        <v>0</v>
      </c>
      <c r="AI296" s="10">
        <v>0</v>
      </c>
      <c r="AJ296" s="4">
        <v>0</v>
      </c>
      <c r="AK296" s="4">
        <v>0</v>
      </c>
      <c r="AL296" s="10" t="s">
        <v>662</v>
      </c>
      <c r="AM296" s="1">
        <v>315454</v>
      </c>
      <c r="AN296" s="1">
        <v>2</v>
      </c>
      <c r="AX296"/>
      <c r="AY296"/>
    </row>
    <row r="297" spans="1:51" x14ac:dyDescent="0.25">
      <c r="A297" t="s">
        <v>380</v>
      </c>
      <c r="B297" t="s">
        <v>162</v>
      </c>
      <c r="C297" t="s">
        <v>487</v>
      </c>
      <c r="D297" t="s">
        <v>405</v>
      </c>
      <c r="E297" s="4">
        <v>120.76086956521739</v>
      </c>
      <c r="F297" s="4">
        <v>455.38891304347828</v>
      </c>
      <c r="G297" s="4">
        <v>192.66608695652172</v>
      </c>
      <c r="H297" s="10">
        <v>0.42308031978399729</v>
      </c>
      <c r="I297" s="4">
        <v>446.25304347826091</v>
      </c>
      <c r="J297" s="4">
        <v>192.66608695652172</v>
      </c>
      <c r="K297" s="10">
        <v>0.43174178814515446</v>
      </c>
      <c r="L297" s="4">
        <v>72.875</v>
      </c>
      <c r="M297" s="4">
        <v>1.5380434782608696</v>
      </c>
      <c r="N297" s="10">
        <v>2.1105227832053101E-2</v>
      </c>
      <c r="O297" s="4">
        <v>63.739130434782609</v>
      </c>
      <c r="P297" s="4">
        <v>1.5380434782608696</v>
      </c>
      <c r="Q297" s="8">
        <v>2.4130286493860845E-2</v>
      </c>
      <c r="R297" s="4">
        <v>9.1358695652173907</v>
      </c>
      <c r="S297" s="4">
        <v>0</v>
      </c>
      <c r="T297" s="10">
        <v>0</v>
      </c>
      <c r="U297" s="4">
        <v>0</v>
      </c>
      <c r="V297" s="4">
        <v>0</v>
      </c>
      <c r="W297" s="10" t="s">
        <v>662</v>
      </c>
      <c r="X297" s="4">
        <v>117.77717391304348</v>
      </c>
      <c r="Y297" s="4">
        <v>56.209239130434781</v>
      </c>
      <c r="Z297" s="10">
        <v>0.47725070370541273</v>
      </c>
      <c r="AA297" s="4">
        <v>0</v>
      </c>
      <c r="AB297" s="4">
        <v>0</v>
      </c>
      <c r="AC297" s="10" t="s">
        <v>662</v>
      </c>
      <c r="AD297" s="4">
        <v>264.73673913043478</v>
      </c>
      <c r="AE297" s="4">
        <v>134.91880434782607</v>
      </c>
      <c r="AF297" s="10">
        <v>0.50963385282672113</v>
      </c>
      <c r="AG297" s="4">
        <v>0</v>
      </c>
      <c r="AH297" s="4">
        <v>0</v>
      </c>
      <c r="AI297" s="10" t="s">
        <v>662</v>
      </c>
      <c r="AJ297" s="4">
        <v>0</v>
      </c>
      <c r="AK297" s="4">
        <v>0</v>
      </c>
      <c r="AL297" s="10" t="s">
        <v>662</v>
      </c>
      <c r="AM297" s="1">
        <v>315280</v>
      </c>
      <c r="AN297" s="1">
        <v>2</v>
      </c>
      <c r="AX297"/>
      <c r="AY297"/>
    </row>
    <row r="298" spans="1:51" x14ac:dyDescent="0.25">
      <c r="A298" t="s">
        <v>380</v>
      </c>
      <c r="B298" t="s">
        <v>131</v>
      </c>
      <c r="C298" t="s">
        <v>447</v>
      </c>
      <c r="D298" t="s">
        <v>410</v>
      </c>
      <c r="E298" s="4">
        <v>342.5978260869565</v>
      </c>
      <c r="F298" s="4">
        <v>978.32521739130436</v>
      </c>
      <c r="G298" s="4">
        <v>30.518804347826091</v>
      </c>
      <c r="H298" s="10">
        <v>3.1194948065638353E-2</v>
      </c>
      <c r="I298" s="4">
        <v>898.73282608695649</v>
      </c>
      <c r="J298" s="4">
        <v>30.518804347826091</v>
      </c>
      <c r="K298" s="10">
        <v>3.3957593916652221E-2</v>
      </c>
      <c r="L298" s="4">
        <v>108.80956521739131</v>
      </c>
      <c r="M298" s="4">
        <v>0</v>
      </c>
      <c r="N298" s="10">
        <v>0</v>
      </c>
      <c r="O298" s="4">
        <v>34.76608695652174</v>
      </c>
      <c r="P298" s="4">
        <v>0</v>
      </c>
      <c r="Q298" s="8">
        <v>0</v>
      </c>
      <c r="R298" s="4">
        <v>69.233695652173907</v>
      </c>
      <c r="S298" s="4">
        <v>0</v>
      </c>
      <c r="T298" s="10">
        <v>0</v>
      </c>
      <c r="U298" s="4">
        <v>4.8097826086956523</v>
      </c>
      <c r="V298" s="4">
        <v>0</v>
      </c>
      <c r="W298" s="10">
        <v>0</v>
      </c>
      <c r="X298" s="4">
        <v>218.55500000000006</v>
      </c>
      <c r="Y298" s="4">
        <v>17.223913043478259</v>
      </c>
      <c r="Z298" s="10">
        <v>7.8808140026438447E-2</v>
      </c>
      <c r="AA298" s="4">
        <v>5.5489130434782608</v>
      </c>
      <c r="AB298" s="4">
        <v>0</v>
      </c>
      <c r="AC298" s="10">
        <v>0</v>
      </c>
      <c r="AD298" s="4">
        <v>645.41173913043474</v>
      </c>
      <c r="AE298" s="4">
        <v>13.29489130434783</v>
      </c>
      <c r="AF298" s="10">
        <v>2.0599085046485333E-2</v>
      </c>
      <c r="AG298" s="4">
        <v>0</v>
      </c>
      <c r="AH298" s="4">
        <v>0</v>
      </c>
      <c r="AI298" s="10" t="s">
        <v>662</v>
      </c>
      <c r="AJ298" s="4">
        <v>0</v>
      </c>
      <c r="AK298" s="4">
        <v>0</v>
      </c>
      <c r="AL298" s="10" t="s">
        <v>662</v>
      </c>
      <c r="AM298" s="1">
        <v>315236</v>
      </c>
      <c r="AN298" s="1">
        <v>2</v>
      </c>
      <c r="AX298"/>
      <c r="AY298"/>
    </row>
    <row r="299" spans="1:51" x14ac:dyDescent="0.25">
      <c r="A299" t="s">
        <v>380</v>
      </c>
      <c r="B299" t="s">
        <v>223</v>
      </c>
      <c r="C299" t="s">
        <v>575</v>
      </c>
      <c r="D299" t="s">
        <v>409</v>
      </c>
      <c r="E299" s="4">
        <v>46.336956521739133</v>
      </c>
      <c r="F299" s="4">
        <v>203.97826086956522</v>
      </c>
      <c r="G299" s="4">
        <v>1.9184782608695652</v>
      </c>
      <c r="H299" s="10">
        <v>9.4053074709581162E-3</v>
      </c>
      <c r="I299" s="4">
        <v>167.4621739130435</v>
      </c>
      <c r="J299" s="4">
        <v>1.9184782608695652</v>
      </c>
      <c r="K299" s="10">
        <v>1.1456188678559465E-2</v>
      </c>
      <c r="L299" s="4">
        <v>80.118152173913046</v>
      </c>
      <c r="M299" s="4">
        <v>0.69565217391304346</v>
      </c>
      <c r="N299" s="10">
        <v>8.682828485646877E-3</v>
      </c>
      <c r="O299" s="4">
        <v>43.602065217391306</v>
      </c>
      <c r="P299" s="4">
        <v>0.69565217391304346</v>
      </c>
      <c r="Q299" s="8">
        <v>1.5954569363736758E-2</v>
      </c>
      <c r="R299" s="4">
        <v>31.646521739130421</v>
      </c>
      <c r="S299" s="4">
        <v>0</v>
      </c>
      <c r="T299" s="10">
        <v>0</v>
      </c>
      <c r="U299" s="4">
        <v>4.8695652173913047</v>
      </c>
      <c r="V299" s="4">
        <v>0</v>
      </c>
      <c r="W299" s="10">
        <v>0</v>
      </c>
      <c r="X299" s="4">
        <v>23.688804347826082</v>
      </c>
      <c r="Y299" s="4">
        <v>0</v>
      </c>
      <c r="Z299" s="10">
        <v>0</v>
      </c>
      <c r="AA299" s="4">
        <v>0</v>
      </c>
      <c r="AB299" s="4">
        <v>0</v>
      </c>
      <c r="AC299" s="10" t="s">
        <v>662</v>
      </c>
      <c r="AD299" s="4">
        <v>100.17130434782609</v>
      </c>
      <c r="AE299" s="4">
        <v>1.2228260869565217</v>
      </c>
      <c r="AF299" s="10">
        <v>1.2207349149717439E-2</v>
      </c>
      <c r="AG299" s="4">
        <v>0</v>
      </c>
      <c r="AH299" s="4">
        <v>0</v>
      </c>
      <c r="AI299" s="10" t="s">
        <v>662</v>
      </c>
      <c r="AJ299" s="4">
        <v>0</v>
      </c>
      <c r="AK299" s="4">
        <v>0</v>
      </c>
      <c r="AL299" s="10" t="s">
        <v>662</v>
      </c>
      <c r="AM299" s="1">
        <v>315356</v>
      </c>
      <c r="AN299" s="1">
        <v>2</v>
      </c>
      <c r="AX299"/>
      <c r="AY299"/>
    </row>
    <row r="300" spans="1:51" x14ac:dyDescent="0.25">
      <c r="A300" t="s">
        <v>380</v>
      </c>
      <c r="B300" t="s">
        <v>340</v>
      </c>
      <c r="C300" t="s">
        <v>465</v>
      </c>
      <c r="D300" t="s">
        <v>409</v>
      </c>
      <c r="E300" s="4">
        <v>104.43478260869566</v>
      </c>
      <c r="F300" s="4">
        <v>325.2560869565217</v>
      </c>
      <c r="G300" s="4">
        <v>43.599673913043482</v>
      </c>
      <c r="H300" s="10">
        <v>0.13404721898062935</v>
      </c>
      <c r="I300" s="4">
        <v>314.88652173913044</v>
      </c>
      <c r="J300" s="4">
        <v>43.599673913043482</v>
      </c>
      <c r="K300" s="10">
        <v>0.13846154377215256</v>
      </c>
      <c r="L300" s="4">
        <v>53.004456521739137</v>
      </c>
      <c r="M300" s="4">
        <v>0</v>
      </c>
      <c r="N300" s="10">
        <v>0</v>
      </c>
      <c r="O300" s="4">
        <v>42.634891304347832</v>
      </c>
      <c r="P300" s="4">
        <v>0</v>
      </c>
      <c r="Q300" s="8">
        <v>0</v>
      </c>
      <c r="R300" s="4">
        <v>4.8913043478260869</v>
      </c>
      <c r="S300" s="4">
        <v>0</v>
      </c>
      <c r="T300" s="10">
        <v>0</v>
      </c>
      <c r="U300" s="4">
        <v>5.4782608695652177</v>
      </c>
      <c r="V300" s="4">
        <v>0</v>
      </c>
      <c r="W300" s="10">
        <v>0</v>
      </c>
      <c r="X300" s="4">
        <v>84.636304347826083</v>
      </c>
      <c r="Y300" s="4">
        <v>3.0235869565217399</v>
      </c>
      <c r="Z300" s="10">
        <v>3.5724468120628683E-2</v>
      </c>
      <c r="AA300" s="4">
        <v>0</v>
      </c>
      <c r="AB300" s="4">
        <v>0</v>
      </c>
      <c r="AC300" s="10" t="s">
        <v>662</v>
      </c>
      <c r="AD300" s="4">
        <v>187.61532608695651</v>
      </c>
      <c r="AE300" s="4">
        <v>40.576086956521742</v>
      </c>
      <c r="AF300" s="10">
        <v>0.21627277367369985</v>
      </c>
      <c r="AG300" s="4">
        <v>0</v>
      </c>
      <c r="AH300" s="4">
        <v>0</v>
      </c>
      <c r="AI300" s="10" t="s">
        <v>662</v>
      </c>
      <c r="AJ300" s="4">
        <v>0</v>
      </c>
      <c r="AK300" s="4">
        <v>0</v>
      </c>
      <c r="AL300" s="10" t="s">
        <v>662</v>
      </c>
      <c r="AM300" s="1">
        <v>315520</v>
      </c>
      <c r="AN300" s="1">
        <v>2</v>
      </c>
      <c r="AX300"/>
      <c r="AY300"/>
    </row>
    <row r="301" spans="1:51" x14ac:dyDescent="0.25">
      <c r="A301" t="s">
        <v>380</v>
      </c>
      <c r="B301" t="s">
        <v>30</v>
      </c>
      <c r="C301" t="s">
        <v>478</v>
      </c>
      <c r="D301" t="s">
        <v>407</v>
      </c>
      <c r="E301" s="4">
        <v>104.45652173913044</v>
      </c>
      <c r="F301" s="4">
        <v>292.84891304347821</v>
      </c>
      <c r="G301" s="4">
        <v>16.473804347826086</v>
      </c>
      <c r="H301" s="10">
        <v>5.625359567368543E-2</v>
      </c>
      <c r="I301" s="4">
        <v>265.30499999999995</v>
      </c>
      <c r="J301" s="4">
        <v>16.473804347826086</v>
      </c>
      <c r="K301" s="10">
        <v>6.2093832938791539E-2</v>
      </c>
      <c r="L301" s="4">
        <v>29.97315217391305</v>
      </c>
      <c r="M301" s="4">
        <v>0</v>
      </c>
      <c r="N301" s="10">
        <v>0</v>
      </c>
      <c r="O301" s="4">
        <v>14.470978260869572</v>
      </c>
      <c r="P301" s="4">
        <v>0</v>
      </c>
      <c r="Q301" s="8">
        <v>0</v>
      </c>
      <c r="R301" s="4">
        <v>9.7630434782608688</v>
      </c>
      <c r="S301" s="4">
        <v>0</v>
      </c>
      <c r="T301" s="10">
        <v>0</v>
      </c>
      <c r="U301" s="4">
        <v>5.7391304347826084</v>
      </c>
      <c r="V301" s="4">
        <v>0</v>
      </c>
      <c r="W301" s="10">
        <v>0</v>
      </c>
      <c r="X301" s="4">
        <v>64.096739130434798</v>
      </c>
      <c r="Y301" s="4">
        <v>16.473804347826086</v>
      </c>
      <c r="Z301" s="10">
        <v>0.2570147026403703</v>
      </c>
      <c r="AA301" s="4">
        <v>12.041739130434781</v>
      </c>
      <c r="AB301" s="4">
        <v>0</v>
      </c>
      <c r="AC301" s="10">
        <v>0</v>
      </c>
      <c r="AD301" s="4">
        <v>186.73728260869558</v>
      </c>
      <c r="AE301" s="4">
        <v>0</v>
      </c>
      <c r="AF301" s="10">
        <v>0</v>
      </c>
      <c r="AG301" s="4">
        <v>0</v>
      </c>
      <c r="AH301" s="4">
        <v>0</v>
      </c>
      <c r="AI301" s="10" t="s">
        <v>662</v>
      </c>
      <c r="AJ301" s="4">
        <v>0</v>
      </c>
      <c r="AK301" s="4">
        <v>0</v>
      </c>
      <c r="AL301" s="10" t="s">
        <v>662</v>
      </c>
      <c r="AM301" s="1">
        <v>315061</v>
      </c>
      <c r="AN301" s="1">
        <v>2</v>
      </c>
      <c r="AX301"/>
      <c r="AY301"/>
    </row>
    <row r="302" spans="1:51" x14ac:dyDescent="0.25">
      <c r="A302" t="s">
        <v>380</v>
      </c>
      <c r="B302" t="s">
        <v>164</v>
      </c>
      <c r="C302" t="s">
        <v>562</v>
      </c>
      <c r="D302" t="s">
        <v>401</v>
      </c>
      <c r="E302" s="4">
        <v>157.28260869565219</v>
      </c>
      <c r="F302" s="4">
        <v>571.6309782608696</v>
      </c>
      <c r="G302" s="4">
        <v>1.1929347826086958</v>
      </c>
      <c r="H302" s="10">
        <v>2.0868966658141607E-3</v>
      </c>
      <c r="I302" s="4">
        <v>531.81815217391306</v>
      </c>
      <c r="J302" s="4">
        <v>1.1929347826086958</v>
      </c>
      <c r="K302" s="10">
        <v>2.2431253572905256E-3</v>
      </c>
      <c r="L302" s="4">
        <v>102.99293478260869</v>
      </c>
      <c r="M302" s="4">
        <v>0.58423913043478259</v>
      </c>
      <c r="N302" s="10">
        <v>5.6726136765396533E-3</v>
      </c>
      <c r="O302" s="4">
        <v>69.400217391304338</v>
      </c>
      <c r="P302" s="4">
        <v>0.58423913043478259</v>
      </c>
      <c r="Q302" s="8">
        <v>8.4184049041319889E-3</v>
      </c>
      <c r="R302" s="4">
        <v>28.93782608695652</v>
      </c>
      <c r="S302" s="4">
        <v>0</v>
      </c>
      <c r="T302" s="10">
        <v>0</v>
      </c>
      <c r="U302" s="4">
        <v>4.6548913043478262</v>
      </c>
      <c r="V302" s="4">
        <v>0</v>
      </c>
      <c r="W302" s="10">
        <v>0</v>
      </c>
      <c r="X302" s="4">
        <v>121.45434782608694</v>
      </c>
      <c r="Y302" s="4">
        <v>0.60869565217391308</v>
      </c>
      <c r="Z302" s="10">
        <v>5.0117238540156447E-3</v>
      </c>
      <c r="AA302" s="4">
        <v>6.2201086956521738</v>
      </c>
      <c r="AB302" s="4">
        <v>0</v>
      </c>
      <c r="AC302" s="10">
        <v>0</v>
      </c>
      <c r="AD302" s="4">
        <v>340.96358695652179</v>
      </c>
      <c r="AE302" s="4">
        <v>0</v>
      </c>
      <c r="AF302" s="10">
        <v>0</v>
      </c>
      <c r="AG302" s="4">
        <v>0</v>
      </c>
      <c r="AH302" s="4">
        <v>0</v>
      </c>
      <c r="AI302" s="10" t="s">
        <v>662</v>
      </c>
      <c r="AJ302" s="4">
        <v>0</v>
      </c>
      <c r="AK302" s="4">
        <v>0</v>
      </c>
      <c r="AL302" s="10" t="s">
        <v>662</v>
      </c>
      <c r="AM302" s="1">
        <v>315283</v>
      </c>
      <c r="AN302" s="1">
        <v>2</v>
      </c>
      <c r="AX302"/>
      <c r="AY302"/>
    </row>
    <row r="303" spans="1:51" x14ac:dyDescent="0.25">
      <c r="A303" t="s">
        <v>380</v>
      </c>
      <c r="B303" t="s">
        <v>201</v>
      </c>
      <c r="C303" t="s">
        <v>540</v>
      </c>
      <c r="D303" t="s">
        <v>418</v>
      </c>
      <c r="E303" s="4">
        <v>106.22826086956522</v>
      </c>
      <c r="F303" s="4">
        <v>338.91630434782604</v>
      </c>
      <c r="G303" s="4">
        <v>5.588152173913044</v>
      </c>
      <c r="H303" s="10">
        <v>1.6488295494270423E-2</v>
      </c>
      <c r="I303" s="4">
        <v>317.95076086956516</v>
      </c>
      <c r="J303" s="4">
        <v>5.588152173913044</v>
      </c>
      <c r="K303" s="10">
        <v>1.7575526973516206E-2</v>
      </c>
      <c r="L303" s="4">
        <v>49.32369565217391</v>
      </c>
      <c r="M303" s="4">
        <v>0</v>
      </c>
      <c r="N303" s="10">
        <v>0</v>
      </c>
      <c r="O303" s="4">
        <v>28.358152173913037</v>
      </c>
      <c r="P303" s="4">
        <v>0</v>
      </c>
      <c r="Q303" s="8">
        <v>0</v>
      </c>
      <c r="R303" s="4">
        <v>15.400326086956522</v>
      </c>
      <c r="S303" s="4">
        <v>0</v>
      </c>
      <c r="T303" s="10">
        <v>0</v>
      </c>
      <c r="U303" s="4">
        <v>5.5652173913043477</v>
      </c>
      <c r="V303" s="4">
        <v>0</v>
      </c>
      <c r="W303" s="10">
        <v>0</v>
      </c>
      <c r="X303" s="4">
        <v>113.23749999999998</v>
      </c>
      <c r="Y303" s="4">
        <v>4.7588043478260875</v>
      </c>
      <c r="Z303" s="10">
        <v>4.2024985961594777E-2</v>
      </c>
      <c r="AA303" s="4">
        <v>0</v>
      </c>
      <c r="AB303" s="4">
        <v>0</v>
      </c>
      <c r="AC303" s="10" t="s">
        <v>662</v>
      </c>
      <c r="AD303" s="4">
        <v>166.05076086956521</v>
      </c>
      <c r="AE303" s="4">
        <v>0.82934782608695645</v>
      </c>
      <c r="AF303" s="10">
        <v>4.9945439680244451E-3</v>
      </c>
      <c r="AG303" s="4">
        <v>10.304347826086953</v>
      </c>
      <c r="AH303" s="4">
        <v>0</v>
      </c>
      <c r="AI303" s="10">
        <v>0</v>
      </c>
      <c r="AJ303" s="4">
        <v>0</v>
      </c>
      <c r="AK303" s="4">
        <v>0</v>
      </c>
      <c r="AL303" s="10" t="s">
        <v>662</v>
      </c>
      <c r="AM303" s="1">
        <v>315332</v>
      </c>
      <c r="AN303" s="1">
        <v>2</v>
      </c>
      <c r="AX303"/>
      <c r="AY303"/>
    </row>
    <row r="304" spans="1:51" x14ac:dyDescent="0.25">
      <c r="A304" t="s">
        <v>380</v>
      </c>
      <c r="B304" t="s">
        <v>305</v>
      </c>
      <c r="C304" t="s">
        <v>540</v>
      </c>
      <c r="D304" t="s">
        <v>418</v>
      </c>
      <c r="E304" s="4">
        <v>12.771739130434783</v>
      </c>
      <c r="F304" s="4">
        <v>93.053804347826087</v>
      </c>
      <c r="G304" s="4">
        <v>0</v>
      </c>
      <c r="H304" s="10">
        <v>0</v>
      </c>
      <c r="I304" s="4">
        <v>84.157065217391306</v>
      </c>
      <c r="J304" s="4">
        <v>0</v>
      </c>
      <c r="K304" s="10">
        <v>0</v>
      </c>
      <c r="L304" s="4">
        <v>37.777499999999996</v>
      </c>
      <c r="M304" s="4">
        <v>0</v>
      </c>
      <c r="N304" s="10">
        <v>0</v>
      </c>
      <c r="O304" s="4">
        <v>28.880760869565211</v>
      </c>
      <c r="P304" s="4">
        <v>0</v>
      </c>
      <c r="Q304" s="8">
        <v>0</v>
      </c>
      <c r="R304" s="4">
        <v>4.4402173913043477</v>
      </c>
      <c r="S304" s="4">
        <v>0</v>
      </c>
      <c r="T304" s="10">
        <v>0</v>
      </c>
      <c r="U304" s="4">
        <v>4.4565217391304346</v>
      </c>
      <c r="V304" s="4">
        <v>0</v>
      </c>
      <c r="W304" s="10">
        <v>0</v>
      </c>
      <c r="X304" s="4">
        <v>24.655760869565221</v>
      </c>
      <c r="Y304" s="4">
        <v>0</v>
      </c>
      <c r="Z304" s="10">
        <v>0</v>
      </c>
      <c r="AA304" s="4">
        <v>0</v>
      </c>
      <c r="AB304" s="4">
        <v>0</v>
      </c>
      <c r="AC304" s="10" t="s">
        <v>662</v>
      </c>
      <c r="AD304" s="4">
        <v>30.620543478260871</v>
      </c>
      <c r="AE304" s="4">
        <v>0</v>
      </c>
      <c r="AF304" s="10">
        <v>0</v>
      </c>
      <c r="AG304" s="4">
        <v>0</v>
      </c>
      <c r="AH304" s="4">
        <v>0</v>
      </c>
      <c r="AI304" s="10" t="s">
        <v>662</v>
      </c>
      <c r="AJ304" s="4">
        <v>0</v>
      </c>
      <c r="AK304" s="4">
        <v>0</v>
      </c>
      <c r="AL304" s="10" t="s">
        <v>662</v>
      </c>
      <c r="AM304" s="1">
        <v>315478</v>
      </c>
      <c r="AN304" s="1">
        <v>2</v>
      </c>
      <c r="AX304"/>
      <c r="AY304"/>
    </row>
    <row r="305" spans="1:51" x14ac:dyDescent="0.25">
      <c r="A305" t="s">
        <v>380</v>
      </c>
      <c r="B305" t="s">
        <v>132</v>
      </c>
      <c r="C305" t="s">
        <v>551</v>
      </c>
      <c r="D305" t="s">
        <v>411</v>
      </c>
      <c r="E305" s="4">
        <v>94.586956521739125</v>
      </c>
      <c r="F305" s="4">
        <v>383.89695652173907</v>
      </c>
      <c r="G305" s="4">
        <v>58.573369565217391</v>
      </c>
      <c r="H305" s="10">
        <v>0.15257575912014434</v>
      </c>
      <c r="I305" s="4">
        <v>372.17652173913035</v>
      </c>
      <c r="J305" s="4">
        <v>58.573369565217391</v>
      </c>
      <c r="K305" s="10">
        <v>0.15738061415457372</v>
      </c>
      <c r="L305" s="4">
        <v>41.570543478260866</v>
      </c>
      <c r="M305" s="4">
        <v>0</v>
      </c>
      <c r="N305" s="10">
        <v>0</v>
      </c>
      <c r="O305" s="4">
        <v>36.444456521739127</v>
      </c>
      <c r="P305" s="4">
        <v>0</v>
      </c>
      <c r="Q305" s="8">
        <v>0</v>
      </c>
      <c r="R305" s="4">
        <v>3.4766304347826096</v>
      </c>
      <c r="S305" s="4">
        <v>0</v>
      </c>
      <c r="T305" s="10">
        <v>0</v>
      </c>
      <c r="U305" s="4">
        <v>1.6494565217391304</v>
      </c>
      <c r="V305" s="4">
        <v>0</v>
      </c>
      <c r="W305" s="10">
        <v>0</v>
      </c>
      <c r="X305" s="4">
        <v>90.210434782608687</v>
      </c>
      <c r="Y305" s="4">
        <v>2.8342391304347827</v>
      </c>
      <c r="Z305" s="10">
        <v>3.1418085249946985E-2</v>
      </c>
      <c r="AA305" s="4">
        <v>6.5943478260869561</v>
      </c>
      <c r="AB305" s="4">
        <v>0</v>
      </c>
      <c r="AC305" s="10">
        <v>0</v>
      </c>
      <c r="AD305" s="4">
        <v>211.63271739130425</v>
      </c>
      <c r="AE305" s="4">
        <v>55.739130434782609</v>
      </c>
      <c r="AF305" s="10">
        <v>0.26337671755980047</v>
      </c>
      <c r="AG305" s="4">
        <v>33.888913043478269</v>
      </c>
      <c r="AH305" s="4">
        <v>0</v>
      </c>
      <c r="AI305" s="10">
        <v>0</v>
      </c>
      <c r="AJ305" s="4">
        <v>0</v>
      </c>
      <c r="AK305" s="4">
        <v>0</v>
      </c>
      <c r="AL305" s="10" t="s">
        <v>662</v>
      </c>
      <c r="AM305" s="1">
        <v>315237</v>
      </c>
      <c r="AN305" s="1">
        <v>2</v>
      </c>
      <c r="AX305"/>
      <c r="AY305"/>
    </row>
    <row r="306" spans="1:51" x14ac:dyDescent="0.25">
      <c r="A306" t="s">
        <v>380</v>
      </c>
      <c r="B306" t="s">
        <v>5</v>
      </c>
      <c r="C306" t="s">
        <v>484</v>
      </c>
      <c r="D306" t="s">
        <v>401</v>
      </c>
      <c r="E306" s="4">
        <v>94.782608695652172</v>
      </c>
      <c r="F306" s="4">
        <v>294.9103260869565</v>
      </c>
      <c r="G306" s="4">
        <v>0.81521739130434778</v>
      </c>
      <c r="H306" s="10">
        <v>2.7642890709224433E-3</v>
      </c>
      <c r="I306" s="4">
        <v>265.17119565217388</v>
      </c>
      <c r="J306" s="4">
        <v>0.81521739130434778</v>
      </c>
      <c r="K306" s="10">
        <v>3.0743059754260479E-3</v>
      </c>
      <c r="L306" s="4">
        <v>78.684782608695656</v>
      </c>
      <c r="M306" s="4">
        <v>0</v>
      </c>
      <c r="N306" s="10">
        <v>0</v>
      </c>
      <c r="O306" s="4">
        <v>48.945652173913047</v>
      </c>
      <c r="P306" s="4">
        <v>0</v>
      </c>
      <c r="Q306" s="8">
        <v>0</v>
      </c>
      <c r="R306" s="4">
        <v>24.260869565217391</v>
      </c>
      <c r="S306" s="4">
        <v>0</v>
      </c>
      <c r="T306" s="10">
        <v>0</v>
      </c>
      <c r="U306" s="4">
        <v>5.4782608695652177</v>
      </c>
      <c r="V306" s="4">
        <v>0</v>
      </c>
      <c r="W306" s="10">
        <v>0</v>
      </c>
      <c r="X306" s="4">
        <v>54.910326086956523</v>
      </c>
      <c r="Y306" s="4">
        <v>0</v>
      </c>
      <c r="Z306" s="10">
        <v>0</v>
      </c>
      <c r="AA306" s="4">
        <v>0</v>
      </c>
      <c r="AB306" s="4">
        <v>0</v>
      </c>
      <c r="AC306" s="10" t="s">
        <v>662</v>
      </c>
      <c r="AD306" s="4">
        <v>137.96467391304347</v>
      </c>
      <c r="AE306" s="4">
        <v>0.81521739130434778</v>
      </c>
      <c r="AF306" s="10">
        <v>5.9088849934017451E-3</v>
      </c>
      <c r="AG306" s="4">
        <v>23.350543478260871</v>
      </c>
      <c r="AH306" s="4">
        <v>0</v>
      </c>
      <c r="AI306" s="10">
        <v>0</v>
      </c>
      <c r="AJ306" s="4">
        <v>0</v>
      </c>
      <c r="AK306" s="4">
        <v>0</v>
      </c>
      <c r="AL306" s="10" t="s">
        <v>662</v>
      </c>
      <c r="AM306" s="1">
        <v>315005</v>
      </c>
      <c r="AN306" s="1">
        <v>2</v>
      </c>
      <c r="AX306"/>
      <c r="AY306"/>
    </row>
    <row r="307" spans="1:51" x14ac:dyDescent="0.25">
      <c r="A307" t="s">
        <v>380</v>
      </c>
      <c r="B307" t="s">
        <v>339</v>
      </c>
      <c r="C307" t="s">
        <v>423</v>
      </c>
      <c r="D307" t="s">
        <v>406</v>
      </c>
      <c r="E307" s="4">
        <v>33.641304347826086</v>
      </c>
      <c r="F307" s="4">
        <v>150.95934782608697</v>
      </c>
      <c r="G307" s="4">
        <v>0</v>
      </c>
      <c r="H307" s="10">
        <v>0</v>
      </c>
      <c r="I307" s="4">
        <v>130.34771739130434</v>
      </c>
      <c r="J307" s="4">
        <v>0</v>
      </c>
      <c r="K307" s="10">
        <v>0</v>
      </c>
      <c r="L307" s="4">
        <v>33.437717391304346</v>
      </c>
      <c r="M307" s="4">
        <v>0</v>
      </c>
      <c r="N307" s="10">
        <v>0</v>
      </c>
      <c r="O307" s="4">
        <v>12.826086956521738</v>
      </c>
      <c r="P307" s="4">
        <v>0</v>
      </c>
      <c r="Q307" s="8">
        <v>0</v>
      </c>
      <c r="R307" s="4">
        <v>16.910543478260866</v>
      </c>
      <c r="S307" s="4">
        <v>0</v>
      </c>
      <c r="T307" s="10">
        <v>0</v>
      </c>
      <c r="U307" s="4">
        <v>3.7010869565217392</v>
      </c>
      <c r="V307" s="4">
        <v>0</v>
      </c>
      <c r="W307" s="10">
        <v>0</v>
      </c>
      <c r="X307" s="4">
        <v>39.043478260869563</v>
      </c>
      <c r="Y307" s="4">
        <v>0</v>
      </c>
      <c r="Z307" s="10">
        <v>0</v>
      </c>
      <c r="AA307" s="4">
        <v>0</v>
      </c>
      <c r="AB307" s="4">
        <v>0</v>
      </c>
      <c r="AC307" s="10" t="s">
        <v>662</v>
      </c>
      <c r="AD307" s="4">
        <v>78.478152173913045</v>
      </c>
      <c r="AE307" s="4">
        <v>0</v>
      </c>
      <c r="AF307" s="10">
        <v>0</v>
      </c>
      <c r="AG307" s="4">
        <v>0</v>
      </c>
      <c r="AH307" s="4">
        <v>0</v>
      </c>
      <c r="AI307" s="10" t="s">
        <v>662</v>
      </c>
      <c r="AJ307" s="4">
        <v>0</v>
      </c>
      <c r="AK307" s="4">
        <v>0</v>
      </c>
      <c r="AL307" s="10" t="s">
        <v>662</v>
      </c>
      <c r="AM307" s="1">
        <v>315519</v>
      </c>
      <c r="AN307" s="1">
        <v>2</v>
      </c>
      <c r="AX307"/>
      <c r="AY307"/>
    </row>
    <row r="308" spans="1:51" x14ac:dyDescent="0.25">
      <c r="A308" t="s">
        <v>380</v>
      </c>
      <c r="B308" t="s">
        <v>346</v>
      </c>
      <c r="C308" t="s">
        <v>433</v>
      </c>
      <c r="D308" t="s">
        <v>410</v>
      </c>
      <c r="E308" s="4">
        <v>67.652173913043484</v>
      </c>
      <c r="F308" s="4">
        <v>322.00543478260869</v>
      </c>
      <c r="G308" s="4">
        <v>0.97826086956521741</v>
      </c>
      <c r="H308" s="10">
        <v>3.0380259582440212E-3</v>
      </c>
      <c r="I308" s="4">
        <v>288.52445652173913</v>
      </c>
      <c r="J308" s="4">
        <v>0.97826086956521741</v>
      </c>
      <c r="K308" s="10">
        <v>3.3905648115881972E-3</v>
      </c>
      <c r="L308" s="4">
        <v>74.557065217391312</v>
      </c>
      <c r="M308" s="4">
        <v>0</v>
      </c>
      <c r="N308" s="10">
        <v>0</v>
      </c>
      <c r="O308" s="4">
        <v>41.076086956521742</v>
      </c>
      <c r="P308" s="4">
        <v>0</v>
      </c>
      <c r="Q308" s="8">
        <v>0</v>
      </c>
      <c r="R308" s="4">
        <v>24.095108695652176</v>
      </c>
      <c r="S308" s="4">
        <v>0</v>
      </c>
      <c r="T308" s="10">
        <v>0</v>
      </c>
      <c r="U308" s="4">
        <v>9.3858695652173907</v>
      </c>
      <c r="V308" s="4">
        <v>0</v>
      </c>
      <c r="W308" s="10">
        <v>0</v>
      </c>
      <c r="X308" s="4">
        <v>92.961956521739125</v>
      </c>
      <c r="Y308" s="4">
        <v>0</v>
      </c>
      <c r="Z308" s="10">
        <v>0</v>
      </c>
      <c r="AA308" s="4">
        <v>0</v>
      </c>
      <c r="AB308" s="4">
        <v>0</v>
      </c>
      <c r="AC308" s="10" t="s">
        <v>662</v>
      </c>
      <c r="AD308" s="4">
        <v>154.48641304347825</v>
      </c>
      <c r="AE308" s="4">
        <v>0.97826086956521741</v>
      </c>
      <c r="AF308" s="10">
        <v>6.3323424390072302E-3</v>
      </c>
      <c r="AG308" s="4">
        <v>0</v>
      </c>
      <c r="AH308" s="4">
        <v>0</v>
      </c>
      <c r="AI308" s="10" t="s">
        <v>662</v>
      </c>
      <c r="AJ308" s="4">
        <v>0</v>
      </c>
      <c r="AK308" s="4">
        <v>0</v>
      </c>
      <c r="AL308" s="10" t="s">
        <v>662</v>
      </c>
      <c r="AM308" s="1">
        <v>315526</v>
      </c>
      <c r="AN308" s="1">
        <v>2</v>
      </c>
      <c r="AX308"/>
      <c r="AY308"/>
    </row>
    <row r="309" spans="1:51" x14ac:dyDescent="0.25">
      <c r="A309" t="s">
        <v>380</v>
      </c>
      <c r="B309" t="s">
        <v>294</v>
      </c>
      <c r="C309" t="s">
        <v>489</v>
      </c>
      <c r="D309" t="s">
        <v>412</v>
      </c>
      <c r="E309" s="4">
        <v>95</v>
      </c>
      <c r="F309" s="4">
        <v>298.4354347826087</v>
      </c>
      <c r="G309" s="4">
        <v>0</v>
      </c>
      <c r="H309" s="10">
        <v>0</v>
      </c>
      <c r="I309" s="4">
        <v>259.96195652173913</v>
      </c>
      <c r="J309" s="4">
        <v>0</v>
      </c>
      <c r="K309" s="10">
        <v>0</v>
      </c>
      <c r="L309" s="4">
        <v>93.275108695652165</v>
      </c>
      <c r="M309" s="4">
        <v>0</v>
      </c>
      <c r="N309" s="10">
        <v>0</v>
      </c>
      <c r="O309" s="4">
        <v>54.801630434782609</v>
      </c>
      <c r="P309" s="4">
        <v>0</v>
      </c>
      <c r="Q309" s="8">
        <v>0</v>
      </c>
      <c r="R309" s="4">
        <v>22.141304347826086</v>
      </c>
      <c r="S309" s="4">
        <v>0</v>
      </c>
      <c r="T309" s="10">
        <v>0</v>
      </c>
      <c r="U309" s="4">
        <v>16.332173913043476</v>
      </c>
      <c r="V309" s="4">
        <v>0</v>
      </c>
      <c r="W309" s="10">
        <v>0</v>
      </c>
      <c r="X309" s="4">
        <v>77.410326086956516</v>
      </c>
      <c r="Y309" s="4">
        <v>0</v>
      </c>
      <c r="Z309" s="10">
        <v>0</v>
      </c>
      <c r="AA309" s="4">
        <v>0</v>
      </c>
      <c r="AB309" s="4">
        <v>0</v>
      </c>
      <c r="AC309" s="10" t="s">
        <v>662</v>
      </c>
      <c r="AD309" s="4">
        <v>127.75</v>
      </c>
      <c r="AE309" s="4">
        <v>0</v>
      </c>
      <c r="AF309" s="10">
        <v>0</v>
      </c>
      <c r="AG309" s="4">
        <v>0</v>
      </c>
      <c r="AH309" s="4">
        <v>0</v>
      </c>
      <c r="AI309" s="10" t="s">
        <v>662</v>
      </c>
      <c r="AJ309" s="4">
        <v>0</v>
      </c>
      <c r="AK309" s="4">
        <v>0</v>
      </c>
      <c r="AL309" s="10" t="s">
        <v>662</v>
      </c>
      <c r="AM309" s="1">
        <v>315463</v>
      </c>
      <c r="AN309" s="1">
        <v>2</v>
      </c>
      <c r="AX309"/>
      <c r="AY309"/>
    </row>
    <row r="310" spans="1:51" x14ac:dyDescent="0.25">
      <c r="A310" t="s">
        <v>380</v>
      </c>
      <c r="B310" t="s">
        <v>236</v>
      </c>
      <c r="C310" t="s">
        <v>457</v>
      </c>
      <c r="D310" t="s">
        <v>406</v>
      </c>
      <c r="E310" s="4">
        <v>110.64130434782609</v>
      </c>
      <c r="F310" s="4">
        <v>336.59326086956526</v>
      </c>
      <c r="G310" s="4">
        <v>0</v>
      </c>
      <c r="H310" s="10">
        <v>0</v>
      </c>
      <c r="I310" s="4">
        <v>324.96826086956526</v>
      </c>
      <c r="J310" s="4">
        <v>0</v>
      </c>
      <c r="K310" s="10">
        <v>0</v>
      </c>
      <c r="L310" s="4">
        <v>64.22282608695653</v>
      </c>
      <c r="M310" s="4">
        <v>0</v>
      </c>
      <c r="N310" s="10">
        <v>0</v>
      </c>
      <c r="O310" s="4">
        <v>52.597826086956523</v>
      </c>
      <c r="P310" s="4">
        <v>0</v>
      </c>
      <c r="Q310" s="8">
        <v>0</v>
      </c>
      <c r="R310" s="4">
        <v>4.5054347826086953</v>
      </c>
      <c r="S310" s="4">
        <v>0</v>
      </c>
      <c r="T310" s="10">
        <v>0</v>
      </c>
      <c r="U310" s="4">
        <v>7.1195652173913047</v>
      </c>
      <c r="V310" s="4">
        <v>0</v>
      </c>
      <c r="W310" s="10">
        <v>0</v>
      </c>
      <c r="X310" s="4">
        <v>91.979130434782604</v>
      </c>
      <c r="Y310" s="4">
        <v>0</v>
      </c>
      <c r="Z310" s="10">
        <v>0</v>
      </c>
      <c r="AA310" s="4">
        <v>0</v>
      </c>
      <c r="AB310" s="4">
        <v>0</v>
      </c>
      <c r="AC310" s="10" t="s">
        <v>662</v>
      </c>
      <c r="AD310" s="4">
        <v>180.39130434782609</v>
      </c>
      <c r="AE310" s="4">
        <v>0</v>
      </c>
      <c r="AF310" s="10">
        <v>0</v>
      </c>
      <c r="AG310" s="4">
        <v>0</v>
      </c>
      <c r="AH310" s="4">
        <v>0</v>
      </c>
      <c r="AI310" s="10" t="s">
        <v>662</v>
      </c>
      <c r="AJ310" s="4">
        <v>0</v>
      </c>
      <c r="AK310" s="4">
        <v>0</v>
      </c>
      <c r="AL310" s="10" t="s">
        <v>662</v>
      </c>
      <c r="AM310" s="1">
        <v>315370</v>
      </c>
      <c r="AN310" s="1">
        <v>2</v>
      </c>
      <c r="AX310"/>
      <c r="AY310"/>
    </row>
    <row r="311" spans="1:51" x14ac:dyDescent="0.25">
      <c r="A311" t="s">
        <v>380</v>
      </c>
      <c r="B311" t="s">
        <v>341</v>
      </c>
      <c r="C311" t="s">
        <v>475</v>
      </c>
      <c r="D311" t="s">
        <v>419</v>
      </c>
      <c r="E311" s="4">
        <v>62.641304347826086</v>
      </c>
      <c r="F311" s="4">
        <v>263.52869565217389</v>
      </c>
      <c r="G311" s="4">
        <v>0</v>
      </c>
      <c r="H311" s="10">
        <v>0</v>
      </c>
      <c r="I311" s="4">
        <v>230.87923913043477</v>
      </c>
      <c r="J311" s="4">
        <v>0</v>
      </c>
      <c r="K311" s="10">
        <v>0</v>
      </c>
      <c r="L311" s="4">
        <v>47.785326086956523</v>
      </c>
      <c r="M311" s="4">
        <v>0</v>
      </c>
      <c r="N311" s="10">
        <v>0</v>
      </c>
      <c r="O311" s="4">
        <v>15.135869565217391</v>
      </c>
      <c r="P311" s="4">
        <v>0</v>
      </c>
      <c r="Q311" s="8">
        <v>0</v>
      </c>
      <c r="R311" s="4">
        <v>32.649456521739133</v>
      </c>
      <c r="S311" s="4">
        <v>0</v>
      </c>
      <c r="T311" s="10">
        <v>0</v>
      </c>
      <c r="U311" s="4">
        <v>0</v>
      </c>
      <c r="V311" s="4">
        <v>0</v>
      </c>
      <c r="W311" s="10" t="s">
        <v>662</v>
      </c>
      <c r="X311" s="4">
        <v>94.907608695652172</v>
      </c>
      <c r="Y311" s="4">
        <v>0</v>
      </c>
      <c r="Z311" s="10">
        <v>0</v>
      </c>
      <c r="AA311" s="4">
        <v>0</v>
      </c>
      <c r="AB311" s="4">
        <v>0</v>
      </c>
      <c r="AC311" s="10" t="s">
        <v>662</v>
      </c>
      <c r="AD311" s="4">
        <v>120.83576086956519</v>
      </c>
      <c r="AE311" s="4">
        <v>0</v>
      </c>
      <c r="AF311" s="10">
        <v>0</v>
      </c>
      <c r="AG311" s="4">
        <v>0</v>
      </c>
      <c r="AH311" s="4">
        <v>0</v>
      </c>
      <c r="AI311" s="10" t="s">
        <v>662</v>
      </c>
      <c r="AJ311" s="4">
        <v>0</v>
      </c>
      <c r="AK311" s="4">
        <v>0</v>
      </c>
      <c r="AL311" s="10" t="s">
        <v>662</v>
      </c>
      <c r="AM311" s="1">
        <v>315521</v>
      </c>
      <c r="AN311" s="1">
        <v>2</v>
      </c>
      <c r="AX311"/>
      <c r="AY311"/>
    </row>
    <row r="312" spans="1:51" x14ac:dyDescent="0.25">
      <c r="A312" t="s">
        <v>380</v>
      </c>
      <c r="B312" t="s">
        <v>300</v>
      </c>
      <c r="C312" t="s">
        <v>453</v>
      </c>
      <c r="D312" t="s">
        <v>410</v>
      </c>
      <c r="E312" s="4">
        <v>26.021739130434781</v>
      </c>
      <c r="F312" s="4">
        <v>107.35923913043479</v>
      </c>
      <c r="G312" s="4">
        <v>0</v>
      </c>
      <c r="H312" s="10">
        <v>0</v>
      </c>
      <c r="I312" s="4">
        <v>107.35923913043479</v>
      </c>
      <c r="J312" s="4">
        <v>0</v>
      </c>
      <c r="K312" s="10">
        <v>0</v>
      </c>
      <c r="L312" s="4">
        <v>19.527065217391304</v>
      </c>
      <c r="M312" s="4">
        <v>0</v>
      </c>
      <c r="N312" s="10">
        <v>0</v>
      </c>
      <c r="O312" s="4">
        <v>19.527065217391304</v>
      </c>
      <c r="P312" s="4">
        <v>0</v>
      </c>
      <c r="Q312" s="8">
        <v>0</v>
      </c>
      <c r="R312" s="4">
        <v>0</v>
      </c>
      <c r="S312" s="4">
        <v>0</v>
      </c>
      <c r="T312" s="10" t="s">
        <v>662</v>
      </c>
      <c r="U312" s="4">
        <v>0</v>
      </c>
      <c r="V312" s="4">
        <v>0</v>
      </c>
      <c r="W312" s="10" t="s">
        <v>662</v>
      </c>
      <c r="X312" s="4">
        <v>13.33010869565217</v>
      </c>
      <c r="Y312" s="4">
        <v>0</v>
      </c>
      <c r="Z312" s="10">
        <v>0</v>
      </c>
      <c r="AA312" s="4">
        <v>0</v>
      </c>
      <c r="AB312" s="4">
        <v>0</v>
      </c>
      <c r="AC312" s="10" t="s">
        <v>662</v>
      </c>
      <c r="AD312" s="4">
        <v>74.502065217391305</v>
      </c>
      <c r="AE312" s="4">
        <v>0</v>
      </c>
      <c r="AF312" s="10">
        <v>0</v>
      </c>
      <c r="AG312" s="4">
        <v>0</v>
      </c>
      <c r="AH312" s="4">
        <v>0</v>
      </c>
      <c r="AI312" s="10" t="s">
        <v>662</v>
      </c>
      <c r="AJ312" s="4">
        <v>0</v>
      </c>
      <c r="AK312" s="4">
        <v>0</v>
      </c>
      <c r="AL312" s="10" t="s">
        <v>662</v>
      </c>
      <c r="AM312" s="1">
        <v>315471</v>
      </c>
      <c r="AN312" s="1">
        <v>2</v>
      </c>
      <c r="AX312"/>
      <c r="AY312"/>
    </row>
    <row r="313" spans="1:51" x14ac:dyDescent="0.25">
      <c r="A313" t="s">
        <v>380</v>
      </c>
      <c r="B313" t="s">
        <v>192</v>
      </c>
      <c r="C313" t="s">
        <v>443</v>
      </c>
      <c r="D313" t="s">
        <v>402</v>
      </c>
      <c r="E313" s="4">
        <v>43.75</v>
      </c>
      <c r="F313" s="4">
        <v>189.76630434782609</v>
      </c>
      <c r="G313" s="4">
        <v>37.739130434782609</v>
      </c>
      <c r="H313" s="10">
        <v>0.19887160981756738</v>
      </c>
      <c r="I313" s="4">
        <v>177.76358695652175</v>
      </c>
      <c r="J313" s="4">
        <v>27.391304347826086</v>
      </c>
      <c r="K313" s="10">
        <v>0.15408838681076784</v>
      </c>
      <c r="L313" s="4">
        <v>41.130434782608695</v>
      </c>
      <c r="M313" s="4">
        <v>26.60869565217391</v>
      </c>
      <c r="N313" s="10">
        <v>0.64693446088794915</v>
      </c>
      <c r="O313" s="4">
        <v>29.127717391304348</v>
      </c>
      <c r="P313" s="4">
        <v>16.260869565217391</v>
      </c>
      <c r="Q313" s="8">
        <v>0.55826103181266906</v>
      </c>
      <c r="R313" s="4">
        <v>8.3505434782608692</v>
      </c>
      <c r="S313" s="4">
        <v>6.6956521739130439</v>
      </c>
      <c r="T313" s="10">
        <v>0.80182232346241467</v>
      </c>
      <c r="U313" s="4">
        <v>3.652173913043478</v>
      </c>
      <c r="V313" s="4">
        <v>3.652173913043478</v>
      </c>
      <c r="W313" s="10">
        <v>1</v>
      </c>
      <c r="X313" s="4">
        <v>23.692934782608695</v>
      </c>
      <c r="Y313" s="4">
        <v>0</v>
      </c>
      <c r="Z313" s="10">
        <v>0</v>
      </c>
      <c r="AA313" s="4">
        <v>0</v>
      </c>
      <c r="AB313" s="4">
        <v>0</v>
      </c>
      <c r="AC313" s="10" t="s">
        <v>662</v>
      </c>
      <c r="AD313" s="4">
        <v>124.9429347826087</v>
      </c>
      <c r="AE313" s="4">
        <v>11.130434782608695</v>
      </c>
      <c r="AF313" s="10">
        <v>8.908414711063746E-2</v>
      </c>
      <c r="AG313" s="4">
        <v>0</v>
      </c>
      <c r="AH313" s="4">
        <v>0</v>
      </c>
      <c r="AI313" s="10" t="s">
        <v>662</v>
      </c>
      <c r="AJ313" s="4">
        <v>0</v>
      </c>
      <c r="AK313" s="4">
        <v>0</v>
      </c>
      <c r="AL313" s="10" t="s">
        <v>662</v>
      </c>
      <c r="AM313" s="1">
        <v>315318</v>
      </c>
      <c r="AN313" s="1">
        <v>2</v>
      </c>
      <c r="AX313"/>
      <c r="AY313"/>
    </row>
    <row r="314" spans="1:51" x14ac:dyDescent="0.25">
      <c r="A314" t="s">
        <v>380</v>
      </c>
      <c r="B314" t="s">
        <v>248</v>
      </c>
      <c r="C314" t="s">
        <v>584</v>
      </c>
      <c r="D314" t="s">
        <v>414</v>
      </c>
      <c r="E314" s="4">
        <v>33.945652173913047</v>
      </c>
      <c r="F314" s="4">
        <v>179.81521739130434</v>
      </c>
      <c r="G314" s="4">
        <v>26.345108695652176</v>
      </c>
      <c r="H314" s="10">
        <v>0.14651211992987972</v>
      </c>
      <c r="I314" s="4">
        <v>159.50815217391306</v>
      </c>
      <c r="J314" s="4">
        <v>18.779891304347828</v>
      </c>
      <c r="K314" s="10">
        <v>0.11773624763624593</v>
      </c>
      <c r="L314" s="4">
        <v>48.266304347826079</v>
      </c>
      <c r="M314" s="4">
        <v>8.8641304347826093</v>
      </c>
      <c r="N314" s="10">
        <v>0.18365048980970616</v>
      </c>
      <c r="O314" s="4">
        <v>27.959239130434781</v>
      </c>
      <c r="P314" s="4">
        <v>1.298913043478261</v>
      </c>
      <c r="Q314" s="8">
        <v>4.6457381669744391E-2</v>
      </c>
      <c r="R314" s="4">
        <v>16.304347826086957</v>
      </c>
      <c r="S314" s="4">
        <v>7.5652173913043477</v>
      </c>
      <c r="T314" s="10">
        <v>0.46399999999999997</v>
      </c>
      <c r="U314" s="4">
        <v>4.0027173913043477</v>
      </c>
      <c r="V314" s="4">
        <v>0</v>
      </c>
      <c r="W314" s="10">
        <v>0</v>
      </c>
      <c r="X314" s="4">
        <v>20.543478260869566</v>
      </c>
      <c r="Y314" s="4">
        <v>0</v>
      </c>
      <c r="Z314" s="10">
        <v>0</v>
      </c>
      <c r="AA314" s="4">
        <v>0</v>
      </c>
      <c r="AB314" s="4">
        <v>0</v>
      </c>
      <c r="AC314" s="10" t="s">
        <v>662</v>
      </c>
      <c r="AD314" s="4">
        <v>111.0054347826087</v>
      </c>
      <c r="AE314" s="4">
        <v>17.480978260869566</v>
      </c>
      <c r="AF314" s="10">
        <v>0.15747858017135863</v>
      </c>
      <c r="AG314" s="4">
        <v>0</v>
      </c>
      <c r="AH314" s="4">
        <v>0</v>
      </c>
      <c r="AI314" s="10" t="s">
        <v>662</v>
      </c>
      <c r="AJ314" s="4">
        <v>0</v>
      </c>
      <c r="AK314" s="4">
        <v>0</v>
      </c>
      <c r="AL314" s="10" t="s">
        <v>662</v>
      </c>
      <c r="AM314" s="1">
        <v>315388</v>
      </c>
      <c r="AN314" s="1">
        <v>2</v>
      </c>
      <c r="AX314"/>
      <c r="AY314"/>
    </row>
    <row r="315" spans="1:51" x14ac:dyDescent="0.25">
      <c r="A315" t="s">
        <v>380</v>
      </c>
      <c r="B315" t="s">
        <v>61</v>
      </c>
      <c r="C315" t="s">
        <v>450</v>
      </c>
      <c r="D315" t="s">
        <v>406</v>
      </c>
      <c r="E315" s="4">
        <v>38.369565217391305</v>
      </c>
      <c r="F315" s="4">
        <v>269.38999999999987</v>
      </c>
      <c r="G315" s="4">
        <v>0</v>
      </c>
      <c r="H315" s="10">
        <v>0</v>
      </c>
      <c r="I315" s="4">
        <v>250.547608695652</v>
      </c>
      <c r="J315" s="4">
        <v>0</v>
      </c>
      <c r="K315" s="10">
        <v>0</v>
      </c>
      <c r="L315" s="4">
        <v>80.528152173913028</v>
      </c>
      <c r="M315" s="4">
        <v>0</v>
      </c>
      <c r="N315" s="10">
        <v>0</v>
      </c>
      <c r="O315" s="4">
        <v>61.685760869565208</v>
      </c>
      <c r="P315" s="4">
        <v>0</v>
      </c>
      <c r="Q315" s="8">
        <v>0</v>
      </c>
      <c r="R315" s="4">
        <v>18.842391304347824</v>
      </c>
      <c r="S315" s="4">
        <v>0</v>
      </c>
      <c r="T315" s="10">
        <v>0</v>
      </c>
      <c r="U315" s="4">
        <v>0</v>
      </c>
      <c r="V315" s="4">
        <v>0</v>
      </c>
      <c r="W315" s="10" t="s">
        <v>662</v>
      </c>
      <c r="X315" s="4">
        <v>52.285000000000004</v>
      </c>
      <c r="Y315" s="4">
        <v>0</v>
      </c>
      <c r="Z315" s="10">
        <v>0</v>
      </c>
      <c r="AA315" s="4">
        <v>0</v>
      </c>
      <c r="AB315" s="4">
        <v>0</v>
      </c>
      <c r="AC315" s="10" t="s">
        <v>662</v>
      </c>
      <c r="AD315" s="4">
        <v>136.57684782608681</v>
      </c>
      <c r="AE315" s="4">
        <v>0</v>
      </c>
      <c r="AF315" s="10">
        <v>0</v>
      </c>
      <c r="AG315" s="4">
        <v>0</v>
      </c>
      <c r="AH315" s="4">
        <v>0</v>
      </c>
      <c r="AI315" s="10" t="s">
        <v>662</v>
      </c>
      <c r="AJ315" s="4">
        <v>0</v>
      </c>
      <c r="AK315" s="4">
        <v>0</v>
      </c>
      <c r="AL315" s="10" t="s">
        <v>662</v>
      </c>
      <c r="AM315" s="1">
        <v>315127</v>
      </c>
      <c r="AN315" s="1">
        <v>2</v>
      </c>
      <c r="AX315"/>
      <c r="AY315"/>
    </row>
    <row r="316" spans="1:51" x14ac:dyDescent="0.25">
      <c r="A316" t="s">
        <v>380</v>
      </c>
      <c r="B316" t="s">
        <v>29</v>
      </c>
      <c r="C316" t="s">
        <v>487</v>
      </c>
      <c r="D316" t="s">
        <v>405</v>
      </c>
      <c r="E316" s="4">
        <v>149.32608695652175</v>
      </c>
      <c r="F316" s="4">
        <v>542.66391304347826</v>
      </c>
      <c r="G316" s="4">
        <v>48.689456521739132</v>
      </c>
      <c r="H316" s="10">
        <v>8.972304100464136E-2</v>
      </c>
      <c r="I316" s="4">
        <v>477.38967391304345</v>
      </c>
      <c r="J316" s="4">
        <v>48.689456521739132</v>
      </c>
      <c r="K316" s="10">
        <v>0.10199101317513608</v>
      </c>
      <c r="L316" s="4">
        <v>81.301739130434811</v>
      </c>
      <c r="M316" s="4">
        <v>0</v>
      </c>
      <c r="N316" s="10">
        <v>0</v>
      </c>
      <c r="O316" s="4">
        <v>20.709456521739131</v>
      </c>
      <c r="P316" s="4">
        <v>0</v>
      </c>
      <c r="Q316" s="8">
        <v>0</v>
      </c>
      <c r="R316" s="4">
        <v>55.027065217391339</v>
      </c>
      <c r="S316" s="4">
        <v>0</v>
      </c>
      <c r="T316" s="10">
        <v>0</v>
      </c>
      <c r="U316" s="4">
        <v>5.5652173913043477</v>
      </c>
      <c r="V316" s="4">
        <v>0</v>
      </c>
      <c r="W316" s="10">
        <v>0</v>
      </c>
      <c r="X316" s="4">
        <v>150.8302173913043</v>
      </c>
      <c r="Y316" s="4">
        <v>17.593043478260871</v>
      </c>
      <c r="Z316" s="10">
        <v>0.11664137188517471</v>
      </c>
      <c r="AA316" s="4">
        <v>4.6819565217391297</v>
      </c>
      <c r="AB316" s="4">
        <v>0</v>
      </c>
      <c r="AC316" s="10">
        <v>0</v>
      </c>
      <c r="AD316" s="4">
        <v>305.85000000000002</v>
      </c>
      <c r="AE316" s="4">
        <v>31.096413043478261</v>
      </c>
      <c r="AF316" s="10">
        <v>0.10167210411469105</v>
      </c>
      <c r="AG316" s="4">
        <v>0</v>
      </c>
      <c r="AH316" s="4">
        <v>0</v>
      </c>
      <c r="AI316" s="10" t="s">
        <v>662</v>
      </c>
      <c r="AJ316" s="4">
        <v>0</v>
      </c>
      <c r="AK316" s="4">
        <v>0</v>
      </c>
      <c r="AL316" s="10" t="s">
        <v>662</v>
      </c>
      <c r="AM316" s="1">
        <v>315060</v>
      </c>
      <c r="AN316" s="1">
        <v>2</v>
      </c>
      <c r="AX316"/>
      <c r="AY316"/>
    </row>
    <row r="317" spans="1:51" x14ac:dyDescent="0.25">
      <c r="A317" t="s">
        <v>380</v>
      </c>
      <c r="B317" t="s">
        <v>78</v>
      </c>
      <c r="C317" t="s">
        <v>525</v>
      </c>
      <c r="D317" t="s">
        <v>415</v>
      </c>
      <c r="E317" s="4">
        <v>94.576086956521735</v>
      </c>
      <c r="F317" s="4">
        <v>253.68293478260864</v>
      </c>
      <c r="G317" s="4">
        <v>57.380978260869561</v>
      </c>
      <c r="H317" s="10">
        <v>0.22619171569440288</v>
      </c>
      <c r="I317" s="4">
        <v>236.76108695652169</v>
      </c>
      <c r="J317" s="4">
        <v>57.380978260869561</v>
      </c>
      <c r="K317" s="10">
        <v>0.24235814676508427</v>
      </c>
      <c r="L317" s="4">
        <v>12.311195652173915</v>
      </c>
      <c r="M317" s="4">
        <v>8.6956521739130432E-2</v>
      </c>
      <c r="N317" s="10">
        <v>7.0632068725002863E-3</v>
      </c>
      <c r="O317" s="4">
        <v>1.8632608695652175</v>
      </c>
      <c r="P317" s="4">
        <v>8.6956521739130432E-2</v>
      </c>
      <c r="Q317" s="8">
        <v>4.6669000116672493E-2</v>
      </c>
      <c r="R317" s="4">
        <v>4.7088043478260877</v>
      </c>
      <c r="S317" s="4">
        <v>0</v>
      </c>
      <c r="T317" s="10">
        <v>0</v>
      </c>
      <c r="U317" s="4">
        <v>5.7391304347826084</v>
      </c>
      <c r="V317" s="4">
        <v>0</v>
      </c>
      <c r="W317" s="10">
        <v>0</v>
      </c>
      <c r="X317" s="4">
        <v>78.171195652173893</v>
      </c>
      <c r="Y317" s="4">
        <v>18.512391304347826</v>
      </c>
      <c r="Z317" s="10">
        <v>0.23681857684151986</v>
      </c>
      <c r="AA317" s="4">
        <v>6.4739130434782615</v>
      </c>
      <c r="AB317" s="4">
        <v>0</v>
      </c>
      <c r="AC317" s="10">
        <v>0</v>
      </c>
      <c r="AD317" s="4">
        <v>156.72663043478258</v>
      </c>
      <c r="AE317" s="4">
        <v>38.781630434782606</v>
      </c>
      <c r="AF317" s="10">
        <v>0.24744761198015103</v>
      </c>
      <c r="AG317" s="4">
        <v>0</v>
      </c>
      <c r="AH317" s="4">
        <v>0</v>
      </c>
      <c r="AI317" s="10" t="s">
        <v>662</v>
      </c>
      <c r="AJ317" s="4">
        <v>0</v>
      </c>
      <c r="AK317" s="4">
        <v>0</v>
      </c>
      <c r="AL317" s="10" t="s">
        <v>662</v>
      </c>
      <c r="AM317" s="1">
        <v>315149</v>
      </c>
      <c r="AN317" s="1">
        <v>2</v>
      </c>
      <c r="AX317"/>
      <c r="AY317"/>
    </row>
    <row r="318" spans="1:51" x14ac:dyDescent="0.25">
      <c r="A318" t="s">
        <v>380</v>
      </c>
      <c r="B318" t="s">
        <v>310</v>
      </c>
      <c r="C318" t="s">
        <v>601</v>
      </c>
      <c r="D318" t="s">
        <v>409</v>
      </c>
      <c r="E318" s="4">
        <v>25.739130434782609</v>
      </c>
      <c r="F318" s="4">
        <v>136.79858695652172</v>
      </c>
      <c r="G318" s="4">
        <v>11.111086956521742</v>
      </c>
      <c r="H318" s="10">
        <v>8.1222234847010119E-2</v>
      </c>
      <c r="I318" s="4">
        <v>130.23880434782609</v>
      </c>
      <c r="J318" s="4">
        <v>9.4480434782608729</v>
      </c>
      <c r="K318" s="10">
        <v>7.2543997356027456E-2</v>
      </c>
      <c r="L318" s="4">
        <v>27.573369565217387</v>
      </c>
      <c r="M318" s="4">
        <v>1.6630434782608696</v>
      </c>
      <c r="N318" s="10">
        <v>6.0313393121119552E-2</v>
      </c>
      <c r="O318" s="4">
        <v>21.013586956521738</v>
      </c>
      <c r="P318" s="4">
        <v>0</v>
      </c>
      <c r="Q318" s="8">
        <v>0</v>
      </c>
      <c r="R318" s="4">
        <v>4.4728260869565215</v>
      </c>
      <c r="S318" s="4">
        <v>1.6630434782608696</v>
      </c>
      <c r="T318" s="10">
        <v>0.37181044957472664</v>
      </c>
      <c r="U318" s="4">
        <v>2.0869565217391304</v>
      </c>
      <c r="V318" s="4">
        <v>0</v>
      </c>
      <c r="W318" s="10">
        <v>0</v>
      </c>
      <c r="X318" s="4">
        <v>45.461630434782599</v>
      </c>
      <c r="Y318" s="4">
        <v>9.4480434782608729</v>
      </c>
      <c r="Z318" s="10">
        <v>0.20782456299746335</v>
      </c>
      <c r="AA318" s="4">
        <v>0</v>
      </c>
      <c r="AB318" s="4">
        <v>0</v>
      </c>
      <c r="AC318" s="10" t="s">
        <v>662</v>
      </c>
      <c r="AD318" s="4">
        <v>58.698369565217391</v>
      </c>
      <c r="AE318" s="4">
        <v>0</v>
      </c>
      <c r="AF318" s="10">
        <v>0</v>
      </c>
      <c r="AG318" s="4">
        <v>5.0652173913043477</v>
      </c>
      <c r="AH318" s="4">
        <v>0</v>
      </c>
      <c r="AI318" s="10">
        <v>0</v>
      </c>
      <c r="AJ318" s="4">
        <v>0</v>
      </c>
      <c r="AK318" s="4">
        <v>0</v>
      </c>
      <c r="AL318" s="10" t="s">
        <v>662</v>
      </c>
      <c r="AM318" s="1">
        <v>315486</v>
      </c>
      <c r="AN318" s="1">
        <v>2</v>
      </c>
      <c r="AX318"/>
      <c r="AY318"/>
    </row>
    <row r="319" spans="1:51" x14ac:dyDescent="0.25">
      <c r="A319" t="s">
        <v>380</v>
      </c>
      <c r="B319" t="s">
        <v>32</v>
      </c>
      <c r="C319" t="s">
        <v>491</v>
      </c>
      <c r="D319" t="s">
        <v>410</v>
      </c>
      <c r="E319" s="4">
        <v>123.58695652173913</v>
      </c>
      <c r="F319" s="4">
        <v>363.37413043478261</v>
      </c>
      <c r="G319" s="4">
        <v>2.8513043478260869</v>
      </c>
      <c r="H319" s="10">
        <v>7.8467455688561484E-3</v>
      </c>
      <c r="I319" s="4">
        <v>332.54641304347825</v>
      </c>
      <c r="J319" s="4">
        <v>0.65402173913043482</v>
      </c>
      <c r="K319" s="10">
        <v>1.9667081450219274E-3</v>
      </c>
      <c r="L319" s="4">
        <v>42.314130434782619</v>
      </c>
      <c r="M319" s="4">
        <v>2.1972826086956521</v>
      </c>
      <c r="N319" s="10">
        <v>5.1927868684014472E-2</v>
      </c>
      <c r="O319" s="4">
        <v>17.906956521739136</v>
      </c>
      <c r="P319" s="4">
        <v>0</v>
      </c>
      <c r="Q319" s="8">
        <v>0</v>
      </c>
      <c r="R319" s="4">
        <v>20.373695652173918</v>
      </c>
      <c r="S319" s="4">
        <v>2.1972826086956521</v>
      </c>
      <c r="T319" s="10">
        <v>0.10784899540114595</v>
      </c>
      <c r="U319" s="4">
        <v>4.0334782608695647</v>
      </c>
      <c r="V319" s="4">
        <v>0</v>
      </c>
      <c r="W319" s="10">
        <v>0</v>
      </c>
      <c r="X319" s="4">
        <v>84.530869565217415</v>
      </c>
      <c r="Y319" s="4">
        <v>0.65402173913043482</v>
      </c>
      <c r="Z319" s="10">
        <v>7.7370757274162752E-3</v>
      </c>
      <c r="AA319" s="4">
        <v>6.4205434782608686</v>
      </c>
      <c r="AB319" s="4">
        <v>0</v>
      </c>
      <c r="AC319" s="10">
        <v>0</v>
      </c>
      <c r="AD319" s="4">
        <v>152.12347826086955</v>
      </c>
      <c r="AE319" s="4">
        <v>0</v>
      </c>
      <c r="AF319" s="10">
        <v>0</v>
      </c>
      <c r="AG319" s="4">
        <v>77.985108695652187</v>
      </c>
      <c r="AH319" s="4">
        <v>0</v>
      </c>
      <c r="AI319" s="10">
        <v>0</v>
      </c>
      <c r="AJ319" s="4">
        <v>0</v>
      </c>
      <c r="AK319" s="4">
        <v>0</v>
      </c>
      <c r="AL319" s="10" t="s">
        <v>662</v>
      </c>
      <c r="AM319" s="1">
        <v>315066</v>
      </c>
      <c r="AN319" s="1">
        <v>2</v>
      </c>
      <c r="AX319"/>
      <c r="AY319"/>
    </row>
    <row r="320" spans="1:51" x14ac:dyDescent="0.25">
      <c r="A320" t="s">
        <v>380</v>
      </c>
      <c r="B320" t="s">
        <v>243</v>
      </c>
      <c r="C320" t="s">
        <v>568</v>
      </c>
      <c r="D320" t="s">
        <v>402</v>
      </c>
      <c r="E320" s="4">
        <v>75.076086956521735</v>
      </c>
      <c r="F320" s="4">
        <v>296.27304347826089</v>
      </c>
      <c r="G320" s="4">
        <v>43.033913043478265</v>
      </c>
      <c r="H320" s="10">
        <v>0.14525085555627301</v>
      </c>
      <c r="I320" s="4">
        <v>281.09913043478258</v>
      </c>
      <c r="J320" s="4">
        <v>43.033913043478265</v>
      </c>
      <c r="K320" s="10">
        <v>0.15309159077410417</v>
      </c>
      <c r="L320" s="4">
        <v>37.722826086956516</v>
      </c>
      <c r="M320" s="4">
        <v>2.0760869565217392</v>
      </c>
      <c r="N320" s="10">
        <v>5.5035297507563766E-2</v>
      </c>
      <c r="O320" s="4">
        <v>33.157608695652172</v>
      </c>
      <c r="P320" s="4">
        <v>2.0760869565217392</v>
      </c>
      <c r="Q320" s="8">
        <v>6.261268644484512E-2</v>
      </c>
      <c r="R320" s="4">
        <v>0</v>
      </c>
      <c r="S320" s="4">
        <v>0</v>
      </c>
      <c r="T320" s="10" t="s">
        <v>662</v>
      </c>
      <c r="U320" s="4">
        <v>4.5652173913043477</v>
      </c>
      <c r="V320" s="4">
        <v>0</v>
      </c>
      <c r="W320" s="10">
        <v>0</v>
      </c>
      <c r="X320" s="4">
        <v>85.43336956521739</v>
      </c>
      <c r="Y320" s="4">
        <v>9.1208695652173919</v>
      </c>
      <c r="Z320" s="10">
        <v>0.10676003547132459</v>
      </c>
      <c r="AA320" s="4">
        <v>10.608695652173912</v>
      </c>
      <c r="AB320" s="4">
        <v>0</v>
      </c>
      <c r="AC320" s="10">
        <v>0</v>
      </c>
      <c r="AD320" s="4">
        <v>162.50815217391303</v>
      </c>
      <c r="AE320" s="4">
        <v>31.836956521739129</v>
      </c>
      <c r="AF320" s="10">
        <v>0.19590990418540877</v>
      </c>
      <c r="AG320" s="4">
        <v>0</v>
      </c>
      <c r="AH320" s="4">
        <v>0</v>
      </c>
      <c r="AI320" s="10" t="s">
        <v>662</v>
      </c>
      <c r="AJ320" s="4">
        <v>0</v>
      </c>
      <c r="AK320" s="4">
        <v>0</v>
      </c>
      <c r="AL320" s="10" t="s">
        <v>662</v>
      </c>
      <c r="AM320" s="1">
        <v>315381</v>
      </c>
      <c r="AN320" s="1">
        <v>2</v>
      </c>
      <c r="AX320"/>
      <c r="AY320"/>
    </row>
    <row r="321" spans="1:51" x14ac:dyDescent="0.25">
      <c r="A321" t="s">
        <v>380</v>
      </c>
      <c r="B321" t="s">
        <v>221</v>
      </c>
      <c r="C321" t="s">
        <v>500</v>
      </c>
      <c r="D321" t="s">
        <v>412</v>
      </c>
      <c r="E321" s="4">
        <v>34.576086956521742</v>
      </c>
      <c r="F321" s="4">
        <v>166.0353260869565</v>
      </c>
      <c r="G321" s="4">
        <v>4.9728260869565215</v>
      </c>
      <c r="H321" s="10">
        <v>2.9950409976923456E-2</v>
      </c>
      <c r="I321" s="4">
        <v>161.55163043478262</v>
      </c>
      <c r="J321" s="4">
        <v>4.9728260869565215</v>
      </c>
      <c r="K321" s="10">
        <v>3.0781652116869351E-2</v>
      </c>
      <c r="L321" s="4">
        <v>29.247282608695649</v>
      </c>
      <c r="M321" s="4">
        <v>0</v>
      </c>
      <c r="N321" s="10">
        <v>0</v>
      </c>
      <c r="O321" s="4">
        <v>24.763586956521738</v>
      </c>
      <c r="P321" s="4">
        <v>0</v>
      </c>
      <c r="Q321" s="8">
        <v>0</v>
      </c>
      <c r="R321" s="4">
        <v>0.89673913043478259</v>
      </c>
      <c r="S321" s="4">
        <v>0</v>
      </c>
      <c r="T321" s="10">
        <v>0</v>
      </c>
      <c r="U321" s="4">
        <v>3.5869565217391304</v>
      </c>
      <c r="V321" s="4">
        <v>0</v>
      </c>
      <c r="W321" s="10">
        <v>0</v>
      </c>
      <c r="X321" s="4">
        <v>26.964673913043477</v>
      </c>
      <c r="Y321" s="4">
        <v>4.9728260869565215</v>
      </c>
      <c r="Z321" s="10">
        <v>0.18442003426383149</v>
      </c>
      <c r="AA321" s="4">
        <v>0</v>
      </c>
      <c r="AB321" s="4">
        <v>0</v>
      </c>
      <c r="AC321" s="10" t="s">
        <v>662</v>
      </c>
      <c r="AD321" s="4">
        <v>109.82336956521739</v>
      </c>
      <c r="AE321" s="4">
        <v>0</v>
      </c>
      <c r="AF321" s="10">
        <v>0</v>
      </c>
      <c r="AG321" s="4">
        <v>0</v>
      </c>
      <c r="AH321" s="4">
        <v>0</v>
      </c>
      <c r="AI321" s="10" t="s">
        <v>662</v>
      </c>
      <c r="AJ321" s="4">
        <v>0</v>
      </c>
      <c r="AK321" s="4">
        <v>0</v>
      </c>
      <c r="AL321" s="10" t="s">
        <v>662</v>
      </c>
      <c r="AM321" s="1">
        <v>315354</v>
      </c>
      <c r="AN321" s="1">
        <v>2</v>
      </c>
      <c r="AX321"/>
      <c r="AY321"/>
    </row>
    <row r="322" spans="1:51" x14ac:dyDescent="0.25">
      <c r="A322" t="s">
        <v>380</v>
      </c>
      <c r="B322" t="s">
        <v>349</v>
      </c>
      <c r="C322" t="s">
        <v>613</v>
      </c>
      <c r="D322" t="s">
        <v>408</v>
      </c>
      <c r="E322" s="4">
        <v>65</v>
      </c>
      <c r="F322" s="4">
        <v>296.76467391304345</v>
      </c>
      <c r="G322" s="4">
        <v>2.7945652173913045</v>
      </c>
      <c r="H322" s="10">
        <v>9.4167718163454799E-3</v>
      </c>
      <c r="I322" s="4">
        <v>264.89510869565214</v>
      </c>
      <c r="J322" s="4">
        <v>2.7945652173913045</v>
      </c>
      <c r="K322" s="10">
        <v>1.0549704866774586E-2</v>
      </c>
      <c r="L322" s="4">
        <v>74.641304347826093</v>
      </c>
      <c r="M322" s="4">
        <v>0</v>
      </c>
      <c r="N322" s="10">
        <v>0</v>
      </c>
      <c r="O322" s="4">
        <v>42.771739130434781</v>
      </c>
      <c r="P322" s="4">
        <v>0</v>
      </c>
      <c r="Q322" s="8">
        <v>0</v>
      </c>
      <c r="R322" s="4">
        <v>26.489130434782609</v>
      </c>
      <c r="S322" s="4">
        <v>0</v>
      </c>
      <c r="T322" s="10">
        <v>0</v>
      </c>
      <c r="U322" s="4">
        <v>5.3804347826086953</v>
      </c>
      <c r="V322" s="4">
        <v>0</v>
      </c>
      <c r="W322" s="10">
        <v>0</v>
      </c>
      <c r="X322" s="4">
        <v>85.370652173913044</v>
      </c>
      <c r="Y322" s="4">
        <v>0.18043478260869567</v>
      </c>
      <c r="Z322" s="10">
        <v>2.1135457913701128E-3</v>
      </c>
      <c r="AA322" s="4">
        <v>0</v>
      </c>
      <c r="AB322" s="4">
        <v>0</v>
      </c>
      <c r="AC322" s="10" t="s">
        <v>662</v>
      </c>
      <c r="AD322" s="4">
        <v>136.75271739130432</v>
      </c>
      <c r="AE322" s="4">
        <v>2.6141304347826089</v>
      </c>
      <c r="AF322" s="10">
        <v>1.9115747640337809E-2</v>
      </c>
      <c r="AG322" s="4">
        <v>0</v>
      </c>
      <c r="AH322" s="4">
        <v>0</v>
      </c>
      <c r="AI322" s="10" t="s">
        <v>662</v>
      </c>
      <c r="AJ322" s="4">
        <v>0</v>
      </c>
      <c r="AK322" s="4">
        <v>0</v>
      </c>
      <c r="AL322" s="10" t="s">
        <v>662</v>
      </c>
      <c r="AM322" s="1">
        <v>315529</v>
      </c>
      <c r="AN322" s="1">
        <v>2</v>
      </c>
      <c r="AX322"/>
      <c r="AY322"/>
    </row>
    <row r="323" spans="1:51" x14ac:dyDescent="0.25">
      <c r="A323" t="s">
        <v>380</v>
      </c>
      <c r="B323" t="s">
        <v>293</v>
      </c>
      <c r="C323" t="s">
        <v>515</v>
      </c>
      <c r="D323" t="s">
        <v>418</v>
      </c>
      <c r="E323" s="4">
        <v>142.11956521739131</v>
      </c>
      <c r="F323" s="4">
        <v>394.15413043478253</v>
      </c>
      <c r="G323" s="4">
        <v>31.747282608695649</v>
      </c>
      <c r="H323" s="10">
        <v>8.0545350555316864E-2</v>
      </c>
      <c r="I323" s="4">
        <v>374.5454347826086</v>
      </c>
      <c r="J323" s="4">
        <v>27.442934782608695</v>
      </c>
      <c r="K323" s="10">
        <v>7.3269975373046414E-2</v>
      </c>
      <c r="L323" s="4">
        <v>57.314999999999998</v>
      </c>
      <c r="M323" s="4">
        <v>4.4891304347826084</v>
      </c>
      <c r="N323" s="10">
        <v>7.8323832064601043E-2</v>
      </c>
      <c r="O323" s="4">
        <v>37.706304347826091</v>
      </c>
      <c r="P323" s="4">
        <v>0.18478260869565216</v>
      </c>
      <c r="Q323" s="8">
        <v>4.9005759618100993E-3</v>
      </c>
      <c r="R323" s="4">
        <v>14.565217391304348</v>
      </c>
      <c r="S323" s="4">
        <v>4.3043478260869561</v>
      </c>
      <c r="T323" s="10">
        <v>0.29552238805970149</v>
      </c>
      <c r="U323" s="4">
        <v>5.0434782608695654</v>
      </c>
      <c r="V323" s="4">
        <v>0</v>
      </c>
      <c r="W323" s="10">
        <v>0</v>
      </c>
      <c r="X323" s="4">
        <v>98.599130434782623</v>
      </c>
      <c r="Y323" s="4">
        <v>1.1059782608695652</v>
      </c>
      <c r="Z323" s="10">
        <v>1.1216916984892713E-2</v>
      </c>
      <c r="AA323" s="4">
        <v>0</v>
      </c>
      <c r="AB323" s="4">
        <v>0</v>
      </c>
      <c r="AC323" s="10" t="s">
        <v>662</v>
      </c>
      <c r="AD323" s="4">
        <v>238.2399999999999</v>
      </c>
      <c r="AE323" s="4">
        <v>26.152173913043477</v>
      </c>
      <c r="AF323" s="10">
        <v>0.10977238882237865</v>
      </c>
      <c r="AG323" s="4">
        <v>0</v>
      </c>
      <c r="AH323" s="4">
        <v>0</v>
      </c>
      <c r="AI323" s="10" t="s">
        <v>662</v>
      </c>
      <c r="AJ323" s="4">
        <v>0</v>
      </c>
      <c r="AK323" s="4">
        <v>0</v>
      </c>
      <c r="AL323" s="10" t="s">
        <v>662</v>
      </c>
      <c r="AM323" s="1">
        <v>315462</v>
      </c>
      <c r="AN323" s="1">
        <v>2</v>
      </c>
      <c r="AX323"/>
      <c r="AY323"/>
    </row>
    <row r="324" spans="1:51" x14ac:dyDescent="0.25">
      <c r="A324" t="s">
        <v>380</v>
      </c>
      <c r="B324" t="s">
        <v>17</v>
      </c>
      <c r="C324" t="s">
        <v>493</v>
      </c>
      <c r="D324" t="s">
        <v>413</v>
      </c>
      <c r="E324" s="4">
        <v>90.173913043478265</v>
      </c>
      <c r="F324" s="4">
        <v>214.70739130434782</v>
      </c>
      <c r="G324" s="4">
        <v>7.7255434782608701</v>
      </c>
      <c r="H324" s="10">
        <v>3.5981730444062394E-2</v>
      </c>
      <c r="I324" s="4">
        <v>181.74304347826089</v>
      </c>
      <c r="J324" s="4">
        <v>4.133152173913043</v>
      </c>
      <c r="K324" s="10">
        <v>2.2741735225796568E-2</v>
      </c>
      <c r="L324" s="4">
        <v>27.930543478260873</v>
      </c>
      <c r="M324" s="4">
        <v>3.6766304347826089</v>
      </c>
      <c r="N324" s="10">
        <v>0.13163476169535454</v>
      </c>
      <c r="O324" s="4">
        <v>10.332826086956523</v>
      </c>
      <c r="P324" s="4">
        <v>8.4239130434782608E-2</v>
      </c>
      <c r="Q324" s="8">
        <v>8.1525741095285174E-3</v>
      </c>
      <c r="R324" s="4">
        <v>11.945543478260872</v>
      </c>
      <c r="S324" s="4">
        <v>3.5923913043478262</v>
      </c>
      <c r="T324" s="10">
        <v>0.30073067088872507</v>
      </c>
      <c r="U324" s="4">
        <v>5.6521739130434785</v>
      </c>
      <c r="V324" s="4">
        <v>0</v>
      </c>
      <c r="W324" s="10">
        <v>0</v>
      </c>
      <c r="X324" s="4">
        <v>39.369565217391298</v>
      </c>
      <c r="Y324" s="4">
        <v>3.3152173913043477</v>
      </c>
      <c r="Z324" s="10">
        <v>8.4207620099392616E-2</v>
      </c>
      <c r="AA324" s="4">
        <v>15.366630434782611</v>
      </c>
      <c r="AB324" s="4">
        <v>0</v>
      </c>
      <c r="AC324" s="10">
        <v>0</v>
      </c>
      <c r="AD324" s="4">
        <v>132.04065217391306</v>
      </c>
      <c r="AE324" s="4">
        <v>0.73369565217391308</v>
      </c>
      <c r="AF324" s="10">
        <v>5.5565891268663965E-3</v>
      </c>
      <c r="AG324" s="4">
        <v>0</v>
      </c>
      <c r="AH324" s="4">
        <v>0</v>
      </c>
      <c r="AI324" s="10" t="s">
        <v>662</v>
      </c>
      <c r="AJ324" s="4">
        <v>0</v>
      </c>
      <c r="AK324" s="4">
        <v>0</v>
      </c>
      <c r="AL324" s="10" t="s">
        <v>662</v>
      </c>
      <c r="AM324" s="1">
        <v>315037</v>
      </c>
      <c r="AN324" s="1">
        <v>2</v>
      </c>
      <c r="AX324"/>
      <c r="AY324"/>
    </row>
    <row r="325" spans="1:51" x14ac:dyDescent="0.25">
      <c r="A325" t="s">
        <v>380</v>
      </c>
      <c r="B325" t="s">
        <v>34</v>
      </c>
      <c r="C325" t="s">
        <v>500</v>
      </c>
      <c r="D325" t="s">
        <v>412</v>
      </c>
      <c r="E325" s="4">
        <v>40.195652173913047</v>
      </c>
      <c r="F325" s="4">
        <v>146.49749999999997</v>
      </c>
      <c r="G325" s="4">
        <v>15.774999999999999</v>
      </c>
      <c r="H325" s="10">
        <v>0.10768101844741379</v>
      </c>
      <c r="I325" s="4">
        <v>134.06402173913042</v>
      </c>
      <c r="J325" s="4">
        <v>10.802173913043477</v>
      </c>
      <c r="K325" s="10">
        <v>8.0574741626526586E-2</v>
      </c>
      <c r="L325" s="4">
        <v>21.480760869565216</v>
      </c>
      <c r="M325" s="4">
        <v>4.467173913043478</v>
      </c>
      <c r="N325" s="10">
        <v>0.20796162390005213</v>
      </c>
      <c r="O325" s="4">
        <v>10.270108695652175</v>
      </c>
      <c r="P325" s="4">
        <v>0.71717391304347833</v>
      </c>
      <c r="Q325" s="8">
        <v>6.9831190136000421E-2</v>
      </c>
      <c r="R325" s="4">
        <v>9.9833695652173908</v>
      </c>
      <c r="S325" s="4">
        <v>3.75</v>
      </c>
      <c r="T325" s="10">
        <v>0.37562468017463829</v>
      </c>
      <c r="U325" s="4">
        <v>1.2272826086956521</v>
      </c>
      <c r="V325" s="4">
        <v>0</v>
      </c>
      <c r="W325" s="10">
        <v>0</v>
      </c>
      <c r="X325" s="4">
        <v>44.717173913043496</v>
      </c>
      <c r="Y325" s="4">
        <v>1.3052173913043479</v>
      </c>
      <c r="Z325" s="10">
        <v>2.9188279962469425E-2</v>
      </c>
      <c r="AA325" s="4">
        <v>1.2228260869565217</v>
      </c>
      <c r="AB325" s="4">
        <v>1.2228260869565217</v>
      </c>
      <c r="AC325" s="10">
        <v>1</v>
      </c>
      <c r="AD325" s="4">
        <v>77.92728260869562</v>
      </c>
      <c r="AE325" s="4">
        <v>8.5352173913043465</v>
      </c>
      <c r="AF325" s="10">
        <v>0.10952797410071544</v>
      </c>
      <c r="AG325" s="4">
        <v>1.1494565217391304</v>
      </c>
      <c r="AH325" s="4">
        <v>0.24456521739130435</v>
      </c>
      <c r="AI325" s="10">
        <v>0.21276595744680851</v>
      </c>
      <c r="AJ325" s="4">
        <v>0</v>
      </c>
      <c r="AK325" s="4">
        <v>0</v>
      </c>
      <c r="AL325" s="10" t="s">
        <v>662</v>
      </c>
      <c r="AM325" s="1">
        <v>315069</v>
      </c>
      <c r="AN325" s="1">
        <v>2</v>
      </c>
      <c r="AX325"/>
      <c r="AY325"/>
    </row>
    <row r="326" spans="1:51" x14ac:dyDescent="0.25">
      <c r="A326" t="s">
        <v>380</v>
      </c>
      <c r="B326" t="s">
        <v>277</v>
      </c>
      <c r="C326" t="s">
        <v>486</v>
      </c>
      <c r="D326" t="s">
        <v>401</v>
      </c>
      <c r="E326" s="4">
        <v>83.108695652173907</v>
      </c>
      <c r="F326" s="4">
        <v>304.14</v>
      </c>
      <c r="G326" s="4">
        <v>0</v>
      </c>
      <c r="H326" s="10">
        <v>0</v>
      </c>
      <c r="I326" s="4">
        <v>294.72967391304348</v>
      </c>
      <c r="J326" s="4">
        <v>0</v>
      </c>
      <c r="K326" s="10">
        <v>0</v>
      </c>
      <c r="L326" s="4">
        <v>55.528478260869576</v>
      </c>
      <c r="M326" s="4">
        <v>0</v>
      </c>
      <c r="N326" s="10">
        <v>0</v>
      </c>
      <c r="O326" s="4">
        <v>46.118152173913053</v>
      </c>
      <c r="P326" s="4">
        <v>0</v>
      </c>
      <c r="Q326" s="8">
        <v>0</v>
      </c>
      <c r="R326" s="4">
        <v>9.4103260869565215</v>
      </c>
      <c r="S326" s="4">
        <v>0</v>
      </c>
      <c r="T326" s="10">
        <v>0</v>
      </c>
      <c r="U326" s="4">
        <v>0</v>
      </c>
      <c r="V326" s="4">
        <v>0</v>
      </c>
      <c r="W326" s="10" t="s">
        <v>662</v>
      </c>
      <c r="X326" s="4">
        <v>63.974891304347821</v>
      </c>
      <c r="Y326" s="4">
        <v>0</v>
      </c>
      <c r="Z326" s="10">
        <v>0</v>
      </c>
      <c r="AA326" s="4">
        <v>0</v>
      </c>
      <c r="AB326" s="4">
        <v>0</v>
      </c>
      <c r="AC326" s="10" t="s">
        <v>662</v>
      </c>
      <c r="AD326" s="4">
        <v>184.6366304347826</v>
      </c>
      <c r="AE326" s="4">
        <v>0</v>
      </c>
      <c r="AF326" s="10">
        <v>0</v>
      </c>
      <c r="AG326" s="4">
        <v>0</v>
      </c>
      <c r="AH326" s="4">
        <v>0</v>
      </c>
      <c r="AI326" s="10" t="s">
        <v>662</v>
      </c>
      <c r="AJ326" s="4">
        <v>0</v>
      </c>
      <c r="AK326" s="4">
        <v>0</v>
      </c>
      <c r="AL326" s="10" t="s">
        <v>662</v>
      </c>
      <c r="AM326" s="1">
        <v>315442</v>
      </c>
      <c r="AN326" s="1">
        <v>2</v>
      </c>
      <c r="AX326"/>
      <c r="AY326"/>
    </row>
    <row r="327" spans="1:51" x14ac:dyDescent="0.25">
      <c r="A327" t="s">
        <v>380</v>
      </c>
      <c r="B327" t="s">
        <v>70</v>
      </c>
      <c r="C327" t="s">
        <v>519</v>
      </c>
      <c r="D327" t="s">
        <v>408</v>
      </c>
      <c r="E327" s="4">
        <v>95.380434782608702</v>
      </c>
      <c r="F327" s="4">
        <v>302.69858695652169</v>
      </c>
      <c r="G327" s="4">
        <v>25.817717391304349</v>
      </c>
      <c r="H327" s="10">
        <v>8.5291833209028806E-2</v>
      </c>
      <c r="I327" s="4">
        <v>288.52467391304344</v>
      </c>
      <c r="J327" s="4">
        <v>25.817717391304349</v>
      </c>
      <c r="K327" s="10">
        <v>8.9481835439437607E-2</v>
      </c>
      <c r="L327" s="4">
        <v>86.959891304347792</v>
      </c>
      <c r="M327" s="4">
        <v>0</v>
      </c>
      <c r="N327" s="10">
        <v>0</v>
      </c>
      <c r="O327" s="4">
        <v>72.785978260869527</v>
      </c>
      <c r="P327" s="4">
        <v>0</v>
      </c>
      <c r="Q327" s="8">
        <v>0</v>
      </c>
      <c r="R327" s="4">
        <v>8.9565217391304355</v>
      </c>
      <c r="S327" s="4">
        <v>0</v>
      </c>
      <c r="T327" s="10">
        <v>0</v>
      </c>
      <c r="U327" s="4">
        <v>5.2173913043478262</v>
      </c>
      <c r="V327" s="4">
        <v>0</v>
      </c>
      <c r="W327" s="10">
        <v>0</v>
      </c>
      <c r="X327" s="4">
        <v>42.052934782608688</v>
      </c>
      <c r="Y327" s="4">
        <v>12.728913043478263</v>
      </c>
      <c r="Z327" s="10">
        <v>0.3026878649321379</v>
      </c>
      <c r="AA327" s="4">
        <v>0</v>
      </c>
      <c r="AB327" s="4">
        <v>0</v>
      </c>
      <c r="AC327" s="10" t="s">
        <v>662</v>
      </c>
      <c r="AD327" s="4">
        <v>173.6857608695652</v>
      </c>
      <c r="AE327" s="4">
        <v>13.088804347826086</v>
      </c>
      <c r="AF327" s="10">
        <v>7.535910993679866E-2</v>
      </c>
      <c r="AG327" s="4">
        <v>0</v>
      </c>
      <c r="AH327" s="4">
        <v>0</v>
      </c>
      <c r="AI327" s="10" t="s">
        <v>662</v>
      </c>
      <c r="AJ327" s="4">
        <v>0</v>
      </c>
      <c r="AK327" s="4">
        <v>0</v>
      </c>
      <c r="AL327" s="10" t="s">
        <v>662</v>
      </c>
      <c r="AM327" s="1">
        <v>315138</v>
      </c>
      <c r="AN327" s="1">
        <v>2</v>
      </c>
      <c r="AX327"/>
      <c r="AY327"/>
    </row>
    <row r="328" spans="1:51" x14ac:dyDescent="0.25">
      <c r="A328" t="s">
        <v>380</v>
      </c>
      <c r="B328" t="s">
        <v>276</v>
      </c>
      <c r="C328" t="s">
        <v>452</v>
      </c>
      <c r="D328" t="s">
        <v>403</v>
      </c>
      <c r="E328" s="4">
        <v>34.391304347826086</v>
      </c>
      <c r="F328" s="4">
        <v>180.2775</v>
      </c>
      <c r="G328" s="4">
        <v>9.0923913043478262</v>
      </c>
      <c r="H328" s="10">
        <v>5.0435530248355044E-2</v>
      </c>
      <c r="I328" s="4">
        <v>149.89706521739132</v>
      </c>
      <c r="J328" s="4">
        <v>9.0923913043478262</v>
      </c>
      <c r="K328" s="10">
        <v>6.0657567185597651E-2</v>
      </c>
      <c r="L328" s="4">
        <v>83.002391304347825</v>
      </c>
      <c r="M328" s="4">
        <v>0.69836956521739135</v>
      </c>
      <c r="N328" s="10">
        <v>8.413848736678619E-3</v>
      </c>
      <c r="O328" s="4">
        <v>52.621956521739122</v>
      </c>
      <c r="P328" s="4">
        <v>0.69836956521739135</v>
      </c>
      <c r="Q328" s="8">
        <v>1.3271448106055914E-2</v>
      </c>
      <c r="R328" s="4">
        <v>26.347826086956523</v>
      </c>
      <c r="S328" s="4">
        <v>0</v>
      </c>
      <c r="T328" s="10">
        <v>0</v>
      </c>
      <c r="U328" s="4">
        <v>4.0326086956521738</v>
      </c>
      <c r="V328" s="4">
        <v>0</v>
      </c>
      <c r="W328" s="10">
        <v>0</v>
      </c>
      <c r="X328" s="4">
        <v>15.877717391304346</v>
      </c>
      <c r="Y328" s="4">
        <v>5.5733695652173916</v>
      </c>
      <c r="Z328" s="10">
        <v>0.3510183125106966</v>
      </c>
      <c r="AA328" s="4">
        <v>0</v>
      </c>
      <c r="AB328" s="4">
        <v>0</v>
      </c>
      <c r="AC328" s="10" t="s">
        <v>662</v>
      </c>
      <c r="AD328" s="4">
        <v>66.966739130434789</v>
      </c>
      <c r="AE328" s="4">
        <v>2.8206521739130435</v>
      </c>
      <c r="AF328" s="10">
        <v>4.2120195944125402E-2</v>
      </c>
      <c r="AG328" s="4">
        <v>14.430652173913044</v>
      </c>
      <c r="AH328" s="4">
        <v>0</v>
      </c>
      <c r="AI328" s="10">
        <v>0</v>
      </c>
      <c r="AJ328" s="4">
        <v>0</v>
      </c>
      <c r="AK328" s="4">
        <v>0</v>
      </c>
      <c r="AL328" s="10" t="s">
        <v>662</v>
      </c>
      <c r="AM328" s="1">
        <v>315439</v>
      </c>
      <c r="AN328" s="1">
        <v>2</v>
      </c>
      <c r="AX328"/>
      <c r="AY328"/>
    </row>
    <row r="329" spans="1:51" x14ac:dyDescent="0.25">
      <c r="A329" t="s">
        <v>380</v>
      </c>
      <c r="B329" t="s">
        <v>255</v>
      </c>
      <c r="C329" t="s">
        <v>587</v>
      </c>
      <c r="D329" t="s">
        <v>405</v>
      </c>
      <c r="E329" s="4">
        <v>49.228260869565219</v>
      </c>
      <c r="F329" s="4">
        <v>220.12782608695653</v>
      </c>
      <c r="G329" s="4">
        <v>35.730978260869563</v>
      </c>
      <c r="H329" s="10">
        <v>0.16231922558829454</v>
      </c>
      <c r="I329" s="4">
        <v>185.14956521739134</v>
      </c>
      <c r="J329" s="4">
        <v>35.730978260869563</v>
      </c>
      <c r="K329" s="10">
        <v>0.19298440273903114</v>
      </c>
      <c r="L329" s="4">
        <v>74.876195652173905</v>
      </c>
      <c r="M329" s="4">
        <v>0</v>
      </c>
      <c r="N329" s="10">
        <v>0</v>
      </c>
      <c r="O329" s="4">
        <v>39.897934782608687</v>
      </c>
      <c r="P329" s="4">
        <v>0</v>
      </c>
      <c r="Q329" s="8">
        <v>0</v>
      </c>
      <c r="R329" s="4">
        <v>29.760869565217391</v>
      </c>
      <c r="S329" s="4">
        <v>0</v>
      </c>
      <c r="T329" s="10">
        <v>0</v>
      </c>
      <c r="U329" s="4">
        <v>5.2173913043478262</v>
      </c>
      <c r="V329" s="4">
        <v>0</v>
      </c>
      <c r="W329" s="10">
        <v>0</v>
      </c>
      <c r="X329" s="4">
        <v>22.560869565217384</v>
      </c>
      <c r="Y329" s="4">
        <v>15.836956521739131</v>
      </c>
      <c r="Z329" s="10">
        <v>0.70196569666602449</v>
      </c>
      <c r="AA329" s="4">
        <v>0</v>
      </c>
      <c r="AB329" s="4">
        <v>0</v>
      </c>
      <c r="AC329" s="10" t="s">
        <v>662</v>
      </c>
      <c r="AD329" s="4">
        <v>122.69076086956525</v>
      </c>
      <c r="AE329" s="4">
        <v>19.894021739130434</v>
      </c>
      <c r="AF329" s="10">
        <v>0.16214767597928686</v>
      </c>
      <c r="AG329" s="4">
        <v>0</v>
      </c>
      <c r="AH329" s="4">
        <v>0</v>
      </c>
      <c r="AI329" s="10" t="s">
        <v>662</v>
      </c>
      <c r="AJ329" s="4">
        <v>0</v>
      </c>
      <c r="AK329" s="4">
        <v>0</v>
      </c>
      <c r="AL329" s="10" t="s">
        <v>662</v>
      </c>
      <c r="AM329" s="1">
        <v>315404</v>
      </c>
      <c r="AN329" s="1">
        <v>2</v>
      </c>
      <c r="AX329"/>
      <c r="AY329"/>
    </row>
    <row r="330" spans="1:51" x14ac:dyDescent="0.25">
      <c r="A330" t="s">
        <v>380</v>
      </c>
      <c r="B330" t="s">
        <v>269</v>
      </c>
      <c r="C330" t="s">
        <v>591</v>
      </c>
      <c r="D330" t="s">
        <v>419</v>
      </c>
      <c r="E330" s="4">
        <v>58.163043478260867</v>
      </c>
      <c r="F330" s="4">
        <v>220.69326086956528</v>
      </c>
      <c r="G330" s="4">
        <v>45.815217391304344</v>
      </c>
      <c r="H330" s="10">
        <v>0.20759681202219482</v>
      </c>
      <c r="I330" s="4">
        <v>201.85630434782612</v>
      </c>
      <c r="J330" s="4">
        <v>45.815217391304344</v>
      </c>
      <c r="K330" s="10">
        <v>0.22696946493362147</v>
      </c>
      <c r="L330" s="4">
        <v>72.153478260869576</v>
      </c>
      <c r="M330" s="4">
        <v>0</v>
      </c>
      <c r="N330" s="10">
        <v>0</v>
      </c>
      <c r="O330" s="4">
        <v>53.316521739130444</v>
      </c>
      <c r="P330" s="4">
        <v>0</v>
      </c>
      <c r="Q330" s="8">
        <v>0</v>
      </c>
      <c r="R330" s="4">
        <v>15.358695652173912</v>
      </c>
      <c r="S330" s="4">
        <v>0</v>
      </c>
      <c r="T330" s="10">
        <v>0</v>
      </c>
      <c r="U330" s="4">
        <v>3.4782608695652173</v>
      </c>
      <c r="V330" s="4">
        <v>0</v>
      </c>
      <c r="W330" s="10">
        <v>0</v>
      </c>
      <c r="X330" s="4">
        <v>19.564456521739132</v>
      </c>
      <c r="Y330" s="4">
        <v>8.9592391304347831</v>
      </c>
      <c r="Z330" s="10">
        <v>0.45793447522959224</v>
      </c>
      <c r="AA330" s="4">
        <v>0</v>
      </c>
      <c r="AB330" s="4">
        <v>0</v>
      </c>
      <c r="AC330" s="10" t="s">
        <v>662</v>
      </c>
      <c r="AD330" s="4">
        <v>128.97532608695656</v>
      </c>
      <c r="AE330" s="4">
        <v>36.855978260869563</v>
      </c>
      <c r="AF330" s="10">
        <v>0.28575991531915851</v>
      </c>
      <c r="AG330" s="4">
        <v>0</v>
      </c>
      <c r="AH330" s="4">
        <v>0</v>
      </c>
      <c r="AI330" s="10" t="s">
        <v>662</v>
      </c>
      <c r="AJ330" s="4">
        <v>0</v>
      </c>
      <c r="AK330" s="4">
        <v>0</v>
      </c>
      <c r="AL330" s="10" t="s">
        <v>662</v>
      </c>
      <c r="AM330" s="1">
        <v>315427</v>
      </c>
      <c r="AN330" s="1">
        <v>2</v>
      </c>
      <c r="AX330"/>
      <c r="AY330"/>
    </row>
    <row r="331" spans="1:51" x14ac:dyDescent="0.25">
      <c r="A331" t="s">
        <v>380</v>
      </c>
      <c r="B331" t="s">
        <v>252</v>
      </c>
      <c r="C331" t="s">
        <v>585</v>
      </c>
      <c r="D331" t="s">
        <v>420</v>
      </c>
      <c r="E331" s="4">
        <v>45.695652173913047</v>
      </c>
      <c r="F331" s="4">
        <v>202.81641304347821</v>
      </c>
      <c r="G331" s="4">
        <v>0.91304347826086951</v>
      </c>
      <c r="H331" s="10">
        <v>4.5018224341889842E-3</v>
      </c>
      <c r="I331" s="4">
        <v>178.64249999999993</v>
      </c>
      <c r="J331" s="4">
        <v>0.91304347826086951</v>
      </c>
      <c r="K331" s="10">
        <v>5.1110092965608398E-3</v>
      </c>
      <c r="L331" s="4">
        <v>56.244782608695651</v>
      </c>
      <c r="M331" s="4">
        <v>0.91304347826086951</v>
      </c>
      <c r="N331" s="10">
        <v>1.6233389763688225E-2</v>
      </c>
      <c r="O331" s="4">
        <v>32.070869565217386</v>
      </c>
      <c r="P331" s="4">
        <v>0.91304347826086951</v>
      </c>
      <c r="Q331" s="8">
        <v>2.8469557908436482E-2</v>
      </c>
      <c r="R331" s="4">
        <v>19.043478260869566</v>
      </c>
      <c r="S331" s="4">
        <v>0</v>
      </c>
      <c r="T331" s="10">
        <v>0</v>
      </c>
      <c r="U331" s="4">
        <v>5.1304347826086953</v>
      </c>
      <c r="V331" s="4">
        <v>0</v>
      </c>
      <c r="W331" s="10">
        <v>0</v>
      </c>
      <c r="X331" s="4">
        <v>29.40695652173914</v>
      </c>
      <c r="Y331" s="4">
        <v>0</v>
      </c>
      <c r="Z331" s="10">
        <v>0</v>
      </c>
      <c r="AA331" s="4">
        <v>0</v>
      </c>
      <c r="AB331" s="4">
        <v>0</v>
      </c>
      <c r="AC331" s="10" t="s">
        <v>662</v>
      </c>
      <c r="AD331" s="4">
        <v>117.16467391304342</v>
      </c>
      <c r="AE331" s="4">
        <v>0</v>
      </c>
      <c r="AF331" s="10">
        <v>0</v>
      </c>
      <c r="AG331" s="4">
        <v>0</v>
      </c>
      <c r="AH331" s="4">
        <v>0</v>
      </c>
      <c r="AI331" s="10" t="s">
        <v>662</v>
      </c>
      <c r="AJ331" s="4">
        <v>0</v>
      </c>
      <c r="AK331" s="4">
        <v>0</v>
      </c>
      <c r="AL331" s="10" t="s">
        <v>662</v>
      </c>
      <c r="AM331" s="1">
        <v>315394</v>
      </c>
      <c r="AN331" s="1">
        <v>2</v>
      </c>
      <c r="AX331"/>
      <c r="AY331"/>
    </row>
    <row r="332" spans="1:51" x14ac:dyDescent="0.25">
      <c r="A332" t="s">
        <v>380</v>
      </c>
      <c r="B332" t="s">
        <v>257</v>
      </c>
      <c r="C332" t="s">
        <v>452</v>
      </c>
      <c r="D332" t="s">
        <v>403</v>
      </c>
      <c r="E332" s="4">
        <v>18.369565217391305</v>
      </c>
      <c r="F332" s="4">
        <v>73.886413043478257</v>
      </c>
      <c r="G332" s="4">
        <v>11.216521739130433</v>
      </c>
      <c r="H332" s="10">
        <v>0.15180763657494242</v>
      </c>
      <c r="I332" s="4">
        <v>68.459782608695662</v>
      </c>
      <c r="J332" s="4">
        <v>11.216521739130433</v>
      </c>
      <c r="K332" s="10">
        <v>0.16384103647015857</v>
      </c>
      <c r="L332" s="4">
        <v>11.768913043478261</v>
      </c>
      <c r="M332" s="4">
        <v>0.68543478260869573</v>
      </c>
      <c r="N332" s="10">
        <v>5.8241128987568586E-2</v>
      </c>
      <c r="O332" s="4">
        <v>6.3422826086956539</v>
      </c>
      <c r="P332" s="4">
        <v>0.68543478260869573</v>
      </c>
      <c r="Q332" s="8">
        <v>0.10807383159951325</v>
      </c>
      <c r="R332" s="4">
        <v>0.63749999999999996</v>
      </c>
      <c r="S332" s="4">
        <v>0</v>
      </c>
      <c r="T332" s="10">
        <v>0</v>
      </c>
      <c r="U332" s="4">
        <v>4.7891304347826074</v>
      </c>
      <c r="V332" s="4">
        <v>0</v>
      </c>
      <c r="W332" s="10">
        <v>0</v>
      </c>
      <c r="X332" s="4">
        <v>21.022500000000008</v>
      </c>
      <c r="Y332" s="4">
        <v>8.2574999999999985</v>
      </c>
      <c r="Z332" s="10">
        <v>0.39279343560470903</v>
      </c>
      <c r="AA332" s="4">
        <v>0</v>
      </c>
      <c r="AB332" s="4">
        <v>0</v>
      </c>
      <c r="AC332" s="10" t="s">
        <v>662</v>
      </c>
      <c r="AD332" s="4">
        <v>41.094999999999992</v>
      </c>
      <c r="AE332" s="4">
        <v>2.2735869565217395</v>
      </c>
      <c r="AF332" s="10">
        <v>5.5325147986902051E-2</v>
      </c>
      <c r="AG332" s="4">
        <v>0</v>
      </c>
      <c r="AH332" s="4">
        <v>0</v>
      </c>
      <c r="AI332" s="10" t="s">
        <v>662</v>
      </c>
      <c r="AJ332" s="4">
        <v>0</v>
      </c>
      <c r="AK332" s="4">
        <v>0</v>
      </c>
      <c r="AL332" s="10" t="s">
        <v>662</v>
      </c>
      <c r="AM332" s="1">
        <v>315409</v>
      </c>
      <c r="AN332" s="1">
        <v>2</v>
      </c>
      <c r="AX332"/>
      <c r="AY332"/>
    </row>
    <row r="333" spans="1:51" x14ac:dyDescent="0.25">
      <c r="A333" t="s">
        <v>380</v>
      </c>
      <c r="B333" t="s">
        <v>338</v>
      </c>
      <c r="C333" t="s">
        <v>610</v>
      </c>
      <c r="D333" t="s">
        <v>402</v>
      </c>
      <c r="E333" s="4">
        <v>130.08695652173913</v>
      </c>
      <c r="F333" s="4">
        <v>455.55032608695643</v>
      </c>
      <c r="G333" s="4">
        <v>0</v>
      </c>
      <c r="H333" s="10">
        <v>0</v>
      </c>
      <c r="I333" s="4">
        <v>436.58934782608685</v>
      </c>
      <c r="J333" s="4">
        <v>0</v>
      </c>
      <c r="K333" s="10">
        <v>0</v>
      </c>
      <c r="L333" s="4">
        <v>68.163043478260875</v>
      </c>
      <c r="M333" s="4">
        <v>0</v>
      </c>
      <c r="N333" s="10">
        <v>0</v>
      </c>
      <c r="O333" s="4">
        <v>49.202065217391308</v>
      </c>
      <c r="P333" s="4">
        <v>0</v>
      </c>
      <c r="Q333" s="8">
        <v>0</v>
      </c>
      <c r="R333" s="4">
        <v>17.047934782608696</v>
      </c>
      <c r="S333" s="4">
        <v>0</v>
      </c>
      <c r="T333" s="10">
        <v>0</v>
      </c>
      <c r="U333" s="4">
        <v>1.9130434782608696</v>
      </c>
      <c r="V333" s="4">
        <v>0</v>
      </c>
      <c r="W333" s="10">
        <v>0</v>
      </c>
      <c r="X333" s="4">
        <v>152.71413043478259</v>
      </c>
      <c r="Y333" s="4">
        <v>0</v>
      </c>
      <c r="Z333" s="10">
        <v>0</v>
      </c>
      <c r="AA333" s="4">
        <v>0</v>
      </c>
      <c r="AB333" s="4">
        <v>0</v>
      </c>
      <c r="AC333" s="10" t="s">
        <v>662</v>
      </c>
      <c r="AD333" s="4">
        <v>234.67315217391297</v>
      </c>
      <c r="AE333" s="4">
        <v>0</v>
      </c>
      <c r="AF333" s="10">
        <v>0</v>
      </c>
      <c r="AG333" s="4">
        <v>0</v>
      </c>
      <c r="AH333" s="4">
        <v>0</v>
      </c>
      <c r="AI333" s="10" t="s">
        <v>662</v>
      </c>
      <c r="AJ333" s="4">
        <v>0</v>
      </c>
      <c r="AK333" s="4">
        <v>0</v>
      </c>
      <c r="AL333" s="10" t="s">
        <v>662</v>
      </c>
      <c r="AM333" s="1">
        <v>315518</v>
      </c>
      <c r="AN333" s="1">
        <v>2</v>
      </c>
      <c r="AX333"/>
      <c r="AY333"/>
    </row>
    <row r="334" spans="1:51" x14ac:dyDescent="0.25">
      <c r="A334" t="s">
        <v>380</v>
      </c>
      <c r="B334" t="s">
        <v>328</v>
      </c>
      <c r="C334" t="s">
        <v>606</v>
      </c>
      <c r="D334" t="s">
        <v>420</v>
      </c>
      <c r="E334" s="4">
        <v>95.206521739130437</v>
      </c>
      <c r="F334" s="4">
        <v>319.32065217391306</v>
      </c>
      <c r="G334" s="4">
        <v>74.940217391304358</v>
      </c>
      <c r="H334" s="10">
        <v>0.23468640966726237</v>
      </c>
      <c r="I334" s="4">
        <v>309.741847826087</v>
      </c>
      <c r="J334" s="4">
        <v>74.940217391304358</v>
      </c>
      <c r="K334" s="10">
        <v>0.24194411545378777</v>
      </c>
      <c r="L334" s="4">
        <v>67.255434782608702</v>
      </c>
      <c r="M334" s="4">
        <v>0</v>
      </c>
      <c r="N334" s="10">
        <v>0</v>
      </c>
      <c r="O334" s="4">
        <v>57.676630434782609</v>
      </c>
      <c r="P334" s="4">
        <v>0</v>
      </c>
      <c r="Q334" s="8">
        <v>0</v>
      </c>
      <c r="R334" s="4">
        <v>3.8940217391304346</v>
      </c>
      <c r="S334" s="4">
        <v>0</v>
      </c>
      <c r="T334" s="10">
        <v>0</v>
      </c>
      <c r="U334" s="4">
        <v>5.6847826086956523</v>
      </c>
      <c r="V334" s="4">
        <v>0</v>
      </c>
      <c r="W334" s="10">
        <v>0</v>
      </c>
      <c r="X334" s="4">
        <v>60.510869565217391</v>
      </c>
      <c r="Y334" s="4">
        <v>9.5271739130434785</v>
      </c>
      <c r="Z334" s="10">
        <v>0.15744566193641099</v>
      </c>
      <c r="AA334" s="4">
        <v>0</v>
      </c>
      <c r="AB334" s="4">
        <v>0</v>
      </c>
      <c r="AC334" s="10" t="s">
        <v>662</v>
      </c>
      <c r="AD334" s="4">
        <v>191.55434782608697</v>
      </c>
      <c r="AE334" s="4">
        <v>65.413043478260875</v>
      </c>
      <c r="AF334" s="10">
        <v>0.34148555864495261</v>
      </c>
      <c r="AG334" s="4">
        <v>0</v>
      </c>
      <c r="AH334" s="4">
        <v>0</v>
      </c>
      <c r="AI334" s="10" t="s">
        <v>662</v>
      </c>
      <c r="AJ334" s="4">
        <v>0</v>
      </c>
      <c r="AK334" s="4">
        <v>0</v>
      </c>
      <c r="AL334" s="10" t="s">
        <v>662</v>
      </c>
      <c r="AM334" s="1">
        <v>315508</v>
      </c>
      <c r="AN334" s="1">
        <v>2</v>
      </c>
      <c r="AX334"/>
      <c r="AY334"/>
    </row>
    <row r="335" spans="1:51" x14ac:dyDescent="0.25">
      <c r="A335" t="s">
        <v>380</v>
      </c>
      <c r="B335" t="s">
        <v>155</v>
      </c>
      <c r="C335" t="s">
        <v>559</v>
      </c>
      <c r="D335" t="s">
        <v>402</v>
      </c>
      <c r="E335" s="4">
        <v>94.293478260869563</v>
      </c>
      <c r="F335" s="4">
        <v>422.36619565217381</v>
      </c>
      <c r="G335" s="4">
        <v>12.787391304347825</v>
      </c>
      <c r="H335" s="10">
        <v>3.0275603104559231E-2</v>
      </c>
      <c r="I335" s="4">
        <v>404.54010869565207</v>
      </c>
      <c r="J335" s="4">
        <v>12.787391304347825</v>
      </c>
      <c r="K335" s="10">
        <v>3.1609699581032574E-2</v>
      </c>
      <c r="L335" s="4">
        <v>93.02445652173914</v>
      </c>
      <c r="M335" s="4">
        <v>0</v>
      </c>
      <c r="N335" s="10">
        <v>0</v>
      </c>
      <c r="O335" s="4">
        <v>75.198369565217391</v>
      </c>
      <c r="P335" s="4">
        <v>0</v>
      </c>
      <c r="Q335" s="8">
        <v>0</v>
      </c>
      <c r="R335" s="4">
        <v>14.695652173913043</v>
      </c>
      <c r="S335" s="4">
        <v>0</v>
      </c>
      <c r="T335" s="10">
        <v>0</v>
      </c>
      <c r="U335" s="4">
        <v>3.1304347826086958</v>
      </c>
      <c r="V335" s="4">
        <v>0</v>
      </c>
      <c r="W335" s="10">
        <v>0</v>
      </c>
      <c r="X335" s="4">
        <v>90.219673913043465</v>
      </c>
      <c r="Y335" s="4">
        <v>0.37728260869565217</v>
      </c>
      <c r="Z335" s="10">
        <v>4.1818219057108202E-3</v>
      </c>
      <c r="AA335" s="4">
        <v>0</v>
      </c>
      <c r="AB335" s="4">
        <v>0</v>
      </c>
      <c r="AC335" s="10" t="s">
        <v>662</v>
      </c>
      <c r="AD335" s="4">
        <v>232.62478260869554</v>
      </c>
      <c r="AE335" s="4">
        <v>12.410108695652173</v>
      </c>
      <c r="AF335" s="10">
        <v>5.334817965860307E-2</v>
      </c>
      <c r="AG335" s="4">
        <v>6.4972826086956523</v>
      </c>
      <c r="AH335" s="4">
        <v>0</v>
      </c>
      <c r="AI335" s="10">
        <v>0</v>
      </c>
      <c r="AJ335" s="4">
        <v>0</v>
      </c>
      <c r="AK335" s="4">
        <v>0</v>
      </c>
      <c r="AL335" s="10" t="s">
        <v>662</v>
      </c>
      <c r="AM335" s="1">
        <v>315269</v>
      </c>
      <c r="AN335" s="1">
        <v>2</v>
      </c>
      <c r="AX335"/>
      <c r="AY335"/>
    </row>
    <row r="336" spans="1:51" x14ac:dyDescent="0.25">
      <c r="A336" t="s">
        <v>380</v>
      </c>
      <c r="B336" t="s">
        <v>292</v>
      </c>
      <c r="C336" t="s">
        <v>472</v>
      </c>
      <c r="D336" t="s">
        <v>405</v>
      </c>
      <c r="E336" s="4">
        <v>76.630434782608702</v>
      </c>
      <c r="F336" s="4">
        <v>380.53532608695656</v>
      </c>
      <c r="G336" s="4">
        <v>29.391304347826086</v>
      </c>
      <c r="H336" s="10">
        <v>7.7236730292708347E-2</v>
      </c>
      <c r="I336" s="4">
        <v>356.63586956521738</v>
      </c>
      <c r="J336" s="4">
        <v>29.391304347826086</v>
      </c>
      <c r="K336" s="10">
        <v>8.2412642294387467E-2</v>
      </c>
      <c r="L336" s="4">
        <v>67.834239130434781</v>
      </c>
      <c r="M336" s="4">
        <v>1.3478260869565217</v>
      </c>
      <c r="N336" s="10">
        <v>1.9869406721948483E-2</v>
      </c>
      <c r="O336" s="4">
        <v>43.934782608695649</v>
      </c>
      <c r="P336" s="4">
        <v>1.3478260869565217</v>
      </c>
      <c r="Q336" s="8">
        <v>3.0677882236516577E-2</v>
      </c>
      <c r="R336" s="4">
        <v>19.290760869565219</v>
      </c>
      <c r="S336" s="4">
        <v>0</v>
      </c>
      <c r="T336" s="10">
        <v>0</v>
      </c>
      <c r="U336" s="4">
        <v>4.6086956521739131</v>
      </c>
      <c r="V336" s="4">
        <v>0</v>
      </c>
      <c r="W336" s="10">
        <v>0</v>
      </c>
      <c r="X336" s="4">
        <v>90.005434782608702</v>
      </c>
      <c r="Y336" s="4">
        <v>15.771739130434783</v>
      </c>
      <c r="Z336" s="10">
        <v>0.17523096431374915</v>
      </c>
      <c r="AA336" s="4">
        <v>0</v>
      </c>
      <c r="AB336" s="4">
        <v>0</v>
      </c>
      <c r="AC336" s="10" t="s">
        <v>662</v>
      </c>
      <c r="AD336" s="4">
        <v>216.35597826086956</v>
      </c>
      <c r="AE336" s="4">
        <v>12.271739130434783</v>
      </c>
      <c r="AF336" s="10">
        <v>5.6720129617302405E-2</v>
      </c>
      <c r="AG336" s="4">
        <v>6.3396739130434785</v>
      </c>
      <c r="AH336" s="4">
        <v>0</v>
      </c>
      <c r="AI336" s="10">
        <v>0</v>
      </c>
      <c r="AJ336" s="4">
        <v>0</v>
      </c>
      <c r="AK336" s="4">
        <v>0</v>
      </c>
      <c r="AL336" s="10" t="s">
        <v>662</v>
      </c>
      <c r="AM336" s="1">
        <v>315461</v>
      </c>
      <c r="AN336" s="1">
        <v>2</v>
      </c>
      <c r="AX336"/>
      <c r="AY336"/>
    </row>
    <row r="337" spans="1:51" x14ac:dyDescent="0.25">
      <c r="A337" t="s">
        <v>380</v>
      </c>
      <c r="B337" t="s">
        <v>62</v>
      </c>
      <c r="C337" t="s">
        <v>479</v>
      </c>
      <c r="D337" t="s">
        <v>415</v>
      </c>
      <c r="E337" s="4">
        <v>70</v>
      </c>
      <c r="F337" s="4">
        <v>346.84510869565219</v>
      </c>
      <c r="G337" s="4">
        <v>81.165760869565219</v>
      </c>
      <c r="H337" s="10">
        <v>0.23401154819451733</v>
      </c>
      <c r="I337" s="4">
        <v>334.26902173913044</v>
      </c>
      <c r="J337" s="4">
        <v>81.165760869565219</v>
      </c>
      <c r="K337" s="10">
        <v>0.24281568315028737</v>
      </c>
      <c r="L337" s="4">
        <v>93.459239130434781</v>
      </c>
      <c r="M337" s="4">
        <v>14.358695652173912</v>
      </c>
      <c r="N337" s="10">
        <v>0.15363591428488355</v>
      </c>
      <c r="O337" s="4">
        <v>80.883152173913047</v>
      </c>
      <c r="P337" s="4">
        <v>14.358695652173912</v>
      </c>
      <c r="Q337" s="8">
        <v>0.17752393751049889</v>
      </c>
      <c r="R337" s="4">
        <v>7.6195652173913047</v>
      </c>
      <c r="S337" s="4">
        <v>0</v>
      </c>
      <c r="T337" s="10">
        <v>0</v>
      </c>
      <c r="U337" s="4">
        <v>4.9565217391304346</v>
      </c>
      <c r="V337" s="4">
        <v>0</v>
      </c>
      <c r="W337" s="10">
        <v>0</v>
      </c>
      <c r="X337" s="4">
        <v>53.790760869565219</v>
      </c>
      <c r="Y337" s="4">
        <v>15.247282608695652</v>
      </c>
      <c r="Z337" s="10">
        <v>0.2834554180348573</v>
      </c>
      <c r="AA337" s="4">
        <v>0</v>
      </c>
      <c r="AB337" s="4">
        <v>0</v>
      </c>
      <c r="AC337" s="10" t="s">
        <v>662</v>
      </c>
      <c r="AD337" s="4">
        <v>168.625</v>
      </c>
      <c r="AE337" s="4">
        <v>51.559782608695649</v>
      </c>
      <c r="AF337" s="10">
        <v>0.30576594578915134</v>
      </c>
      <c r="AG337" s="4">
        <v>30.970108695652176</v>
      </c>
      <c r="AH337" s="4">
        <v>0</v>
      </c>
      <c r="AI337" s="10">
        <v>0</v>
      </c>
      <c r="AJ337" s="4">
        <v>0</v>
      </c>
      <c r="AK337" s="4">
        <v>0</v>
      </c>
      <c r="AL337" s="10" t="s">
        <v>662</v>
      </c>
      <c r="AM337" s="1">
        <v>315128</v>
      </c>
      <c r="AN337" s="1">
        <v>2</v>
      </c>
      <c r="AX337"/>
      <c r="AY337"/>
    </row>
    <row r="338" spans="1:51" x14ac:dyDescent="0.25">
      <c r="A338" t="s">
        <v>380</v>
      </c>
      <c r="B338" t="s">
        <v>95</v>
      </c>
      <c r="C338" t="s">
        <v>537</v>
      </c>
      <c r="D338" t="s">
        <v>405</v>
      </c>
      <c r="E338" s="4">
        <v>180.92391304347825</v>
      </c>
      <c r="F338" s="4">
        <v>681.12934782608716</v>
      </c>
      <c r="G338" s="4">
        <v>141.48858695652177</v>
      </c>
      <c r="H338" s="10">
        <v>0.20772645813618365</v>
      </c>
      <c r="I338" s="4">
        <v>644.8757608695654</v>
      </c>
      <c r="J338" s="4">
        <v>141.48858695652177</v>
      </c>
      <c r="K338" s="10">
        <v>0.21940441173620062</v>
      </c>
      <c r="L338" s="4">
        <v>74.077173913043481</v>
      </c>
      <c r="M338" s="4">
        <v>10.994565217391308</v>
      </c>
      <c r="N338" s="10">
        <v>0.14842041936288541</v>
      </c>
      <c r="O338" s="4">
        <v>53.214891304347837</v>
      </c>
      <c r="P338" s="4">
        <v>10.994565217391308</v>
      </c>
      <c r="Q338" s="8">
        <v>0.20660692802153699</v>
      </c>
      <c r="R338" s="4">
        <v>15.297065217391303</v>
      </c>
      <c r="S338" s="4">
        <v>0</v>
      </c>
      <c r="T338" s="10">
        <v>0</v>
      </c>
      <c r="U338" s="4">
        <v>5.5652173913043477</v>
      </c>
      <c r="V338" s="4">
        <v>0</v>
      </c>
      <c r="W338" s="10">
        <v>0</v>
      </c>
      <c r="X338" s="4">
        <v>146.95271739130433</v>
      </c>
      <c r="Y338" s="4">
        <v>67.03619565217393</v>
      </c>
      <c r="Z338" s="10">
        <v>0.45617527080952558</v>
      </c>
      <c r="AA338" s="4">
        <v>15.391304347826088</v>
      </c>
      <c r="AB338" s="4">
        <v>0</v>
      </c>
      <c r="AC338" s="10">
        <v>0</v>
      </c>
      <c r="AD338" s="4">
        <v>444.70815217391322</v>
      </c>
      <c r="AE338" s="4">
        <v>63.457826086956523</v>
      </c>
      <c r="AF338" s="10">
        <v>0.14269544144119917</v>
      </c>
      <c r="AG338" s="4">
        <v>0</v>
      </c>
      <c r="AH338" s="4">
        <v>0</v>
      </c>
      <c r="AI338" s="10" t="s">
        <v>662</v>
      </c>
      <c r="AJ338" s="4">
        <v>0</v>
      </c>
      <c r="AK338" s="4">
        <v>0</v>
      </c>
      <c r="AL338" s="10" t="s">
        <v>662</v>
      </c>
      <c r="AM338" s="1">
        <v>315187</v>
      </c>
      <c r="AN338" s="1">
        <v>2</v>
      </c>
      <c r="AX338"/>
      <c r="AY338"/>
    </row>
    <row r="339" spans="1:51" x14ac:dyDescent="0.25">
      <c r="A339" t="s">
        <v>380</v>
      </c>
      <c r="B339" t="s">
        <v>168</v>
      </c>
      <c r="C339" t="s">
        <v>537</v>
      </c>
      <c r="D339" t="s">
        <v>405</v>
      </c>
      <c r="E339" s="4">
        <v>105.03260869565217</v>
      </c>
      <c r="F339" s="4">
        <v>620.37239130434796</v>
      </c>
      <c r="G339" s="4">
        <v>0</v>
      </c>
      <c r="H339" s="10">
        <v>0</v>
      </c>
      <c r="I339" s="4">
        <v>565.57902173913055</v>
      </c>
      <c r="J339" s="4">
        <v>0</v>
      </c>
      <c r="K339" s="10">
        <v>0</v>
      </c>
      <c r="L339" s="4">
        <v>266.08217391304345</v>
      </c>
      <c r="M339" s="4">
        <v>0</v>
      </c>
      <c r="N339" s="10">
        <v>0</v>
      </c>
      <c r="O339" s="4">
        <v>211.28880434782607</v>
      </c>
      <c r="P339" s="4">
        <v>0</v>
      </c>
      <c r="Q339" s="8">
        <v>0</v>
      </c>
      <c r="R339" s="4">
        <v>49.494456521739117</v>
      </c>
      <c r="S339" s="4">
        <v>0</v>
      </c>
      <c r="T339" s="10">
        <v>0</v>
      </c>
      <c r="U339" s="4">
        <v>5.2989130434782608</v>
      </c>
      <c r="V339" s="4">
        <v>0</v>
      </c>
      <c r="W339" s="10">
        <v>0</v>
      </c>
      <c r="X339" s="4">
        <v>264.18717391304364</v>
      </c>
      <c r="Y339" s="4">
        <v>0</v>
      </c>
      <c r="Z339" s="10">
        <v>0</v>
      </c>
      <c r="AA339" s="4">
        <v>0</v>
      </c>
      <c r="AB339" s="4">
        <v>0</v>
      </c>
      <c r="AC339" s="10" t="s">
        <v>662</v>
      </c>
      <c r="AD339" s="4">
        <v>90.103043478260858</v>
      </c>
      <c r="AE339" s="4">
        <v>0</v>
      </c>
      <c r="AF339" s="10">
        <v>0</v>
      </c>
      <c r="AG339" s="4">
        <v>0</v>
      </c>
      <c r="AH339" s="4">
        <v>0</v>
      </c>
      <c r="AI339" s="10" t="s">
        <v>662</v>
      </c>
      <c r="AJ339" s="4">
        <v>0</v>
      </c>
      <c r="AK339" s="4">
        <v>0</v>
      </c>
      <c r="AL339" s="10" t="s">
        <v>662</v>
      </c>
      <c r="AM339" s="1">
        <v>315289</v>
      </c>
      <c r="AN339" s="1">
        <v>2</v>
      </c>
      <c r="AX339"/>
      <c r="AY339"/>
    </row>
    <row r="340" spans="1:51" x14ac:dyDescent="0.25">
      <c r="A340" t="s">
        <v>380</v>
      </c>
      <c r="B340" t="s">
        <v>259</v>
      </c>
      <c r="C340" t="s">
        <v>589</v>
      </c>
      <c r="D340" t="s">
        <v>412</v>
      </c>
      <c r="E340" s="4">
        <v>63.184782608695649</v>
      </c>
      <c r="F340" s="4">
        <v>231.60054347826087</v>
      </c>
      <c r="G340" s="4">
        <v>77.483695652173907</v>
      </c>
      <c r="H340" s="10">
        <v>0.33455748630161092</v>
      </c>
      <c r="I340" s="4">
        <v>222.60869565217394</v>
      </c>
      <c r="J340" s="4">
        <v>77.483695652173907</v>
      </c>
      <c r="K340" s="10">
        <v>0.34807128906249996</v>
      </c>
      <c r="L340" s="4">
        <v>23.461956521739129</v>
      </c>
      <c r="M340" s="4">
        <v>11.665760869565217</v>
      </c>
      <c r="N340" s="10">
        <v>0.49722029186935374</v>
      </c>
      <c r="O340" s="4">
        <v>14.470108695652174</v>
      </c>
      <c r="P340" s="4">
        <v>11.665760869565217</v>
      </c>
      <c r="Q340" s="8">
        <v>0.80619718309859156</v>
      </c>
      <c r="R340" s="4">
        <v>3.4266304347826089</v>
      </c>
      <c r="S340" s="4">
        <v>0</v>
      </c>
      <c r="T340" s="10">
        <v>0</v>
      </c>
      <c r="U340" s="4">
        <v>5.5652173913043477</v>
      </c>
      <c r="V340" s="4">
        <v>0</v>
      </c>
      <c r="W340" s="10">
        <v>0</v>
      </c>
      <c r="X340" s="4">
        <v>57.747282608695649</v>
      </c>
      <c r="Y340" s="4">
        <v>8.8559782608695645</v>
      </c>
      <c r="Z340" s="10">
        <v>0.15335748905933838</v>
      </c>
      <c r="AA340" s="4">
        <v>0</v>
      </c>
      <c r="AB340" s="4">
        <v>0</v>
      </c>
      <c r="AC340" s="10" t="s">
        <v>662</v>
      </c>
      <c r="AD340" s="4">
        <v>150.39130434782609</v>
      </c>
      <c r="AE340" s="4">
        <v>56.961956521739133</v>
      </c>
      <c r="AF340" s="10">
        <v>0.37875831165076612</v>
      </c>
      <c r="AG340" s="4">
        <v>0</v>
      </c>
      <c r="AH340" s="4">
        <v>0</v>
      </c>
      <c r="AI340" s="10" t="s">
        <v>662</v>
      </c>
      <c r="AJ340" s="4">
        <v>0</v>
      </c>
      <c r="AK340" s="4">
        <v>0</v>
      </c>
      <c r="AL340" s="10" t="s">
        <v>662</v>
      </c>
      <c r="AM340" s="1">
        <v>315414</v>
      </c>
      <c r="AN340" s="1">
        <v>2</v>
      </c>
      <c r="AX340"/>
      <c r="AY340"/>
    </row>
    <row r="341" spans="1:51" x14ac:dyDescent="0.25">
      <c r="A341" t="s">
        <v>380</v>
      </c>
      <c r="B341" t="s">
        <v>180</v>
      </c>
      <c r="C341" t="s">
        <v>422</v>
      </c>
      <c r="D341" t="s">
        <v>404</v>
      </c>
      <c r="E341" s="4">
        <v>79.315217391304344</v>
      </c>
      <c r="F341" s="4">
        <v>223.7146739130435</v>
      </c>
      <c r="G341" s="4">
        <v>0</v>
      </c>
      <c r="H341" s="10">
        <v>0</v>
      </c>
      <c r="I341" s="4">
        <v>214.05706521739131</v>
      </c>
      <c r="J341" s="4">
        <v>0</v>
      </c>
      <c r="K341" s="10">
        <v>0</v>
      </c>
      <c r="L341" s="4">
        <v>41.456521739130437</v>
      </c>
      <c r="M341" s="4">
        <v>0</v>
      </c>
      <c r="N341" s="10">
        <v>0</v>
      </c>
      <c r="O341" s="4">
        <v>31.798913043478262</v>
      </c>
      <c r="P341" s="4">
        <v>0</v>
      </c>
      <c r="Q341" s="8">
        <v>0</v>
      </c>
      <c r="R341" s="4">
        <v>4.0923913043478262</v>
      </c>
      <c r="S341" s="4">
        <v>0</v>
      </c>
      <c r="T341" s="10">
        <v>0</v>
      </c>
      <c r="U341" s="4">
        <v>5.5652173913043477</v>
      </c>
      <c r="V341" s="4">
        <v>0</v>
      </c>
      <c r="W341" s="10">
        <v>0</v>
      </c>
      <c r="X341" s="4">
        <v>69.630434782608702</v>
      </c>
      <c r="Y341" s="4">
        <v>0</v>
      </c>
      <c r="Z341" s="10">
        <v>0</v>
      </c>
      <c r="AA341" s="4">
        <v>0</v>
      </c>
      <c r="AB341" s="4">
        <v>0</v>
      </c>
      <c r="AC341" s="10" t="s">
        <v>662</v>
      </c>
      <c r="AD341" s="4">
        <v>112.62771739130434</v>
      </c>
      <c r="AE341" s="4">
        <v>0</v>
      </c>
      <c r="AF341" s="10">
        <v>0</v>
      </c>
      <c r="AG341" s="4">
        <v>0</v>
      </c>
      <c r="AH341" s="4">
        <v>0</v>
      </c>
      <c r="AI341" s="10" t="s">
        <v>662</v>
      </c>
      <c r="AJ341" s="4">
        <v>0</v>
      </c>
      <c r="AK341" s="4">
        <v>0</v>
      </c>
      <c r="AL341" s="10" t="s">
        <v>662</v>
      </c>
      <c r="AM341" s="1">
        <v>315304</v>
      </c>
      <c r="AN341" s="1">
        <v>2</v>
      </c>
      <c r="AX341"/>
      <c r="AY341"/>
    </row>
    <row r="342" spans="1:51" x14ac:dyDescent="0.25">
      <c r="A342" t="s">
        <v>380</v>
      </c>
      <c r="B342" t="s">
        <v>196</v>
      </c>
      <c r="C342" t="s">
        <v>448</v>
      </c>
      <c r="D342" t="s">
        <v>406</v>
      </c>
      <c r="E342" s="4">
        <v>122.07608695652173</v>
      </c>
      <c r="F342" s="4">
        <v>543.05402173913058</v>
      </c>
      <c r="G342" s="4">
        <v>0</v>
      </c>
      <c r="H342" s="10">
        <v>0</v>
      </c>
      <c r="I342" s="4">
        <v>537.24967391304358</v>
      </c>
      <c r="J342" s="4">
        <v>0</v>
      </c>
      <c r="K342" s="10">
        <v>0</v>
      </c>
      <c r="L342" s="4">
        <v>45.062282608695647</v>
      </c>
      <c r="M342" s="4">
        <v>0</v>
      </c>
      <c r="N342" s="10">
        <v>0</v>
      </c>
      <c r="O342" s="4">
        <v>39.257934782608693</v>
      </c>
      <c r="P342" s="4">
        <v>0</v>
      </c>
      <c r="Q342" s="8">
        <v>0</v>
      </c>
      <c r="R342" s="4">
        <v>0</v>
      </c>
      <c r="S342" s="4">
        <v>0</v>
      </c>
      <c r="T342" s="10" t="s">
        <v>662</v>
      </c>
      <c r="U342" s="4">
        <v>5.8043478260869561</v>
      </c>
      <c r="V342" s="4">
        <v>0</v>
      </c>
      <c r="W342" s="10">
        <v>0</v>
      </c>
      <c r="X342" s="4">
        <v>169.49586956521739</v>
      </c>
      <c r="Y342" s="4">
        <v>0</v>
      </c>
      <c r="Z342" s="10">
        <v>0</v>
      </c>
      <c r="AA342" s="4">
        <v>0</v>
      </c>
      <c r="AB342" s="4">
        <v>0</v>
      </c>
      <c r="AC342" s="10" t="s">
        <v>662</v>
      </c>
      <c r="AD342" s="4">
        <v>328.4958695652175</v>
      </c>
      <c r="AE342" s="4">
        <v>0</v>
      </c>
      <c r="AF342" s="10">
        <v>0</v>
      </c>
      <c r="AG342" s="4">
        <v>0</v>
      </c>
      <c r="AH342" s="4">
        <v>0</v>
      </c>
      <c r="AI342" s="10" t="s">
        <v>662</v>
      </c>
      <c r="AJ342" s="4">
        <v>0</v>
      </c>
      <c r="AK342" s="4">
        <v>0</v>
      </c>
      <c r="AL342" s="10" t="s">
        <v>662</v>
      </c>
      <c r="AM342" s="1">
        <v>315324</v>
      </c>
      <c r="AN342" s="1">
        <v>2</v>
      </c>
      <c r="AX342"/>
      <c r="AY342"/>
    </row>
    <row r="343" spans="1:51" x14ac:dyDescent="0.25">
      <c r="A343" t="s">
        <v>380</v>
      </c>
      <c r="B343" t="s">
        <v>324</v>
      </c>
      <c r="C343" t="s">
        <v>527</v>
      </c>
      <c r="D343" t="s">
        <v>412</v>
      </c>
      <c r="E343" s="4">
        <v>90.673913043478265</v>
      </c>
      <c r="F343" s="4">
        <v>321.2721739130435</v>
      </c>
      <c r="G343" s="4">
        <v>4.6357608695652166</v>
      </c>
      <c r="H343" s="10">
        <v>1.4429388057802807E-2</v>
      </c>
      <c r="I343" s="4">
        <v>316.17717391304348</v>
      </c>
      <c r="J343" s="4">
        <v>4.6357608695652166</v>
      </c>
      <c r="K343" s="10">
        <v>1.466190873994011E-2</v>
      </c>
      <c r="L343" s="4">
        <v>47.016739130434779</v>
      </c>
      <c r="M343" s="4">
        <v>0</v>
      </c>
      <c r="N343" s="10">
        <v>0</v>
      </c>
      <c r="O343" s="4">
        <v>41.92173913043478</v>
      </c>
      <c r="P343" s="4">
        <v>0</v>
      </c>
      <c r="Q343" s="8">
        <v>0</v>
      </c>
      <c r="R343" s="4">
        <v>0</v>
      </c>
      <c r="S343" s="4">
        <v>0</v>
      </c>
      <c r="T343" s="10" t="s">
        <v>662</v>
      </c>
      <c r="U343" s="4">
        <v>5.0949999999999998</v>
      </c>
      <c r="V343" s="4">
        <v>0</v>
      </c>
      <c r="W343" s="10">
        <v>0</v>
      </c>
      <c r="X343" s="4">
        <v>110.76695652173912</v>
      </c>
      <c r="Y343" s="4">
        <v>0</v>
      </c>
      <c r="Z343" s="10">
        <v>0</v>
      </c>
      <c r="AA343" s="4">
        <v>0</v>
      </c>
      <c r="AB343" s="4">
        <v>0</v>
      </c>
      <c r="AC343" s="10" t="s">
        <v>662</v>
      </c>
      <c r="AD343" s="4">
        <v>163.48847826086958</v>
      </c>
      <c r="AE343" s="4">
        <v>4.6357608695652166</v>
      </c>
      <c r="AF343" s="10">
        <v>2.8355275667611191E-2</v>
      </c>
      <c r="AG343" s="4">
        <v>0</v>
      </c>
      <c r="AH343" s="4">
        <v>0</v>
      </c>
      <c r="AI343" s="10" t="s">
        <v>662</v>
      </c>
      <c r="AJ343" s="4">
        <v>0</v>
      </c>
      <c r="AK343" s="4">
        <v>0</v>
      </c>
      <c r="AL343" s="10" t="s">
        <v>662</v>
      </c>
      <c r="AM343" s="1">
        <v>315504</v>
      </c>
      <c r="AN343" s="1">
        <v>2</v>
      </c>
      <c r="AX343"/>
      <c r="AY343"/>
    </row>
    <row r="344" spans="1:51" x14ac:dyDescent="0.25">
      <c r="A344" t="s">
        <v>380</v>
      </c>
      <c r="B344" t="s">
        <v>237</v>
      </c>
      <c r="C344" t="s">
        <v>431</v>
      </c>
      <c r="D344" t="s">
        <v>410</v>
      </c>
      <c r="E344" s="4">
        <v>142.56521739130434</v>
      </c>
      <c r="F344" s="4">
        <v>539.50369565217386</v>
      </c>
      <c r="G344" s="4">
        <v>52.140108695652174</v>
      </c>
      <c r="H344" s="10">
        <v>9.6644581150872572E-2</v>
      </c>
      <c r="I344" s="4">
        <v>527.38304347826079</v>
      </c>
      <c r="J344" s="4">
        <v>52.140108695652174</v>
      </c>
      <c r="K344" s="10">
        <v>9.886572831726137E-2</v>
      </c>
      <c r="L344" s="4">
        <v>74.309673913043483</v>
      </c>
      <c r="M344" s="4">
        <v>0</v>
      </c>
      <c r="N344" s="10">
        <v>0</v>
      </c>
      <c r="O344" s="4">
        <v>62.189021739130446</v>
      </c>
      <c r="P344" s="4">
        <v>0</v>
      </c>
      <c r="Q344" s="8">
        <v>0</v>
      </c>
      <c r="R344" s="4">
        <v>7.7728260869565196</v>
      </c>
      <c r="S344" s="4">
        <v>0</v>
      </c>
      <c r="T344" s="10">
        <v>0</v>
      </c>
      <c r="U344" s="4">
        <v>4.3478260869565215</v>
      </c>
      <c r="V344" s="4">
        <v>0</v>
      </c>
      <c r="W344" s="10">
        <v>0</v>
      </c>
      <c r="X344" s="4">
        <v>114.40326086956519</v>
      </c>
      <c r="Y344" s="4">
        <v>5.8147826086956522</v>
      </c>
      <c r="Z344" s="10">
        <v>5.082707052664584E-2</v>
      </c>
      <c r="AA344" s="4">
        <v>0</v>
      </c>
      <c r="AB344" s="4">
        <v>0</v>
      </c>
      <c r="AC344" s="10" t="s">
        <v>662</v>
      </c>
      <c r="AD344" s="4">
        <v>350.79076086956519</v>
      </c>
      <c r="AE344" s="4">
        <v>46.325326086956522</v>
      </c>
      <c r="AF344" s="10">
        <v>0.13205970981710577</v>
      </c>
      <c r="AG344" s="4">
        <v>0</v>
      </c>
      <c r="AH344" s="4">
        <v>0</v>
      </c>
      <c r="AI344" s="10" t="s">
        <v>662</v>
      </c>
      <c r="AJ344" s="4">
        <v>0</v>
      </c>
      <c r="AK344" s="4">
        <v>0</v>
      </c>
      <c r="AL344" s="10" t="s">
        <v>662</v>
      </c>
      <c r="AM344" s="1">
        <v>315372</v>
      </c>
      <c r="AN344" s="1">
        <v>2</v>
      </c>
      <c r="AX344"/>
      <c r="AY344"/>
    </row>
    <row r="345" spans="1:51" x14ac:dyDescent="0.25">
      <c r="A345" t="s">
        <v>380</v>
      </c>
      <c r="B345" t="s">
        <v>262</v>
      </c>
      <c r="C345" t="s">
        <v>590</v>
      </c>
      <c r="D345" t="s">
        <v>415</v>
      </c>
      <c r="E345" s="4">
        <v>42.554347826086953</v>
      </c>
      <c r="F345" s="4">
        <v>224.38228260869565</v>
      </c>
      <c r="G345" s="4">
        <v>0</v>
      </c>
      <c r="H345" s="10">
        <v>0</v>
      </c>
      <c r="I345" s="4">
        <v>200.3011956521739</v>
      </c>
      <c r="J345" s="4">
        <v>0</v>
      </c>
      <c r="K345" s="10">
        <v>0</v>
      </c>
      <c r="L345" s="4">
        <v>68.852826086956512</v>
      </c>
      <c r="M345" s="4">
        <v>0</v>
      </c>
      <c r="N345" s="10">
        <v>0</v>
      </c>
      <c r="O345" s="4">
        <v>50.163043478260867</v>
      </c>
      <c r="P345" s="4">
        <v>0</v>
      </c>
      <c r="Q345" s="8">
        <v>0</v>
      </c>
      <c r="R345" s="4">
        <v>14.168043478260865</v>
      </c>
      <c r="S345" s="4">
        <v>0</v>
      </c>
      <c r="T345" s="10">
        <v>0</v>
      </c>
      <c r="U345" s="4">
        <v>4.5217391304347823</v>
      </c>
      <c r="V345" s="4">
        <v>0</v>
      </c>
      <c r="W345" s="10">
        <v>0</v>
      </c>
      <c r="X345" s="4">
        <v>36.532608695652172</v>
      </c>
      <c r="Y345" s="4">
        <v>0</v>
      </c>
      <c r="Z345" s="10">
        <v>0</v>
      </c>
      <c r="AA345" s="4">
        <v>5.3913043478260869</v>
      </c>
      <c r="AB345" s="4">
        <v>0</v>
      </c>
      <c r="AC345" s="10">
        <v>0</v>
      </c>
      <c r="AD345" s="4">
        <v>107.67032608695652</v>
      </c>
      <c r="AE345" s="4">
        <v>0</v>
      </c>
      <c r="AF345" s="10">
        <v>0</v>
      </c>
      <c r="AG345" s="4">
        <v>5.9352173913043478</v>
      </c>
      <c r="AH345" s="4">
        <v>0</v>
      </c>
      <c r="AI345" s="10">
        <v>0</v>
      </c>
      <c r="AJ345" s="4">
        <v>0</v>
      </c>
      <c r="AK345" s="4">
        <v>0</v>
      </c>
      <c r="AL345" s="10" t="s">
        <v>662</v>
      </c>
      <c r="AM345" s="1">
        <v>315418</v>
      </c>
      <c r="AN345" s="1">
        <v>2</v>
      </c>
      <c r="AX345"/>
      <c r="AY345"/>
    </row>
    <row r="346" spans="1:51" x14ac:dyDescent="0.25">
      <c r="A346" t="s">
        <v>380</v>
      </c>
      <c r="B346" t="s">
        <v>112</v>
      </c>
      <c r="C346" t="s">
        <v>543</v>
      </c>
      <c r="D346" t="s">
        <v>418</v>
      </c>
      <c r="E346" s="4">
        <v>140.71739130434781</v>
      </c>
      <c r="F346" s="4">
        <v>426.5306521739131</v>
      </c>
      <c r="G346" s="4">
        <v>5.6413043478260869</v>
      </c>
      <c r="H346" s="10">
        <v>1.3226023309400771E-2</v>
      </c>
      <c r="I346" s="4">
        <v>375.20576086956527</v>
      </c>
      <c r="J346" s="4">
        <v>5.6413043478260869</v>
      </c>
      <c r="K346" s="10">
        <v>1.5035228496364166E-2</v>
      </c>
      <c r="L346" s="4">
        <v>66.634673913043486</v>
      </c>
      <c r="M346" s="4">
        <v>0</v>
      </c>
      <c r="N346" s="10">
        <v>0</v>
      </c>
      <c r="O346" s="4">
        <v>30.402173913043477</v>
      </c>
      <c r="P346" s="4">
        <v>0</v>
      </c>
      <c r="Q346" s="8">
        <v>0</v>
      </c>
      <c r="R346" s="4">
        <v>30.627717391304348</v>
      </c>
      <c r="S346" s="4">
        <v>0</v>
      </c>
      <c r="T346" s="10">
        <v>0</v>
      </c>
      <c r="U346" s="4">
        <v>5.6047826086956523</v>
      </c>
      <c r="V346" s="4">
        <v>0</v>
      </c>
      <c r="W346" s="10">
        <v>0</v>
      </c>
      <c r="X346" s="4">
        <v>115.52989130434783</v>
      </c>
      <c r="Y346" s="4">
        <v>0</v>
      </c>
      <c r="Z346" s="10">
        <v>0</v>
      </c>
      <c r="AA346" s="4">
        <v>15.092391304347826</v>
      </c>
      <c r="AB346" s="4">
        <v>0</v>
      </c>
      <c r="AC346" s="10">
        <v>0</v>
      </c>
      <c r="AD346" s="4">
        <v>182.18945652173915</v>
      </c>
      <c r="AE346" s="4">
        <v>5.6413043478260869</v>
      </c>
      <c r="AF346" s="10">
        <v>3.0963945200379678E-2</v>
      </c>
      <c r="AG346" s="4">
        <v>46.513586956521742</v>
      </c>
      <c r="AH346" s="4">
        <v>0</v>
      </c>
      <c r="AI346" s="10">
        <v>0</v>
      </c>
      <c r="AJ346" s="4">
        <v>0.57065217391304346</v>
      </c>
      <c r="AK346" s="4">
        <v>0</v>
      </c>
      <c r="AL346" s="10" t="s">
        <v>662</v>
      </c>
      <c r="AM346" s="1">
        <v>315213</v>
      </c>
      <c r="AN346" s="1">
        <v>2</v>
      </c>
      <c r="AX346"/>
      <c r="AY346"/>
    </row>
    <row r="347" spans="1:51" x14ac:dyDescent="0.25">
      <c r="A347" t="s">
        <v>380</v>
      </c>
      <c r="B347" t="s">
        <v>36</v>
      </c>
      <c r="C347" t="s">
        <v>502</v>
      </c>
      <c r="D347" t="s">
        <v>415</v>
      </c>
      <c r="E347" s="4">
        <v>9.6086956521739122</v>
      </c>
      <c r="F347" s="4">
        <v>37.567391304347829</v>
      </c>
      <c r="G347" s="4">
        <v>0</v>
      </c>
      <c r="H347" s="10">
        <v>0</v>
      </c>
      <c r="I347" s="4">
        <v>33.0779347826087</v>
      </c>
      <c r="J347" s="4">
        <v>0</v>
      </c>
      <c r="K347" s="10">
        <v>0</v>
      </c>
      <c r="L347" s="4">
        <v>11.337934782608697</v>
      </c>
      <c r="M347" s="4">
        <v>0</v>
      </c>
      <c r="N347" s="10">
        <v>0</v>
      </c>
      <c r="O347" s="4">
        <v>6.8484782608695669</v>
      </c>
      <c r="P347" s="4">
        <v>0</v>
      </c>
      <c r="Q347" s="8">
        <v>0</v>
      </c>
      <c r="R347" s="4">
        <v>2.2429347826086952</v>
      </c>
      <c r="S347" s="4">
        <v>0</v>
      </c>
      <c r="T347" s="10">
        <v>0</v>
      </c>
      <c r="U347" s="4">
        <v>2.2465217391304351</v>
      </c>
      <c r="V347" s="4">
        <v>0</v>
      </c>
      <c r="W347" s="10">
        <v>0</v>
      </c>
      <c r="X347" s="4">
        <v>12.337826086956523</v>
      </c>
      <c r="Y347" s="4">
        <v>0</v>
      </c>
      <c r="Z347" s="10">
        <v>0</v>
      </c>
      <c r="AA347" s="4">
        <v>0</v>
      </c>
      <c r="AB347" s="4">
        <v>0</v>
      </c>
      <c r="AC347" s="10" t="s">
        <v>662</v>
      </c>
      <c r="AD347" s="4">
        <v>13.891630434782609</v>
      </c>
      <c r="AE347" s="4">
        <v>0</v>
      </c>
      <c r="AF347" s="10">
        <v>0</v>
      </c>
      <c r="AG347" s="4">
        <v>0</v>
      </c>
      <c r="AH347" s="4">
        <v>0</v>
      </c>
      <c r="AI347" s="10" t="s">
        <v>662</v>
      </c>
      <c r="AJ347" s="4">
        <v>0</v>
      </c>
      <c r="AK347" s="4">
        <v>0</v>
      </c>
      <c r="AL347" s="10" t="s">
        <v>662</v>
      </c>
      <c r="AM347" s="1">
        <v>315077</v>
      </c>
      <c r="AN347" s="1">
        <v>2</v>
      </c>
      <c r="AX347"/>
      <c r="AY347"/>
    </row>
    <row r="348" spans="1:51" x14ac:dyDescent="0.25">
      <c r="A348" t="s">
        <v>380</v>
      </c>
      <c r="B348" t="s">
        <v>347</v>
      </c>
      <c r="C348" t="s">
        <v>477</v>
      </c>
      <c r="D348" t="s">
        <v>410</v>
      </c>
      <c r="E348" s="4">
        <v>14.467391304347826</v>
      </c>
      <c r="F348" s="4">
        <v>120.79663043478263</v>
      </c>
      <c r="G348" s="4">
        <v>23.187934782608696</v>
      </c>
      <c r="H348" s="10">
        <v>0.19195845694659275</v>
      </c>
      <c r="I348" s="4">
        <v>110.66891304347827</v>
      </c>
      <c r="J348" s="4">
        <v>23.187934782608696</v>
      </c>
      <c r="K348" s="10">
        <v>0.20952527810134811</v>
      </c>
      <c r="L348" s="4">
        <v>39.706521739130437</v>
      </c>
      <c r="M348" s="4">
        <v>0</v>
      </c>
      <c r="N348" s="10">
        <v>0</v>
      </c>
      <c r="O348" s="4">
        <v>29.578804347826086</v>
      </c>
      <c r="P348" s="4">
        <v>0</v>
      </c>
      <c r="Q348" s="8">
        <v>0</v>
      </c>
      <c r="R348" s="4">
        <v>4.6657608695652177</v>
      </c>
      <c r="S348" s="4">
        <v>0</v>
      </c>
      <c r="T348" s="10">
        <v>0</v>
      </c>
      <c r="U348" s="4">
        <v>5.4619565217391308</v>
      </c>
      <c r="V348" s="4">
        <v>0</v>
      </c>
      <c r="W348" s="10">
        <v>0</v>
      </c>
      <c r="X348" s="4">
        <v>18.480652173913043</v>
      </c>
      <c r="Y348" s="4">
        <v>4.5377173913043478</v>
      </c>
      <c r="Z348" s="10">
        <v>0.24553881262424862</v>
      </c>
      <c r="AA348" s="4">
        <v>0</v>
      </c>
      <c r="AB348" s="4">
        <v>0</v>
      </c>
      <c r="AC348" s="10" t="s">
        <v>662</v>
      </c>
      <c r="AD348" s="4">
        <v>62.609456521739141</v>
      </c>
      <c r="AE348" s="4">
        <v>18.650217391304349</v>
      </c>
      <c r="AF348" s="10">
        <v>0.29788179657538882</v>
      </c>
      <c r="AG348" s="4">
        <v>0</v>
      </c>
      <c r="AH348" s="4">
        <v>0</v>
      </c>
      <c r="AI348" s="10" t="s">
        <v>662</v>
      </c>
      <c r="AJ348" s="4">
        <v>0</v>
      </c>
      <c r="AK348" s="4">
        <v>0</v>
      </c>
      <c r="AL348" s="10" t="s">
        <v>662</v>
      </c>
      <c r="AM348" s="1">
        <v>315527</v>
      </c>
      <c r="AN348" s="1">
        <v>2</v>
      </c>
      <c r="AX348"/>
      <c r="AY348"/>
    </row>
    <row r="349" spans="1:51" x14ac:dyDescent="0.25">
      <c r="A349" t="s">
        <v>380</v>
      </c>
      <c r="B349" t="s">
        <v>89</v>
      </c>
      <c r="C349" t="s">
        <v>524</v>
      </c>
      <c r="D349" t="s">
        <v>410</v>
      </c>
      <c r="E349" s="4">
        <v>137.43478260869566</v>
      </c>
      <c r="F349" s="4">
        <v>425.44836956521738</v>
      </c>
      <c r="G349" s="4">
        <v>0</v>
      </c>
      <c r="H349" s="10">
        <v>0</v>
      </c>
      <c r="I349" s="4">
        <v>372.36684782608694</v>
      </c>
      <c r="J349" s="4">
        <v>0</v>
      </c>
      <c r="K349" s="10">
        <v>0</v>
      </c>
      <c r="L349" s="4">
        <v>74.393478260869557</v>
      </c>
      <c r="M349" s="4">
        <v>0</v>
      </c>
      <c r="N349" s="10">
        <v>0</v>
      </c>
      <c r="O349" s="4">
        <v>43.203260869565213</v>
      </c>
      <c r="P349" s="4">
        <v>0</v>
      </c>
      <c r="Q349" s="8">
        <v>0</v>
      </c>
      <c r="R349" s="4">
        <v>27.364130434782609</v>
      </c>
      <c r="S349" s="4">
        <v>0</v>
      </c>
      <c r="T349" s="10">
        <v>0</v>
      </c>
      <c r="U349" s="4">
        <v>3.8260869565217392</v>
      </c>
      <c r="V349" s="4">
        <v>0</v>
      </c>
      <c r="W349" s="10">
        <v>0</v>
      </c>
      <c r="X349" s="4">
        <v>119.04097826086957</v>
      </c>
      <c r="Y349" s="4">
        <v>0</v>
      </c>
      <c r="Z349" s="10">
        <v>0</v>
      </c>
      <c r="AA349" s="4">
        <v>21.891304347826086</v>
      </c>
      <c r="AB349" s="4">
        <v>0</v>
      </c>
      <c r="AC349" s="10">
        <v>0</v>
      </c>
      <c r="AD349" s="4">
        <v>210.12260869565216</v>
      </c>
      <c r="AE349" s="4">
        <v>0</v>
      </c>
      <c r="AF349" s="10">
        <v>0</v>
      </c>
      <c r="AG349" s="4">
        <v>0</v>
      </c>
      <c r="AH349" s="4">
        <v>0</v>
      </c>
      <c r="AI349" s="10" t="s">
        <v>662</v>
      </c>
      <c r="AJ349" s="4">
        <v>0</v>
      </c>
      <c r="AK349" s="4">
        <v>0</v>
      </c>
      <c r="AL349" s="10" t="s">
        <v>662</v>
      </c>
      <c r="AM349" s="1">
        <v>315178</v>
      </c>
      <c r="AN349" s="1">
        <v>2</v>
      </c>
      <c r="AX349"/>
      <c r="AY349"/>
    </row>
    <row r="350" spans="1:51" x14ac:dyDescent="0.25">
      <c r="A350" t="s">
        <v>380</v>
      </c>
      <c r="B350" t="s">
        <v>65</v>
      </c>
      <c r="C350" t="s">
        <v>517</v>
      </c>
      <c r="D350" t="s">
        <v>413</v>
      </c>
      <c r="E350" s="4">
        <v>84.228260869565219</v>
      </c>
      <c r="F350" s="4">
        <v>306.99478260869569</v>
      </c>
      <c r="G350" s="4">
        <v>24.491304347826087</v>
      </c>
      <c r="H350" s="10">
        <v>7.9777591461687489E-2</v>
      </c>
      <c r="I350" s="4">
        <v>265.93163043478268</v>
      </c>
      <c r="J350" s="4">
        <v>15.24945652173913</v>
      </c>
      <c r="K350" s="10">
        <v>5.7343522832568508E-2</v>
      </c>
      <c r="L350" s="4">
        <v>49.148152173913047</v>
      </c>
      <c r="M350" s="4">
        <v>11.057065217391305</v>
      </c>
      <c r="N350" s="10">
        <v>0.22497417966529767</v>
      </c>
      <c r="O350" s="4">
        <v>22.748043478260872</v>
      </c>
      <c r="P350" s="4">
        <v>1.8152173913043479</v>
      </c>
      <c r="Q350" s="8">
        <v>7.9796638029070818E-2</v>
      </c>
      <c r="R350" s="4">
        <v>21.008804347826089</v>
      </c>
      <c r="S350" s="4">
        <v>9.241847826086957</v>
      </c>
      <c r="T350" s="10">
        <v>0.43990356010161369</v>
      </c>
      <c r="U350" s="4">
        <v>5.3913043478260869</v>
      </c>
      <c r="V350" s="4">
        <v>0</v>
      </c>
      <c r="W350" s="10">
        <v>0</v>
      </c>
      <c r="X350" s="4">
        <v>78.973152173913064</v>
      </c>
      <c r="Y350" s="4">
        <v>3.5227173913043481</v>
      </c>
      <c r="Z350" s="10">
        <v>4.4606518726094301E-2</v>
      </c>
      <c r="AA350" s="4">
        <v>14.663043478260869</v>
      </c>
      <c r="AB350" s="4">
        <v>0</v>
      </c>
      <c r="AC350" s="10">
        <v>0</v>
      </c>
      <c r="AD350" s="4">
        <v>164.21043478260873</v>
      </c>
      <c r="AE350" s="4">
        <v>9.9115217391304355</v>
      </c>
      <c r="AF350" s="10">
        <v>6.0358659620211599E-2</v>
      </c>
      <c r="AG350" s="4">
        <v>0</v>
      </c>
      <c r="AH350" s="4">
        <v>0</v>
      </c>
      <c r="AI350" s="10" t="s">
        <v>662</v>
      </c>
      <c r="AJ350" s="4">
        <v>0</v>
      </c>
      <c r="AK350" s="4">
        <v>0</v>
      </c>
      <c r="AL350" s="10" t="s">
        <v>662</v>
      </c>
      <c r="AM350" s="1">
        <v>315133</v>
      </c>
      <c r="AN350" s="1">
        <v>2</v>
      </c>
      <c r="AX350"/>
      <c r="AY350"/>
    </row>
    <row r="351" spans="1:51" x14ac:dyDescent="0.25">
      <c r="A351" t="s">
        <v>380</v>
      </c>
      <c r="B351" t="s">
        <v>139</v>
      </c>
      <c r="C351" t="s">
        <v>463</v>
      </c>
      <c r="D351" t="s">
        <v>403</v>
      </c>
      <c r="E351" s="4">
        <v>453.21739130434781</v>
      </c>
      <c r="F351" s="4">
        <v>1319.8055434782611</v>
      </c>
      <c r="G351" s="4">
        <v>308.48956521739137</v>
      </c>
      <c r="H351" s="10">
        <v>0.23373864941072101</v>
      </c>
      <c r="I351" s="4">
        <v>1285.7288043478266</v>
      </c>
      <c r="J351" s="4">
        <v>308.48956521739137</v>
      </c>
      <c r="K351" s="10">
        <v>0.23993361910707889</v>
      </c>
      <c r="L351" s="4">
        <v>95.757391304347877</v>
      </c>
      <c r="M351" s="4">
        <v>0</v>
      </c>
      <c r="N351" s="10">
        <v>0</v>
      </c>
      <c r="O351" s="4">
        <v>61.680652173913082</v>
      </c>
      <c r="P351" s="4">
        <v>0</v>
      </c>
      <c r="Q351" s="8">
        <v>0</v>
      </c>
      <c r="R351" s="4">
        <v>28.120108695652181</v>
      </c>
      <c r="S351" s="4">
        <v>0</v>
      </c>
      <c r="T351" s="10">
        <v>0</v>
      </c>
      <c r="U351" s="4">
        <v>5.9566304347826087</v>
      </c>
      <c r="V351" s="4">
        <v>0</v>
      </c>
      <c r="W351" s="10">
        <v>0</v>
      </c>
      <c r="X351" s="4">
        <v>242.05978260869566</v>
      </c>
      <c r="Y351" s="4">
        <v>55.867391304347855</v>
      </c>
      <c r="Z351" s="10">
        <v>0.23079997305732067</v>
      </c>
      <c r="AA351" s="4">
        <v>0</v>
      </c>
      <c r="AB351" s="4">
        <v>0</v>
      </c>
      <c r="AC351" s="10" t="s">
        <v>662</v>
      </c>
      <c r="AD351" s="4">
        <v>957.671086956522</v>
      </c>
      <c r="AE351" s="4">
        <v>252.6221739130435</v>
      </c>
      <c r="AF351" s="10">
        <v>0.26378803469558276</v>
      </c>
      <c r="AG351" s="4">
        <v>18.934673913043472</v>
      </c>
      <c r="AH351" s="4">
        <v>0</v>
      </c>
      <c r="AI351" s="10">
        <v>0</v>
      </c>
      <c r="AJ351" s="4">
        <v>5.3826086956521735</v>
      </c>
      <c r="AK351" s="4">
        <v>0</v>
      </c>
      <c r="AL351" s="10" t="s">
        <v>662</v>
      </c>
      <c r="AM351" s="1">
        <v>315248</v>
      </c>
      <c r="AN351" s="1">
        <v>2</v>
      </c>
      <c r="AX351"/>
      <c r="AY351"/>
    </row>
    <row r="352" spans="1:51" x14ac:dyDescent="0.25">
      <c r="A352" t="s">
        <v>380</v>
      </c>
      <c r="B352" t="s">
        <v>22</v>
      </c>
      <c r="C352" t="s">
        <v>495</v>
      </c>
      <c r="D352" t="s">
        <v>415</v>
      </c>
      <c r="E352" s="4">
        <v>106.92391304347827</v>
      </c>
      <c r="F352" s="4">
        <v>310.63260869565227</v>
      </c>
      <c r="G352" s="4">
        <v>50.936956521739134</v>
      </c>
      <c r="H352" s="10">
        <v>0.16397813718148796</v>
      </c>
      <c r="I352" s="4">
        <v>291.69065217391312</v>
      </c>
      <c r="J352" s="4">
        <v>48.473260869565216</v>
      </c>
      <c r="K352" s="10">
        <v>0.16618037125394156</v>
      </c>
      <c r="L352" s="4">
        <v>30.03</v>
      </c>
      <c r="M352" s="4">
        <v>1.2935869565217393</v>
      </c>
      <c r="N352" s="10">
        <v>4.3076488728662647E-2</v>
      </c>
      <c r="O352" s="4">
        <v>17.21108695652174</v>
      </c>
      <c r="P352" s="4">
        <v>8.3369565217391306E-2</v>
      </c>
      <c r="Q352" s="8">
        <v>4.8439453840421363E-3</v>
      </c>
      <c r="R352" s="4">
        <v>6.7754347826086949</v>
      </c>
      <c r="S352" s="4">
        <v>1.2102173913043479</v>
      </c>
      <c r="T352" s="10">
        <v>0.17861841049828348</v>
      </c>
      <c r="U352" s="4">
        <v>6.0434782608695654</v>
      </c>
      <c r="V352" s="4">
        <v>0</v>
      </c>
      <c r="W352" s="10">
        <v>0</v>
      </c>
      <c r="X352" s="4">
        <v>101.11304347826089</v>
      </c>
      <c r="Y352" s="4">
        <v>9.3059782608695656</v>
      </c>
      <c r="Z352" s="10">
        <v>9.2035388716890251E-2</v>
      </c>
      <c r="AA352" s="4">
        <v>6.1230434782608691</v>
      </c>
      <c r="AB352" s="4">
        <v>1.2534782608695652</v>
      </c>
      <c r="AC352" s="10">
        <v>0.20471490449478094</v>
      </c>
      <c r="AD352" s="4">
        <v>173.36652173913049</v>
      </c>
      <c r="AE352" s="4">
        <v>39.083913043478262</v>
      </c>
      <c r="AF352" s="10">
        <v>0.22544094817965449</v>
      </c>
      <c r="AG352" s="4">
        <v>0</v>
      </c>
      <c r="AH352" s="4">
        <v>0</v>
      </c>
      <c r="AI352" s="10" t="s">
        <v>662</v>
      </c>
      <c r="AJ352" s="4">
        <v>0</v>
      </c>
      <c r="AK352" s="4">
        <v>0</v>
      </c>
      <c r="AL352" s="10" t="s">
        <v>662</v>
      </c>
      <c r="AM352" s="1">
        <v>315047</v>
      </c>
      <c r="AN352" s="1">
        <v>2</v>
      </c>
      <c r="AX352"/>
      <c r="AY352"/>
    </row>
    <row r="353" spans="6:51" x14ac:dyDescent="0.25">
      <c r="AY353"/>
    </row>
    <row r="354" spans="6:51" x14ac:dyDescent="0.25">
      <c r="AY354"/>
    </row>
    <row r="355" spans="6:51" x14ac:dyDescent="0.25">
      <c r="F355" s="4"/>
      <c r="G355" s="4"/>
      <c r="AY355"/>
    </row>
    <row r="356" spans="6:51" x14ac:dyDescent="0.25">
      <c r="AY356"/>
    </row>
    <row r="357" spans="6:51" x14ac:dyDescent="0.25">
      <c r="AY357"/>
    </row>
    <row r="358" spans="6:51" x14ac:dyDescent="0.25">
      <c r="AY358"/>
    </row>
    <row r="359" spans="6:51" x14ac:dyDescent="0.25">
      <c r="AY359"/>
    </row>
    <row r="360" spans="6:51" x14ac:dyDescent="0.25">
      <c r="AY360"/>
    </row>
    <row r="361" spans="6:51" x14ac:dyDescent="0.25">
      <c r="AY361"/>
    </row>
    <row r="362" spans="6:51" x14ac:dyDescent="0.25">
      <c r="AY362"/>
    </row>
    <row r="363" spans="6:51" x14ac:dyDescent="0.25">
      <c r="AY363"/>
    </row>
    <row r="364" spans="6:51" x14ac:dyDescent="0.25">
      <c r="AY364"/>
    </row>
    <row r="365" spans="6:51" x14ac:dyDescent="0.25">
      <c r="AY365"/>
    </row>
    <row r="366" spans="6:51" x14ac:dyDescent="0.25">
      <c r="AY366"/>
    </row>
    <row r="367" spans="6:51" x14ac:dyDescent="0.25">
      <c r="AY367"/>
    </row>
    <row r="368" spans="6:51" x14ac:dyDescent="0.25">
      <c r="AY368"/>
    </row>
    <row r="369" spans="51:51" x14ac:dyDescent="0.25">
      <c r="AY369"/>
    </row>
    <row r="370" spans="51:51" x14ac:dyDescent="0.25">
      <c r="AY370"/>
    </row>
    <row r="371" spans="51:51" x14ac:dyDescent="0.25">
      <c r="AY371"/>
    </row>
    <row r="372" spans="51:51" x14ac:dyDescent="0.25">
      <c r="AY372"/>
    </row>
    <row r="373" spans="51:51" x14ac:dyDescent="0.25">
      <c r="AY373"/>
    </row>
    <row r="374" spans="51:51" x14ac:dyDescent="0.25">
      <c r="AY374"/>
    </row>
    <row r="375" spans="51:51" x14ac:dyDescent="0.25">
      <c r="AY375"/>
    </row>
    <row r="376" spans="51:51" x14ac:dyDescent="0.25">
      <c r="AY376"/>
    </row>
    <row r="377" spans="51:51" x14ac:dyDescent="0.25">
      <c r="AY377"/>
    </row>
    <row r="378" spans="51:51" x14ac:dyDescent="0.25">
      <c r="AY378"/>
    </row>
    <row r="379" spans="51:51" x14ac:dyDescent="0.25">
      <c r="AY379"/>
    </row>
    <row r="380" spans="51:51" x14ac:dyDescent="0.25">
      <c r="AY380"/>
    </row>
    <row r="381" spans="51:51" x14ac:dyDescent="0.25">
      <c r="AY381"/>
    </row>
    <row r="382" spans="51:51" x14ac:dyDescent="0.25">
      <c r="AY382"/>
    </row>
    <row r="383" spans="51:51" x14ac:dyDescent="0.25">
      <c r="AY383"/>
    </row>
    <row r="384" spans="51:51" x14ac:dyDescent="0.25">
      <c r="AY384"/>
    </row>
    <row r="385" spans="51:51" x14ac:dyDescent="0.25">
      <c r="AY385"/>
    </row>
    <row r="386" spans="51:51" x14ac:dyDescent="0.25">
      <c r="AY386"/>
    </row>
    <row r="387" spans="51:51" x14ac:dyDescent="0.25">
      <c r="AY387"/>
    </row>
    <row r="388" spans="51:51" x14ac:dyDescent="0.25">
      <c r="AY388"/>
    </row>
    <row r="389" spans="51:51" x14ac:dyDescent="0.25">
      <c r="AY389"/>
    </row>
    <row r="390" spans="51:51" x14ac:dyDescent="0.25">
      <c r="AY390"/>
    </row>
    <row r="391" spans="51:51" x14ac:dyDescent="0.25">
      <c r="AY391"/>
    </row>
    <row r="392" spans="51:51" x14ac:dyDescent="0.25">
      <c r="AY392"/>
    </row>
    <row r="393" spans="51:51" x14ac:dyDescent="0.25">
      <c r="AY393"/>
    </row>
    <row r="394" spans="51:51" x14ac:dyDescent="0.25">
      <c r="AY394"/>
    </row>
    <row r="395" spans="51:51" x14ac:dyDescent="0.25">
      <c r="AY395"/>
    </row>
    <row r="396" spans="51:51" x14ac:dyDescent="0.25">
      <c r="AY396"/>
    </row>
    <row r="397" spans="51:51" x14ac:dyDescent="0.25">
      <c r="AY397"/>
    </row>
    <row r="398" spans="51:51" x14ac:dyDescent="0.25">
      <c r="AY398"/>
    </row>
    <row r="399" spans="51:51" x14ac:dyDescent="0.25">
      <c r="AY399"/>
    </row>
    <row r="400" spans="51:51" x14ac:dyDescent="0.25">
      <c r="AY400"/>
    </row>
    <row r="401" spans="51:51" x14ac:dyDescent="0.25">
      <c r="AY401"/>
    </row>
    <row r="402" spans="51:51" x14ac:dyDescent="0.25">
      <c r="AY402"/>
    </row>
    <row r="403" spans="51:51" x14ac:dyDescent="0.25">
      <c r="AY403"/>
    </row>
    <row r="404" spans="51:51" x14ac:dyDescent="0.25">
      <c r="AY404"/>
    </row>
    <row r="405" spans="51:51" x14ac:dyDescent="0.25">
      <c r="AY405"/>
    </row>
    <row r="406" spans="51:51" x14ac:dyDescent="0.25">
      <c r="AY406"/>
    </row>
    <row r="407" spans="51:51" x14ac:dyDescent="0.25">
      <c r="AY407"/>
    </row>
    <row r="408" spans="51:51" x14ac:dyDescent="0.25">
      <c r="AY408"/>
    </row>
    <row r="409" spans="51:51" x14ac:dyDescent="0.25">
      <c r="AY409"/>
    </row>
    <row r="410" spans="51:51" x14ac:dyDescent="0.25">
      <c r="AY410"/>
    </row>
    <row r="411" spans="51:51" x14ac:dyDescent="0.25">
      <c r="AY411"/>
    </row>
    <row r="412" spans="51:51" x14ac:dyDescent="0.25">
      <c r="AY412"/>
    </row>
    <row r="413" spans="51:51" x14ac:dyDescent="0.25">
      <c r="AY413"/>
    </row>
    <row r="414" spans="51:51" x14ac:dyDescent="0.25">
      <c r="AY414"/>
    </row>
    <row r="415" spans="51:51" x14ac:dyDescent="0.25">
      <c r="AY415"/>
    </row>
    <row r="416" spans="51:51" x14ac:dyDescent="0.25">
      <c r="AY416"/>
    </row>
    <row r="417" spans="51:51" x14ac:dyDescent="0.25">
      <c r="AY417"/>
    </row>
    <row r="418" spans="51:51" x14ac:dyDescent="0.25">
      <c r="AY418"/>
    </row>
    <row r="419" spans="51:51" x14ac:dyDescent="0.25">
      <c r="AY419"/>
    </row>
    <row r="420" spans="51:51" x14ac:dyDescent="0.25">
      <c r="AY420"/>
    </row>
    <row r="421" spans="51:51" x14ac:dyDescent="0.25">
      <c r="AY421"/>
    </row>
    <row r="422" spans="51:51" x14ac:dyDescent="0.25">
      <c r="AY422"/>
    </row>
    <row r="423" spans="51:51" x14ac:dyDescent="0.25">
      <c r="AY423"/>
    </row>
    <row r="424" spans="51:51" x14ac:dyDescent="0.25">
      <c r="AY424"/>
    </row>
    <row r="425" spans="51:51" x14ac:dyDescent="0.25">
      <c r="AY425"/>
    </row>
    <row r="426" spans="51:51" x14ac:dyDescent="0.25">
      <c r="AY426"/>
    </row>
    <row r="427" spans="51:51" x14ac:dyDescent="0.25">
      <c r="AY427"/>
    </row>
    <row r="428" spans="51:51" x14ac:dyDescent="0.25">
      <c r="AY428"/>
    </row>
    <row r="429" spans="51:51" x14ac:dyDescent="0.25">
      <c r="AY429"/>
    </row>
    <row r="430" spans="51:51" x14ac:dyDescent="0.25">
      <c r="AY430"/>
    </row>
    <row r="431" spans="51:51" x14ac:dyDescent="0.25">
      <c r="AY431"/>
    </row>
    <row r="432" spans="51:51" x14ac:dyDescent="0.25">
      <c r="AY432"/>
    </row>
    <row r="433" spans="51:51" x14ac:dyDescent="0.25">
      <c r="AY433"/>
    </row>
    <row r="434" spans="51:51" x14ac:dyDescent="0.25">
      <c r="AY434"/>
    </row>
    <row r="435" spans="51:51" x14ac:dyDescent="0.25">
      <c r="AY435"/>
    </row>
    <row r="436" spans="51:51" x14ac:dyDescent="0.25">
      <c r="AY436"/>
    </row>
    <row r="437" spans="51:51" x14ac:dyDescent="0.25">
      <c r="AY437"/>
    </row>
    <row r="438" spans="51:51" x14ac:dyDescent="0.25">
      <c r="AY438"/>
    </row>
    <row r="439" spans="51:51" x14ac:dyDescent="0.25">
      <c r="AY439"/>
    </row>
    <row r="440" spans="51:51" x14ac:dyDescent="0.25">
      <c r="AY440"/>
    </row>
    <row r="441" spans="51:51" x14ac:dyDescent="0.25">
      <c r="AY441"/>
    </row>
    <row r="442" spans="51:51" x14ac:dyDescent="0.25">
      <c r="AY442"/>
    </row>
    <row r="443" spans="51:51" x14ac:dyDescent="0.25">
      <c r="AY443"/>
    </row>
    <row r="444" spans="51:51" x14ac:dyDescent="0.25">
      <c r="AY444"/>
    </row>
    <row r="445" spans="51:51" x14ac:dyDescent="0.25">
      <c r="AY445"/>
    </row>
    <row r="446" spans="51:51" x14ac:dyDescent="0.25">
      <c r="AY446"/>
    </row>
    <row r="447" spans="51:51" x14ac:dyDescent="0.25">
      <c r="AY447"/>
    </row>
    <row r="448" spans="51:51" x14ac:dyDescent="0.25">
      <c r="AY448"/>
    </row>
    <row r="449" spans="51:51" x14ac:dyDescent="0.25">
      <c r="AY449"/>
    </row>
    <row r="450" spans="51:51" x14ac:dyDescent="0.25">
      <c r="AY450"/>
    </row>
    <row r="451" spans="51:51" x14ac:dyDescent="0.25">
      <c r="AY451"/>
    </row>
    <row r="452" spans="51:51" x14ac:dyDescent="0.25">
      <c r="AY452"/>
    </row>
    <row r="453" spans="51:51" x14ac:dyDescent="0.25">
      <c r="AY453"/>
    </row>
    <row r="454" spans="51:51" x14ac:dyDescent="0.25">
      <c r="AY454"/>
    </row>
    <row r="455" spans="51:51" x14ac:dyDescent="0.25">
      <c r="AY455"/>
    </row>
    <row r="456" spans="51:51" x14ac:dyDescent="0.25">
      <c r="AY456"/>
    </row>
    <row r="457" spans="51:51" x14ac:dyDescent="0.25">
      <c r="AY457"/>
    </row>
    <row r="458" spans="51:51" x14ac:dyDescent="0.25">
      <c r="AY458"/>
    </row>
    <row r="459" spans="51:51" x14ac:dyDescent="0.25">
      <c r="AY459"/>
    </row>
    <row r="460" spans="51:51" x14ac:dyDescent="0.25">
      <c r="AY460"/>
    </row>
    <row r="461" spans="51:51" x14ac:dyDescent="0.25">
      <c r="AY461"/>
    </row>
    <row r="462" spans="51:51" x14ac:dyDescent="0.25">
      <c r="AY462"/>
    </row>
    <row r="463" spans="51:51" x14ac:dyDescent="0.25">
      <c r="AY463"/>
    </row>
    <row r="464" spans="51:51" x14ac:dyDescent="0.25">
      <c r="AY464"/>
    </row>
    <row r="465" spans="51:51" x14ac:dyDescent="0.25">
      <c r="AY465"/>
    </row>
    <row r="466" spans="51:51" x14ac:dyDescent="0.25">
      <c r="AY466"/>
    </row>
    <row r="467" spans="51:51" x14ac:dyDescent="0.25">
      <c r="AY467"/>
    </row>
    <row r="468" spans="51:51" x14ac:dyDescent="0.25">
      <c r="AY468"/>
    </row>
    <row r="469" spans="51:51" x14ac:dyDescent="0.25">
      <c r="AY469"/>
    </row>
    <row r="470" spans="51:51" x14ac:dyDescent="0.25">
      <c r="AY470"/>
    </row>
    <row r="471" spans="51:51" x14ac:dyDescent="0.25">
      <c r="AY471"/>
    </row>
    <row r="472" spans="51:51" x14ac:dyDescent="0.25">
      <c r="AY472"/>
    </row>
    <row r="473" spans="51:51" x14ac:dyDescent="0.25">
      <c r="AY473"/>
    </row>
    <row r="474" spans="51:51" x14ac:dyDescent="0.25">
      <c r="AY474"/>
    </row>
    <row r="475" spans="51:51" x14ac:dyDescent="0.25">
      <c r="AY475"/>
    </row>
    <row r="476" spans="51:51" x14ac:dyDescent="0.25">
      <c r="AY476"/>
    </row>
    <row r="477" spans="51:51" x14ac:dyDescent="0.25">
      <c r="AY477"/>
    </row>
    <row r="478" spans="51:51" x14ac:dyDescent="0.25">
      <c r="AY478"/>
    </row>
    <row r="479" spans="51:51" x14ac:dyDescent="0.25">
      <c r="AY479"/>
    </row>
    <row r="480" spans="51:51" x14ac:dyDescent="0.25">
      <c r="AY480"/>
    </row>
    <row r="481" spans="51:51" x14ac:dyDescent="0.25">
      <c r="AY481"/>
    </row>
    <row r="482" spans="51:51" x14ac:dyDescent="0.25">
      <c r="AY482"/>
    </row>
    <row r="483" spans="51:51" x14ac:dyDescent="0.25">
      <c r="AY483"/>
    </row>
    <row r="484" spans="51:51" x14ac:dyDescent="0.25">
      <c r="AY484"/>
    </row>
    <row r="485" spans="51:51" x14ac:dyDescent="0.25">
      <c r="AY485"/>
    </row>
    <row r="486" spans="51:51" x14ac:dyDescent="0.25">
      <c r="AY486"/>
    </row>
    <row r="487" spans="51:51" x14ac:dyDescent="0.25">
      <c r="AY487"/>
    </row>
    <row r="488" spans="51:51" x14ac:dyDescent="0.25">
      <c r="AY488"/>
    </row>
    <row r="489" spans="51:51" x14ac:dyDescent="0.25">
      <c r="AY489"/>
    </row>
    <row r="490" spans="51:51" x14ac:dyDescent="0.25">
      <c r="AY490"/>
    </row>
    <row r="491" spans="51:51" x14ac:dyDescent="0.25">
      <c r="AY491"/>
    </row>
    <row r="492" spans="51:51" x14ac:dyDescent="0.25">
      <c r="AY492"/>
    </row>
    <row r="493" spans="51:51" x14ac:dyDescent="0.25">
      <c r="AY493"/>
    </row>
    <row r="494" spans="51:51" x14ac:dyDescent="0.25">
      <c r="AY494"/>
    </row>
    <row r="495" spans="51:51" x14ac:dyDescent="0.25">
      <c r="AY495"/>
    </row>
    <row r="496" spans="51:51" x14ac:dyDescent="0.25">
      <c r="AY496"/>
    </row>
    <row r="497" spans="51:51" x14ac:dyDescent="0.25">
      <c r="AY497"/>
    </row>
    <row r="498" spans="51:51" x14ac:dyDescent="0.25">
      <c r="AY498"/>
    </row>
    <row r="499" spans="51:51" x14ac:dyDescent="0.25">
      <c r="AY499"/>
    </row>
    <row r="500" spans="51:51" x14ac:dyDescent="0.25">
      <c r="AY500"/>
    </row>
    <row r="501" spans="51:51" x14ac:dyDescent="0.25">
      <c r="AY501"/>
    </row>
    <row r="502" spans="51:51" x14ac:dyDescent="0.25">
      <c r="AY502"/>
    </row>
    <row r="503" spans="51:51" x14ac:dyDescent="0.25">
      <c r="AY503"/>
    </row>
    <row r="504" spans="51:51" x14ac:dyDescent="0.25">
      <c r="AY504"/>
    </row>
    <row r="505" spans="51:51" x14ac:dyDescent="0.25">
      <c r="AY505"/>
    </row>
    <row r="506" spans="51:51" x14ac:dyDescent="0.25">
      <c r="AY506"/>
    </row>
    <row r="507" spans="51:51" x14ac:dyDescent="0.25">
      <c r="AY507"/>
    </row>
    <row r="508" spans="51:51" x14ac:dyDescent="0.25">
      <c r="AY508"/>
    </row>
    <row r="509" spans="51:51" x14ac:dyDescent="0.25">
      <c r="AY509"/>
    </row>
    <row r="510" spans="51:51" x14ac:dyDescent="0.25">
      <c r="AY510"/>
    </row>
    <row r="511" spans="51:51" x14ac:dyDescent="0.25">
      <c r="AY511"/>
    </row>
    <row r="512" spans="51:51" x14ac:dyDescent="0.25">
      <c r="AY512"/>
    </row>
    <row r="513" spans="51:51" x14ac:dyDescent="0.25">
      <c r="AY513"/>
    </row>
    <row r="514" spans="51:51" x14ac:dyDescent="0.25">
      <c r="AY514"/>
    </row>
    <row r="515" spans="51:51" x14ac:dyDescent="0.25">
      <c r="AY515"/>
    </row>
    <row r="516" spans="51:51" x14ac:dyDescent="0.25">
      <c r="AY516"/>
    </row>
    <row r="517" spans="51:51" x14ac:dyDescent="0.25">
      <c r="AY517"/>
    </row>
    <row r="518" spans="51:51" x14ac:dyDescent="0.25">
      <c r="AY518"/>
    </row>
    <row r="519" spans="51:51" x14ac:dyDescent="0.25">
      <c r="AY519"/>
    </row>
    <row r="520" spans="51:51" x14ac:dyDescent="0.25">
      <c r="AY520"/>
    </row>
    <row r="521" spans="51:51" x14ac:dyDescent="0.25">
      <c r="AY521"/>
    </row>
    <row r="522" spans="51:51" x14ac:dyDescent="0.25">
      <c r="AY522"/>
    </row>
    <row r="523" spans="51:51" x14ac:dyDescent="0.25">
      <c r="AY523"/>
    </row>
    <row r="524" spans="51:51" x14ac:dyDescent="0.25">
      <c r="AY524"/>
    </row>
    <row r="525" spans="51:51" x14ac:dyDescent="0.25">
      <c r="AY525"/>
    </row>
    <row r="526" spans="51:51" x14ac:dyDescent="0.25">
      <c r="AY526"/>
    </row>
    <row r="527" spans="51:51" x14ac:dyDescent="0.25">
      <c r="AY527"/>
    </row>
    <row r="528" spans="51:51" x14ac:dyDescent="0.25">
      <c r="AY528"/>
    </row>
    <row r="529" spans="51:51" x14ac:dyDescent="0.25">
      <c r="AY529"/>
    </row>
    <row r="530" spans="51:51" x14ac:dyDescent="0.25">
      <c r="AY530"/>
    </row>
    <row r="531" spans="51:51" x14ac:dyDescent="0.25">
      <c r="AY531"/>
    </row>
    <row r="532" spans="51:51" x14ac:dyDescent="0.25">
      <c r="AY532"/>
    </row>
    <row r="533" spans="51:51" x14ac:dyDescent="0.25">
      <c r="AY533"/>
    </row>
    <row r="534" spans="51:51" x14ac:dyDescent="0.25">
      <c r="AY534"/>
    </row>
    <row r="535" spans="51:51" x14ac:dyDescent="0.25">
      <c r="AY535"/>
    </row>
    <row r="536" spans="51:51" x14ac:dyDescent="0.25">
      <c r="AY536"/>
    </row>
    <row r="543" spans="51:51" x14ac:dyDescent="0.25">
      <c r="AY543"/>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352"/>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614</v>
      </c>
      <c r="B1" s="2" t="s">
        <v>616</v>
      </c>
      <c r="C1" s="2" t="s">
        <v>617</v>
      </c>
      <c r="D1" s="2" t="s">
        <v>618</v>
      </c>
      <c r="E1" s="2" t="s">
        <v>619</v>
      </c>
      <c r="F1" s="2" t="s">
        <v>704</v>
      </c>
      <c r="G1" s="2" t="s">
        <v>705</v>
      </c>
      <c r="H1" s="2" t="s">
        <v>706</v>
      </c>
      <c r="I1" s="2" t="s">
        <v>707</v>
      </c>
      <c r="J1" s="2" t="s">
        <v>708</v>
      </c>
      <c r="K1" s="2" t="s">
        <v>709</v>
      </c>
      <c r="L1" s="2" t="s">
        <v>710</v>
      </c>
      <c r="M1" s="2" t="s">
        <v>711</v>
      </c>
      <c r="N1" s="2" t="s">
        <v>712</v>
      </c>
      <c r="O1" s="2" t="s">
        <v>713</v>
      </c>
      <c r="P1" s="2" t="s">
        <v>714</v>
      </c>
      <c r="Q1" s="2" t="s">
        <v>715</v>
      </c>
      <c r="R1" s="2" t="s">
        <v>716</v>
      </c>
      <c r="S1" s="2" t="s">
        <v>717</v>
      </c>
      <c r="T1" s="2" t="s">
        <v>718</v>
      </c>
      <c r="U1" s="2" t="s">
        <v>719</v>
      </c>
      <c r="V1" s="2" t="s">
        <v>720</v>
      </c>
      <c r="W1" s="2" t="s">
        <v>721</v>
      </c>
      <c r="X1" s="2" t="s">
        <v>722</v>
      </c>
      <c r="Y1" s="2" t="s">
        <v>723</v>
      </c>
      <c r="Z1" s="2" t="s">
        <v>724</v>
      </c>
      <c r="AA1" s="2" t="s">
        <v>725</v>
      </c>
      <c r="AB1" s="2" t="s">
        <v>726</v>
      </c>
      <c r="AC1" s="2" t="s">
        <v>727</v>
      </c>
      <c r="AD1" s="2" t="s">
        <v>728</v>
      </c>
      <c r="AE1" s="2" t="s">
        <v>729</v>
      </c>
      <c r="AF1" s="2" t="s">
        <v>730</v>
      </c>
      <c r="AG1" s="2" t="s">
        <v>731</v>
      </c>
      <c r="AH1" s="2" t="s">
        <v>646</v>
      </c>
      <c r="AI1" s="3" t="s">
        <v>732</v>
      </c>
    </row>
    <row r="2" spans="1:35" x14ac:dyDescent="0.25">
      <c r="A2" t="s">
        <v>380</v>
      </c>
      <c r="B2" t="s">
        <v>153</v>
      </c>
      <c r="C2" t="s">
        <v>427</v>
      </c>
      <c r="D2" t="s">
        <v>405</v>
      </c>
      <c r="E2" s="6">
        <v>163.86956521739131</v>
      </c>
      <c r="F2" s="6">
        <v>10.956521739130435</v>
      </c>
      <c r="G2" s="6">
        <v>0.28260869565217389</v>
      </c>
      <c r="H2" s="6">
        <v>0.88315217391304346</v>
      </c>
      <c r="I2" s="6">
        <v>4.0978260869565215</v>
      </c>
      <c r="J2" s="6">
        <v>0</v>
      </c>
      <c r="K2" s="6">
        <v>0</v>
      </c>
      <c r="L2" s="6">
        <v>2.746847826086956</v>
      </c>
      <c r="M2" s="6">
        <v>9.0251086956521753</v>
      </c>
      <c r="N2" s="6">
        <v>0</v>
      </c>
      <c r="O2" s="6">
        <f>SUM(NonNurse[[#This Row],[Qualified Social Work Staff Hours]],NonNurse[[#This Row],[Other Social Work Staff Hours]])/NonNurse[[#This Row],[MDS Census]]</f>
        <v>5.5074953568585841E-2</v>
      </c>
      <c r="P2" s="6">
        <v>30.577391304347817</v>
      </c>
      <c r="Q2" s="6">
        <v>0</v>
      </c>
      <c r="R2" s="6">
        <f>SUM(NonNurse[[#This Row],[Qualified Activities Professional Hours]],NonNurse[[#This Row],[Other Activities Professional Hours]])/NonNurse[[#This Row],[MDS Census]]</f>
        <v>0.18659591403555315</v>
      </c>
      <c r="S2" s="6">
        <v>5.4143478260869564</v>
      </c>
      <c r="T2" s="6">
        <v>9.7565217391304344</v>
      </c>
      <c r="U2" s="6">
        <v>0</v>
      </c>
      <c r="V2" s="6">
        <f>SUM(NonNurse[[#This Row],[Occupational Therapist Hours]],NonNurse[[#This Row],[OT Assistant Hours]],NonNurse[[#This Row],[OT Aide Hours]])/NonNurse[[#This Row],[MDS Census]]</f>
        <v>9.2578933404085961E-2</v>
      </c>
      <c r="W2" s="6">
        <v>8.973478260869566</v>
      </c>
      <c r="X2" s="6">
        <v>10.236521739130435</v>
      </c>
      <c r="Y2" s="6">
        <v>2.347826086956522</v>
      </c>
      <c r="Z2" s="6">
        <f>SUM(NonNurse[[#This Row],[Physical Therapist (PT) Hours]],NonNurse[[#This Row],[PT Assistant Hours]],NonNurse[[#This Row],[PT Aide Hours]])/NonNurse[[#This Row],[MDS Census]]</f>
        <v>0.13155478906871851</v>
      </c>
      <c r="AA2" s="6">
        <v>0.98913043478260865</v>
      </c>
      <c r="AB2" s="6">
        <v>0</v>
      </c>
      <c r="AC2" s="6">
        <v>0</v>
      </c>
      <c r="AD2" s="6">
        <v>94.549456521739117</v>
      </c>
      <c r="AE2" s="6">
        <v>0</v>
      </c>
      <c r="AF2" s="6">
        <v>0</v>
      </c>
      <c r="AG2" s="6">
        <v>0</v>
      </c>
      <c r="AH2" s="1">
        <v>315267</v>
      </c>
      <c r="AI2">
        <v>2</v>
      </c>
    </row>
    <row r="3" spans="1:35" x14ac:dyDescent="0.25">
      <c r="A3" t="s">
        <v>380</v>
      </c>
      <c r="B3" t="s">
        <v>72</v>
      </c>
      <c r="C3" t="s">
        <v>521</v>
      </c>
      <c r="D3" t="s">
        <v>409</v>
      </c>
      <c r="E3" s="6">
        <v>109.8695652173913</v>
      </c>
      <c r="F3" s="6">
        <v>29.565978260869571</v>
      </c>
      <c r="G3" s="6">
        <v>0</v>
      </c>
      <c r="H3" s="6">
        <v>0</v>
      </c>
      <c r="I3" s="6">
        <v>0</v>
      </c>
      <c r="J3" s="6">
        <v>0</v>
      </c>
      <c r="K3" s="6">
        <v>0</v>
      </c>
      <c r="L3" s="6">
        <v>2.2255434782608696</v>
      </c>
      <c r="M3" s="6">
        <v>4.7826086956521738</v>
      </c>
      <c r="N3" s="6">
        <v>0</v>
      </c>
      <c r="O3" s="6">
        <f>SUM(NonNurse[[#This Row],[Qualified Social Work Staff Hours]],NonNurse[[#This Row],[Other Social Work Staff Hours]])/NonNurse[[#This Row],[MDS Census]]</f>
        <v>4.3529877324891178E-2</v>
      </c>
      <c r="P3" s="6">
        <v>0</v>
      </c>
      <c r="Q3" s="6">
        <v>26.218043478260871</v>
      </c>
      <c r="R3" s="6">
        <f>SUM(NonNurse[[#This Row],[Qualified Activities Professional Hours]],NonNurse[[#This Row],[Other Activities Professional Hours]])/NonNurse[[#This Row],[MDS Census]]</f>
        <v>0.23862880886426596</v>
      </c>
      <c r="S3" s="6">
        <v>2.1980434782608702</v>
      </c>
      <c r="T3" s="6">
        <v>6.1427173913043474</v>
      </c>
      <c r="U3" s="6">
        <v>0</v>
      </c>
      <c r="V3" s="6">
        <f>SUM(NonNurse[[#This Row],[Occupational Therapist Hours]],NonNurse[[#This Row],[OT Assistant Hours]],NonNurse[[#This Row],[OT Aide Hours]])/NonNurse[[#This Row],[MDS Census]]</f>
        <v>7.5915116739216471E-2</v>
      </c>
      <c r="W3" s="6">
        <v>1.9085869565217393</v>
      </c>
      <c r="X3" s="6">
        <v>3.191521739130434</v>
      </c>
      <c r="Y3" s="6">
        <v>0</v>
      </c>
      <c r="Z3" s="6">
        <f>SUM(NonNurse[[#This Row],[Physical Therapist (PT) Hours]],NonNurse[[#This Row],[PT Assistant Hours]],NonNurse[[#This Row],[PT Aide Hours]])/NonNurse[[#This Row],[MDS Census]]</f>
        <v>4.6419667590027691E-2</v>
      </c>
      <c r="AA3" s="6">
        <v>0</v>
      </c>
      <c r="AB3" s="6">
        <v>0</v>
      </c>
      <c r="AC3" s="6">
        <v>0</v>
      </c>
      <c r="AD3" s="6">
        <v>90.524891304347875</v>
      </c>
      <c r="AE3" s="6">
        <v>0</v>
      </c>
      <c r="AF3" s="6">
        <v>0</v>
      </c>
      <c r="AG3" s="6">
        <v>0</v>
      </c>
      <c r="AH3" s="1">
        <v>315141</v>
      </c>
      <c r="AI3">
        <v>2</v>
      </c>
    </row>
    <row r="4" spans="1:35" x14ac:dyDescent="0.25">
      <c r="A4" t="s">
        <v>380</v>
      </c>
      <c r="B4" t="s">
        <v>241</v>
      </c>
      <c r="C4" t="s">
        <v>436</v>
      </c>
      <c r="D4" t="s">
        <v>413</v>
      </c>
      <c r="E4" s="6">
        <v>104.08695652173913</v>
      </c>
      <c r="F4" s="6">
        <v>5.4239130434782608</v>
      </c>
      <c r="G4" s="6">
        <v>0.28260869565217389</v>
      </c>
      <c r="H4" s="6">
        <v>0.70380434782608692</v>
      </c>
      <c r="I4" s="6">
        <v>4.5978260869565215</v>
      </c>
      <c r="J4" s="6">
        <v>0</v>
      </c>
      <c r="K4" s="6">
        <v>0</v>
      </c>
      <c r="L4" s="6">
        <v>7.0691304347826076</v>
      </c>
      <c r="M4" s="6">
        <v>9.7989130434782616</v>
      </c>
      <c r="N4" s="6">
        <v>0</v>
      </c>
      <c r="O4" s="6">
        <f>SUM(NonNurse[[#This Row],[Qualified Social Work Staff Hours]],NonNurse[[#This Row],[Other Social Work Staff Hours]])/NonNurse[[#This Row],[MDS Census]]</f>
        <v>9.4141604010025068E-2</v>
      </c>
      <c r="P4" s="6">
        <v>4.6494565217391308</v>
      </c>
      <c r="Q4" s="6">
        <v>10.192934782608695</v>
      </c>
      <c r="R4" s="6">
        <f>SUM(NonNurse[[#This Row],[Qualified Activities Professional Hours]],NonNurse[[#This Row],[Other Activities Professional Hours]])/NonNurse[[#This Row],[MDS Census]]</f>
        <v>0.14259607351712617</v>
      </c>
      <c r="S4" s="6">
        <v>4.7235869565217374</v>
      </c>
      <c r="T4" s="6">
        <v>3.5210869565217386</v>
      </c>
      <c r="U4" s="6">
        <v>0</v>
      </c>
      <c r="V4" s="6">
        <f>SUM(NonNurse[[#This Row],[Occupational Therapist Hours]],NonNurse[[#This Row],[OT Assistant Hours]],NonNurse[[#This Row],[OT Aide Hours]])/NonNurse[[#This Row],[MDS Census]]</f>
        <v>7.9209482038429396E-2</v>
      </c>
      <c r="W4" s="6">
        <v>4.0129347826086956</v>
      </c>
      <c r="X4" s="6">
        <v>3.4501086956521734</v>
      </c>
      <c r="Y4" s="6">
        <v>0</v>
      </c>
      <c r="Z4" s="6">
        <f>SUM(NonNurse[[#This Row],[Physical Therapist (PT) Hours]],NonNurse[[#This Row],[PT Assistant Hours]],NonNurse[[#This Row],[PT Aide Hours]])/NonNurse[[#This Row],[MDS Census]]</f>
        <v>7.1700083542188806E-2</v>
      </c>
      <c r="AA4" s="6">
        <v>0</v>
      </c>
      <c r="AB4" s="6">
        <v>4.3586956521739131</v>
      </c>
      <c r="AC4" s="6">
        <v>0</v>
      </c>
      <c r="AD4" s="6">
        <v>0</v>
      </c>
      <c r="AE4" s="6">
        <v>0</v>
      </c>
      <c r="AF4" s="6">
        <v>0</v>
      </c>
      <c r="AG4" s="6">
        <v>0</v>
      </c>
      <c r="AH4" s="1">
        <v>315377</v>
      </c>
      <c r="AI4">
        <v>2</v>
      </c>
    </row>
    <row r="5" spans="1:35" x14ac:dyDescent="0.25">
      <c r="A5" t="s">
        <v>380</v>
      </c>
      <c r="B5" t="s">
        <v>336</v>
      </c>
      <c r="C5" t="s">
        <v>550</v>
      </c>
      <c r="D5" t="s">
        <v>419</v>
      </c>
      <c r="E5" s="6">
        <v>106.34782608695652</v>
      </c>
      <c r="F5" s="6">
        <v>3.9130434782608696</v>
      </c>
      <c r="G5" s="6">
        <v>1.2934782608695652</v>
      </c>
      <c r="H5" s="6">
        <v>0.33423913043478259</v>
      </c>
      <c r="I5" s="6">
        <v>4.5652173913043477</v>
      </c>
      <c r="J5" s="6">
        <v>0</v>
      </c>
      <c r="K5" s="6">
        <v>0</v>
      </c>
      <c r="L5" s="6">
        <v>3.3639130434782603</v>
      </c>
      <c r="M5" s="6">
        <v>9.4130434782608692</v>
      </c>
      <c r="N5" s="6">
        <v>0</v>
      </c>
      <c r="O5" s="6">
        <f>SUM(NonNurse[[#This Row],[Qualified Social Work Staff Hours]],NonNurse[[#This Row],[Other Social Work Staff Hours]])/NonNurse[[#This Row],[MDS Census]]</f>
        <v>8.8511856091578092E-2</v>
      </c>
      <c r="P5" s="6">
        <v>3.3043478260869565</v>
      </c>
      <c r="Q5" s="6">
        <v>41.161304347826082</v>
      </c>
      <c r="R5" s="6">
        <f>SUM(NonNurse[[#This Row],[Qualified Activities Professional Hours]],NonNurse[[#This Row],[Other Activities Professional Hours]])/NonNurse[[#This Row],[MDS Census]]</f>
        <v>0.41811529026982824</v>
      </c>
      <c r="S5" s="6">
        <v>3.860543478260869</v>
      </c>
      <c r="T5" s="6">
        <v>3.6826086956521733</v>
      </c>
      <c r="U5" s="6">
        <v>0</v>
      </c>
      <c r="V5" s="6">
        <f>SUM(NonNurse[[#This Row],[Occupational Therapist Hours]],NonNurse[[#This Row],[OT Assistant Hours]],NonNurse[[#This Row],[OT Aide Hours]])/NonNurse[[#This Row],[MDS Census]]</f>
        <v>7.0929067865903514E-2</v>
      </c>
      <c r="W5" s="6">
        <v>7.5645652173913049</v>
      </c>
      <c r="X5" s="6">
        <v>3.6246739130434777</v>
      </c>
      <c r="Y5" s="6">
        <v>3.3369565217391304</v>
      </c>
      <c r="Z5" s="6">
        <f>SUM(NonNurse[[#This Row],[Physical Therapist (PT) Hours]],NonNurse[[#This Row],[PT Assistant Hours]],NonNurse[[#This Row],[PT Aide Hours]])/NonNurse[[#This Row],[MDS Census]]</f>
        <v>0.13659137367130009</v>
      </c>
      <c r="AA5" s="6">
        <v>0</v>
      </c>
      <c r="AB5" s="6">
        <v>0</v>
      </c>
      <c r="AC5" s="6">
        <v>0</v>
      </c>
      <c r="AD5" s="6">
        <v>0</v>
      </c>
      <c r="AE5" s="6">
        <v>0</v>
      </c>
      <c r="AF5" s="6">
        <v>0</v>
      </c>
      <c r="AG5" s="6">
        <v>0</v>
      </c>
      <c r="AH5" s="1">
        <v>315516</v>
      </c>
      <c r="AI5">
        <v>2</v>
      </c>
    </row>
    <row r="6" spans="1:35" x14ac:dyDescent="0.25">
      <c r="A6" t="s">
        <v>380</v>
      </c>
      <c r="B6" t="s">
        <v>91</v>
      </c>
      <c r="C6" t="s">
        <v>535</v>
      </c>
      <c r="D6" t="s">
        <v>402</v>
      </c>
      <c r="E6" s="6">
        <v>208.34782608695653</v>
      </c>
      <c r="F6" s="6">
        <v>11.304347826086957</v>
      </c>
      <c r="G6" s="6">
        <v>4.5217391304347823</v>
      </c>
      <c r="H6" s="6">
        <v>0.86413043478260865</v>
      </c>
      <c r="I6" s="6">
        <v>0</v>
      </c>
      <c r="J6" s="6">
        <v>0</v>
      </c>
      <c r="K6" s="6">
        <v>1.0869565217391304E-2</v>
      </c>
      <c r="L6" s="6">
        <v>4.1603260869565215</v>
      </c>
      <c r="M6" s="6">
        <v>4.9565217391304346</v>
      </c>
      <c r="N6" s="6">
        <v>0</v>
      </c>
      <c r="O6" s="6">
        <f>SUM(NonNurse[[#This Row],[Qualified Social Work Staff Hours]],NonNurse[[#This Row],[Other Social Work Staff Hours]])/NonNurse[[#This Row],[MDS Census]]</f>
        <v>2.378964941569282E-2</v>
      </c>
      <c r="P6" s="6">
        <v>5.0434782608695654</v>
      </c>
      <c r="Q6" s="6">
        <v>43.589673913043477</v>
      </c>
      <c r="R6" s="6">
        <f>SUM(NonNurse[[#This Row],[Qualified Activities Professional Hours]],NonNurse[[#This Row],[Other Activities Professional Hours]])/NonNurse[[#This Row],[MDS Census]]</f>
        <v>0.2334228923205342</v>
      </c>
      <c r="S6" s="6">
        <v>14.788043478260869</v>
      </c>
      <c r="T6" s="6">
        <v>5.1820652173913047</v>
      </c>
      <c r="U6" s="6">
        <v>0</v>
      </c>
      <c r="V6" s="6">
        <f>SUM(NonNurse[[#This Row],[Occupational Therapist Hours]],NonNurse[[#This Row],[OT Assistant Hours]],NonNurse[[#This Row],[OT Aide Hours]])/NonNurse[[#This Row],[MDS Census]]</f>
        <v>9.584985392320533E-2</v>
      </c>
      <c r="W6" s="6">
        <v>9.0108695652173907</v>
      </c>
      <c r="X6" s="6">
        <v>1.2907608695652173</v>
      </c>
      <c r="Y6" s="6">
        <v>0</v>
      </c>
      <c r="Z6" s="6">
        <f>SUM(NonNurse[[#This Row],[Physical Therapist (PT) Hours]],NonNurse[[#This Row],[PT Assistant Hours]],NonNurse[[#This Row],[PT Aide Hours]])/NonNurse[[#This Row],[MDS Census]]</f>
        <v>4.9444386477462431E-2</v>
      </c>
      <c r="AA6" s="6">
        <v>0</v>
      </c>
      <c r="AB6" s="6">
        <v>0</v>
      </c>
      <c r="AC6" s="6">
        <v>0</v>
      </c>
      <c r="AD6" s="6">
        <v>0</v>
      </c>
      <c r="AE6" s="6">
        <v>0</v>
      </c>
      <c r="AF6" s="6">
        <v>0</v>
      </c>
      <c r="AG6" s="6">
        <v>0</v>
      </c>
      <c r="AH6" s="1">
        <v>315180</v>
      </c>
      <c r="AI6">
        <v>2</v>
      </c>
    </row>
    <row r="7" spans="1:35" x14ac:dyDescent="0.25">
      <c r="A7" t="s">
        <v>380</v>
      </c>
      <c r="B7" t="s">
        <v>233</v>
      </c>
      <c r="C7" t="s">
        <v>538</v>
      </c>
      <c r="D7" t="s">
        <v>417</v>
      </c>
      <c r="E7" s="6">
        <v>62.902173913043477</v>
      </c>
      <c r="F7" s="6">
        <v>16.063369565217389</v>
      </c>
      <c r="G7" s="6">
        <v>0.78260869565217395</v>
      </c>
      <c r="H7" s="6">
        <v>0.97826086956521741</v>
      </c>
      <c r="I7" s="6">
        <v>4.9565217391304346</v>
      </c>
      <c r="J7" s="6">
        <v>0</v>
      </c>
      <c r="K7" s="6">
        <v>0</v>
      </c>
      <c r="L7" s="6">
        <v>1.4320652173913044</v>
      </c>
      <c r="M7" s="6">
        <v>0</v>
      </c>
      <c r="N7" s="6">
        <v>7.3478260869565215</v>
      </c>
      <c r="O7" s="6">
        <f>SUM(NonNurse[[#This Row],[Qualified Social Work Staff Hours]],NonNurse[[#This Row],[Other Social Work Staff Hours]])/NonNurse[[#This Row],[MDS Census]]</f>
        <v>0.11681354760670468</v>
      </c>
      <c r="P7" s="6">
        <v>6.7935869565217386</v>
      </c>
      <c r="Q7" s="6">
        <v>13.689130434782607</v>
      </c>
      <c r="R7" s="6">
        <f>SUM(NonNurse[[#This Row],[Qualified Activities Professional Hours]],NonNurse[[#This Row],[Other Activities Professional Hours]])/NonNurse[[#This Row],[MDS Census]]</f>
        <v>0.32562813202004487</v>
      </c>
      <c r="S7" s="6">
        <v>12.467065217391305</v>
      </c>
      <c r="T7" s="6">
        <v>10.459239130434783</v>
      </c>
      <c r="U7" s="6">
        <v>0</v>
      </c>
      <c r="V7" s="6">
        <f>SUM(NonNurse[[#This Row],[Occupational Therapist Hours]],NonNurse[[#This Row],[OT Assistant Hours]],NonNurse[[#This Row],[OT Aide Hours]])/NonNurse[[#This Row],[MDS Census]]</f>
        <v>0.36447554864351139</v>
      </c>
      <c r="W7" s="6">
        <v>23.296847826086957</v>
      </c>
      <c r="X7" s="6">
        <v>4.9420652173913044</v>
      </c>
      <c r="Y7" s="6">
        <v>9.1086956521739122</v>
      </c>
      <c r="Z7" s="6">
        <f>SUM(NonNurse[[#This Row],[Physical Therapist (PT) Hours]],NonNurse[[#This Row],[PT Assistant Hours]],NonNurse[[#This Row],[PT Aide Hours]])/NonNurse[[#This Row],[MDS Census]]</f>
        <v>0.59374114394332134</v>
      </c>
      <c r="AA7" s="6">
        <v>0</v>
      </c>
      <c r="AB7" s="6">
        <v>0</v>
      </c>
      <c r="AC7" s="6">
        <v>0</v>
      </c>
      <c r="AD7" s="6">
        <v>0</v>
      </c>
      <c r="AE7" s="6">
        <v>0</v>
      </c>
      <c r="AF7" s="6">
        <v>0</v>
      </c>
      <c r="AG7" s="6">
        <v>0</v>
      </c>
      <c r="AH7" s="1">
        <v>315366</v>
      </c>
      <c r="AI7">
        <v>2</v>
      </c>
    </row>
    <row r="8" spans="1:35" x14ac:dyDescent="0.25">
      <c r="A8" t="s">
        <v>380</v>
      </c>
      <c r="B8" t="s">
        <v>212</v>
      </c>
      <c r="C8" t="s">
        <v>435</v>
      </c>
      <c r="D8" t="s">
        <v>417</v>
      </c>
      <c r="E8" s="6">
        <v>129.89130434782609</v>
      </c>
      <c r="F8" s="6">
        <v>16.700434782608696</v>
      </c>
      <c r="G8" s="6">
        <v>0.38043478260869568</v>
      </c>
      <c r="H8" s="6">
        <v>0.60869565217391308</v>
      </c>
      <c r="I8" s="6">
        <v>2.9347826086956523</v>
      </c>
      <c r="J8" s="6">
        <v>0</v>
      </c>
      <c r="K8" s="6">
        <v>0</v>
      </c>
      <c r="L8" s="6">
        <v>2.3328260869565218</v>
      </c>
      <c r="M8" s="6">
        <v>7.3931521739130481</v>
      </c>
      <c r="N8" s="6">
        <v>0</v>
      </c>
      <c r="O8" s="6">
        <f>SUM(NonNurse[[#This Row],[Qualified Social Work Staff Hours]],NonNurse[[#This Row],[Other Social Work Staff Hours]])/NonNurse[[#This Row],[MDS Census]]</f>
        <v>5.6917991631799197E-2</v>
      </c>
      <c r="P8" s="6">
        <v>5.694891304347828</v>
      </c>
      <c r="Q8" s="6">
        <v>8.2689130434782623</v>
      </c>
      <c r="R8" s="6">
        <f>SUM(NonNurse[[#This Row],[Qualified Activities Professional Hours]],NonNurse[[#This Row],[Other Activities Professional Hours]])/NonNurse[[#This Row],[MDS Census]]</f>
        <v>0.10750376569037659</v>
      </c>
      <c r="S8" s="6">
        <v>6.7259782608695646</v>
      </c>
      <c r="T8" s="6">
        <v>5.9646739130434785</v>
      </c>
      <c r="U8" s="6">
        <v>5.4673913043478262</v>
      </c>
      <c r="V8" s="6">
        <f>SUM(NonNurse[[#This Row],[Occupational Therapist Hours]],NonNurse[[#This Row],[OT Assistant Hours]],NonNurse[[#This Row],[OT Aide Hours]])/NonNurse[[#This Row],[MDS Census]]</f>
        <v>0.13979414225941425</v>
      </c>
      <c r="W8" s="6">
        <v>16.046195652173914</v>
      </c>
      <c r="X8" s="6">
        <v>0</v>
      </c>
      <c r="Y8" s="6">
        <v>0</v>
      </c>
      <c r="Z8" s="6">
        <f>SUM(NonNurse[[#This Row],[Physical Therapist (PT) Hours]],NonNurse[[#This Row],[PT Assistant Hours]],NonNurse[[#This Row],[PT Aide Hours]])/NonNurse[[#This Row],[MDS Census]]</f>
        <v>0.12353556485355649</v>
      </c>
      <c r="AA8" s="6">
        <v>0</v>
      </c>
      <c r="AB8" s="6">
        <v>16.684782608695652</v>
      </c>
      <c r="AC8" s="6">
        <v>0</v>
      </c>
      <c r="AD8" s="6">
        <v>0</v>
      </c>
      <c r="AE8" s="6">
        <v>0</v>
      </c>
      <c r="AF8" s="6">
        <v>0</v>
      </c>
      <c r="AG8" s="6">
        <v>0</v>
      </c>
      <c r="AH8" s="1">
        <v>315344</v>
      </c>
      <c r="AI8">
        <v>2</v>
      </c>
    </row>
    <row r="9" spans="1:35" x14ac:dyDescent="0.25">
      <c r="A9" t="s">
        <v>380</v>
      </c>
      <c r="B9" t="s">
        <v>224</v>
      </c>
      <c r="C9" t="s">
        <v>492</v>
      </c>
      <c r="D9" t="s">
        <v>410</v>
      </c>
      <c r="E9" s="6">
        <v>133.31521739130434</v>
      </c>
      <c r="F9" s="6">
        <v>16.791521739130431</v>
      </c>
      <c r="G9" s="6">
        <v>1.5108695652173914</v>
      </c>
      <c r="H9" s="6">
        <v>1.1929347826086956</v>
      </c>
      <c r="I9" s="6">
        <v>3.7391304347826089</v>
      </c>
      <c r="J9" s="6">
        <v>0</v>
      </c>
      <c r="K9" s="6">
        <v>0</v>
      </c>
      <c r="L9" s="6">
        <v>2.7701086956521745</v>
      </c>
      <c r="M9" s="6">
        <v>9.508260869565218</v>
      </c>
      <c r="N9" s="6">
        <v>0</v>
      </c>
      <c r="O9" s="6">
        <f>SUM(NonNurse[[#This Row],[Qualified Social Work Staff Hours]],NonNurse[[#This Row],[Other Social Work Staff Hours]])/NonNurse[[#This Row],[MDS Census]]</f>
        <v>7.132164696290258E-2</v>
      </c>
      <c r="P9" s="6">
        <v>16.219130434782606</v>
      </c>
      <c r="Q9" s="6">
        <v>16.358804347826087</v>
      </c>
      <c r="R9" s="6">
        <f>SUM(NonNurse[[#This Row],[Qualified Activities Professional Hours]],NonNurse[[#This Row],[Other Activities Professional Hours]])/NonNurse[[#This Row],[MDS Census]]</f>
        <v>0.24436771300448429</v>
      </c>
      <c r="S9" s="6">
        <v>12.739021739130434</v>
      </c>
      <c r="T9" s="6">
        <v>10.631739130434783</v>
      </c>
      <c r="U9" s="6">
        <v>3.9239130434782608</v>
      </c>
      <c r="V9" s="6">
        <f>SUM(NonNurse[[#This Row],[Occupational Therapist Hours]],NonNurse[[#This Row],[OT Assistant Hours]],NonNurse[[#This Row],[OT Aide Hours]])/NonNurse[[#This Row],[MDS Census]]</f>
        <v>0.20473787199347737</v>
      </c>
      <c r="W9" s="6">
        <v>23.984782608695649</v>
      </c>
      <c r="X9" s="6">
        <v>7.3670652173913043</v>
      </c>
      <c r="Y9" s="6">
        <v>5.8804347826086953</v>
      </c>
      <c r="Z9" s="6">
        <f>SUM(NonNurse[[#This Row],[Physical Therapist (PT) Hours]],NonNurse[[#This Row],[PT Assistant Hours]],NonNurse[[#This Row],[PT Aide Hours]])/NonNurse[[#This Row],[MDS Census]]</f>
        <v>0.27928006522625354</v>
      </c>
      <c r="AA9" s="6">
        <v>0</v>
      </c>
      <c r="AB9" s="6">
        <v>0</v>
      </c>
      <c r="AC9" s="6">
        <v>0</v>
      </c>
      <c r="AD9" s="6">
        <v>0</v>
      </c>
      <c r="AE9" s="6">
        <v>0</v>
      </c>
      <c r="AF9" s="6">
        <v>0</v>
      </c>
      <c r="AG9" s="6">
        <v>0</v>
      </c>
      <c r="AH9" s="1">
        <v>315357</v>
      </c>
      <c r="AI9">
        <v>2</v>
      </c>
    </row>
    <row r="10" spans="1:35" x14ac:dyDescent="0.25">
      <c r="A10" t="s">
        <v>380</v>
      </c>
      <c r="B10" t="s">
        <v>226</v>
      </c>
      <c r="C10" t="s">
        <v>576</v>
      </c>
      <c r="D10" t="s">
        <v>410</v>
      </c>
      <c r="E10" s="6">
        <v>115.29347826086956</v>
      </c>
      <c r="F10" s="6">
        <v>12.753043478260867</v>
      </c>
      <c r="G10" s="6">
        <v>0.28260869565217389</v>
      </c>
      <c r="H10" s="6">
        <v>0.56521739130434778</v>
      </c>
      <c r="I10" s="6">
        <v>6.8152173913043477</v>
      </c>
      <c r="J10" s="6">
        <v>0</v>
      </c>
      <c r="K10" s="6">
        <v>0</v>
      </c>
      <c r="L10" s="6">
        <v>4.4673913043478262</v>
      </c>
      <c r="M10" s="6">
        <v>9.2543478260869545</v>
      </c>
      <c r="N10" s="6">
        <v>0</v>
      </c>
      <c r="O10" s="6">
        <f>SUM(NonNurse[[#This Row],[Qualified Social Work Staff Hours]],NonNurse[[#This Row],[Other Social Work Staff Hours]])/NonNurse[[#This Row],[MDS Census]]</f>
        <v>8.0267747713773901E-2</v>
      </c>
      <c r="P10" s="6">
        <v>5.6832608695652178</v>
      </c>
      <c r="Q10" s="6">
        <v>25.894021739130434</v>
      </c>
      <c r="R10" s="6">
        <f>SUM(NonNurse[[#This Row],[Qualified Activities Professional Hours]],NonNurse[[#This Row],[Other Activities Professional Hours]])/NonNurse[[#This Row],[MDS Census]]</f>
        <v>0.27388611294428206</v>
      </c>
      <c r="S10" s="6">
        <v>14.835108695652172</v>
      </c>
      <c r="T10" s="6">
        <v>4.3369565217391308</v>
      </c>
      <c r="U10" s="6">
        <v>1.9130434782608696</v>
      </c>
      <c r="V10" s="6">
        <f>SUM(NonNurse[[#This Row],[Occupational Therapist Hours]],NonNurse[[#This Row],[OT Assistant Hours]],NonNurse[[#This Row],[OT Aide Hours]])/NonNurse[[#This Row],[MDS Census]]</f>
        <v>0.18288205901762988</v>
      </c>
      <c r="W10" s="6">
        <v>4.7156521739130435</v>
      </c>
      <c r="X10" s="6">
        <v>8.1039130434782596</v>
      </c>
      <c r="Y10" s="6">
        <v>4.6739130434782608</v>
      </c>
      <c r="Z10" s="6">
        <f>SUM(NonNurse[[#This Row],[Physical Therapist (PT) Hours]],NonNurse[[#This Row],[PT Assistant Hours]],NonNurse[[#This Row],[PT Aide Hours]])/NonNurse[[#This Row],[MDS Census]]</f>
        <v>0.15172998962948997</v>
      </c>
      <c r="AA10" s="6">
        <v>0</v>
      </c>
      <c r="AB10" s="6">
        <v>0</v>
      </c>
      <c r="AC10" s="6">
        <v>0</v>
      </c>
      <c r="AD10" s="6">
        <v>0</v>
      </c>
      <c r="AE10" s="6">
        <v>15.293478260869565</v>
      </c>
      <c r="AF10" s="6">
        <v>0</v>
      </c>
      <c r="AG10" s="6">
        <v>0</v>
      </c>
      <c r="AH10" s="1">
        <v>315359</v>
      </c>
      <c r="AI10">
        <v>2</v>
      </c>
    </row>
    <row r="11" spans="1:35" x14ac:dyDescent="0.25">
      <c r="A11" t="s">
        <v>380</v>
      </c>
      <c r="B11" t="s">
        <v>177</v>
      </c>
      <c r="C11" t="s">
        <v>503</v>
      </c>
      <c r="D11" t="s">
        <v>417</v>
      </c>
      <c r="E11" s="6">
        <v>141.58695652173913</v>
      </c>
      <c r="F11" s="6">
        <v>20.369456521739135</v>
      </c>
      <c r="G11" s="6">
        <v>0.71739130434782605</v>
      </c>
      <c r="H11" s="6">
        <v>0.75</v>
      </c>
      <c r="I11" s="6">
        <v>13.271739130434783</v>
      </c>
      <c r="J11" s="6">
        <v>0</v>
      </c>
      <c r="K11" s="6">
        <v>0</v>
      </c>
      <c r="L11" s="6">
        <v>5.3948913043478255</v>
      </c>
      <c r="M11" s="6">
        <v>8.9600000000000009</v>
      </c>
      <c r="N11" s="6">
        <v>0</v>
      </c>
      <c r="O11" s="6">
        <f>SUM(NonNurse[[#This Row],[Qualified Social Work Staff Hours]],NonNurse[[#This Row],[Other Social Work Staff Hours]])/NonNurse[[#This Row],[MDS Census]]</f>
        <v>6.3282665438354063E-2</v>
      </c>
      <c r="P11" s="6">
        <v>0</v>
      </c>
      <c r="Q11" s="6">
        <v>23.82445652173913</v>
      </c>
      <c r="R11" s="6">
        <f>SUM(NonNurse[[#This Row],[Qualified Activities Professional Hours]],NonNurse[[#This Row],[Other Activities Professional Hours]])/NonNurse[[#This Row],[MDS Census]]</f>
        <v>0.16826731153078459</v>
      </c>
      <c r="S11" s="6">
        <v>15.718478260869563</v>
      </c>
      <c r="T11" s="6">
        <v>12.962282608695649</v>
      </c>
      <c r="U11" s="6">
        <v>3.6956521739130435</v>
      </c>
      <c r="V11" s="6">
        <f>SUM(NonNurse[[#This Row],[Occupational Therapist Hours]],NonNurse[[#This Row],[OT Assistant Hours]],NonNurse[[#This Row],[OT Aide Hours]])/NonNurse[[#This Row],[MDS Census]]</f>
        <v>0.22866804851834791</v>
      </c>
      <c r="W11" s="6">
        <v>23.666413043478254</v>
      </c>
      <c r="X11" s="6">
        <v>12.968260869565219</v>
      </c>
      <c r="Y11" s="6">
        <v>12.141304347826088</v>
      </c>
      <c r="Z11" s="6">
        <f>SUM(NonNurse[[#This Row],[Physical Therapist (PT) Hours]],NonNurse[[#This Row],[PT Assistant Hours]],NonNurse[[#This Row],[PT Aide Hours]])/NonNurse[[#This Row],[MDS Census]]</f>
        <v>0.34449485644096417</v>
      </c>
      <c r="AA11" s="6">
        <v>0</v>
      </c>
      <c r="AB11" s="6">
        <v>9.0434782608695645</v>
      </c>
      <c r="AC11" s="6">
        <v>0</v>
      </c>
      <c r="AD11" s="6">
        <v>0</v>
      </c>
      <c r="AE11" s="6">
        <v>0</v>
      </c>
      <c r="AF11" s="6">
        <v>0</v>
      </c>
      <c r="AG11" s="6">
        <v>0</v>
      </c>
      <c r="AH11" s="1">
        <v>315300</v>
      </c>
      <c r="AI11">
        <v>2</v>
      </c>
    </row>
    <row r="12" spans="1:35" x14ac:dyDescent="0.25">
      <c r="A12" t="s">
        <v>380</v>
      </c>
      <c r="B12" t="s">
        <v>185</v>
      </c>
      <c r="C12" t="s">
        <v>503</v>
      </c>
      <c r="D12" t="s">
        <v>417</v>
      </c>
      <c r="E12" s="6">
        <v>126.5</v>
      </c>
      <c r="F12" s="6">
        <v>11.260869565217391</v>
      </c>
      <c r="G12" s="6">
        <v>0.36956521739130432</v>
      </c>
      <c r="H12" s="6">
        <v>0.72826086956521741</v>
      </c>
      <c r="I12" s="6">
        <v>2.9565217391304346</v>
      </c>
      <c r="J12" s="6">
        <v>0</v>
      </c>
      <c r="K12" s="6">
        <v>0</v>
      </c>
      <c r="L12" s="6">
        <v>2.0453260869565217</v>
      </c>
      <c r="M12" s="6">
        <v>6.9664130434782621</v>
      </c>
      <c r="N12" s="6">
        <v>0</v>
      </c>
      <c r="O12" s="6">
        <f>SUM(NonNurse[[#This Row],[Qualified Social Work Staff Hours]],NonNurse[[#This Row],[Other Social Work Staff Hours]])/NonNurse[[#This Row],[MDS Census]]</f>
        <v>5.5070458841725393E-2</v>
      </c>
      <c r="P12" s="6">
        <v>0</v>
      </c>
      <c r="Q12" s="6">
        <v>22.076086956521738</v>
      </c>
      <c r="R12" s="6">
        <f>SUM(NonNurse[[#This Row],[Qualified Activities Professional Hours]],NonNurse[[#This Row],[Other Activities Professional Hours]])/NonNurse[[#This Row],[MDS Census]]</f>
        <v>0.17451452139542875</v>
      </c>
      <c r="S12" s="6">
        <v>14.277826086956521</v>
      </c>
      <c r="T12" s="6">
        <v>12.70358695652174</v>
      </c>
      <c r="U12" s="6">
        <v>5.0652173913043477</v>
      </c>
      <c r="V12" s="6">
        <f>SUM(NonNurse[[#This Row],[Occupational Therapist Hours]],NonNurse[[#This Row],[OT Assistant Hours]],NonNurse[[#This Row],[OT Aide Hours]])/NonNurse[[#This Row],[MDS Census]]</f>
        <v>0.25333304691527758</v>
      </c>
      <c r="W12" s="6">
        <v>25.467391304347824</v>
      </c>
      <c r="X12" s="6">
        <v>4.2372826086956517</v>
      </c>
      <c r="Y12" s="6">
        <v>4.0217391304347823</v>
      </c>
      <c r="Z12" s="6">
        <f>SUM(NonNurse[[#This Row],[Physical Therapist (PT) Hours]],NonNurse[[#This Row],[PT Assistant Hours]],NonNurse[[#This Row],[PT Aide Hours]])/NonNurse[[#This Row],[MDS Census]]</f>
        <v>0.26661196081800997</v>
      </c>
      <c r="AA12" s="6">
        <v>0</v>
      </c>
      <c r="AB12" s="6">
        <v>4.8478260869565215</v>
      </c>
      <c r="AC12" s="6">
        <v>0</v>
      </c>
      <c r="AD12" s="6">
        <v>0</v>
      </c>
      <c r="AE12" s="6">
        <v>0</v>
      </c>
      <c r="AF12" s="6">
        <v>0</v>
      </c>
      <c r="AG12" s="6">
        <v>0</v>
      </c>
      <c r="AH12" s="1">
        <v>315310</v>
      </c>
      <c r="AI12">
        <v>2</v>
      </c>
    </row>
    <row r="13" spans="1:35" x14ac:dyDescent="0.25">
      <c r="A13" t="s">
        <v>380</v>
      </c>
      <c r="B13" t="s">
        <v>37</v>
      </c>
      <c r="C13" t="s">
        <v>503</v>
      </c>
      <c r="D13" t="s">
        <v>417</v>
      </c>
      <c r="E13" s="6">
        <v>113.34782608695652</v>
      </c>
      <c r="F13" s="6">
        <v>17.562608695652173</v>
      </c>
      <c r="G13" s="6">
        <v>0.30434782608695654</v>
      </c>
      <c r="H13" s="6">
        <v>0.76630434782608692</v>
      </c>
      <c r="I13" s="6">
        <v>2.3586956521739131</v>
      </c>
      <c r="J13" s="6">
        <v>0</v>
      </c>
      <c r="K13" s="6">
        <v>1.6304347826086956</v>
      </c>
      <c r="L13" s="6">
        <v>5.1304347826086953</v>
      </c>
      <c r="M13" s="6">
        <v>0</v>
      </c>
      <c r="N13" s="6">
        <v>10.076086956521738</v>
      </c>
      <c r="O13" s="6">
        <f>SUM(NonNurse[[#This Row],[Qualified Social Work Staff Hours]],NonNurse[[#This Row],[Other Social Work Staff Hours]])/NonNurse[[#This Row],[MDS Census]]</f>
        <v>8.8895281933256617E-2</v>
      </c>
      <c r="P13" s="6">
        <v>0</v>
      </c>
      <c r="Q13" s="6">
        <v>14.679347826086957</v>
      </c>
      <c r="R13" s="6">
        <f>SUM(NonNurse[[#This Row],[Qualified Activities Professional Hours]],NonNurse[[#This Row],[Other Activities Professional Hours]])/NonNurse[[#This Row],[MDS Census]]</f>
        <v>0.1295070962792482</v>
      </c>
      <c r="S13" s="6">
        <v>10.388586956521738</v>
      </c>
      <c r="T13" s="6">
        <v>1.2934782608695652</v>
      </c>
      <c r="U13" s="6">
        <v>0</v>
      </c>
      <c r="V13" s="6">
        <f>SUM(NonNurse[[#This Row],[Occupational Therapist Hours]],NonNurse[[#This Row],[OT Assistant Hours]],NonNurse[[#This Row],[OT Aide Hours]])/NonNurse[[#This Row],[MDS Census]]</f>
        <v>0.1030638665132336</v>
      </c>
      <c r="W13" s="6">
        <v>10.692934782608695</v>
      </c>
      <c r="X13" s="6">
        <v>0.11021739130434784</v>
      </c>
      <c r="Y13" s="6">
        <v>7.7391304347826084</v>
      </c>
      <c r="Z13" s="6">
        <f>SUM(NonNurse[[#This Row],[Physical Therapist (PT) Hours]],NonNurse[[#This Row],[PT Assistant Hours]],NonNurse[[#This Row],[PT Aide Hours]])/NonNurse[[#This Row],[MDS Census]]</f>
        <v>0.1635874568469505</v>
      </c>
      <c r="AA13" s="6">
        <v>0</v>
      </c>
      <c r="AB13" s="6">
        <v>5.8586956521739131</v>
      </c>
      <c r="AC13" s="6">
        <v>0</v>
      </c>
      <c r="AD13" s="6">
        <v>0</v>
      </c>
      <c r="AE13" s="6">
        <v>0</v>
      </c>
      <c r="AF13" s="6">
        <v>0</v>
      </c>
      <c r="AG13" s="6">
        <v>0</v>
      </c>
      <c r="AH13" s="1">
        <v>315083</v>
      </c>
      <c r="AI13">
        <v>2</v>
      </c>
    </row>
    <row r="14" spans="1:35" x14ac:dyDescent="0.25">
      <c r="A14" t="s">
        <v>380</v>
      </c>
      <c r="B14" t="s">
        <v>97</v>
      </c>
      <c r="C14" t="s">
        <v>538</v>
      </c>
      <c r="D14" t="s">
        <v>417</v>
      </c>
      <c r="E14" s="6">
        <v>90.282608695652172</v>
      </c>
      <c r="F14" s="6">
        <v>10.864782608695654</v>
      </c>
      <c r="G14" s="6">
        <v>0.68793478260869567</v>
      </c>
      <c r="H14" s="6">
        <v>0.62554347826086953</v>
      </c>
      <c r="I14" s="6">
        <v>2.347826086956522</v>
      </c>
      <c r="J14" s="6">
        <v>0</v>
      </c>
      <c r="K14" s="6">
        <v>0</v>
      </c>
      <c r="L14" s="6">
        <v>1.4656521739130439</v>
      </c>
      <c r="M14" s="6">
        <v>7.1655434782608687</v>
      </c>
      <c r="N14" s="6">
        <v>0</v>
      </c>
      <c r="O14" s="6">
        <f>SUM(NonNurse[[#This Row],[Qualified Social Work Staff Hours]],NonNurse[[#This Row],[Other Social Work Staff Hours]])/NonNurse[[#This Row],[MDS Census]]</f>
        <v>7.9367926799903676E-2</v>
      </c>
      <c r="P14" s="6">
        <v>4.7209782608695656</v>
      </c>
      <c r="Q14" s="6">
        <v>7.0844565217391287</v>
      </c>
      <c r="R14" s="6">
        <f>SUM(NonNurse[[#This Row],[Qualified Activities Professional Hours]],NonNurse[[#This Row],[Other Activities Professional Hours]])/NonNurse[[#This Row],[MDS Census]]</f>
        <v>0.13076089573802069</v>
      </c>
      <c r="S14" s="6">
        <v>7.8614130434782608</v>
      </c>
      <c r="T14" s="6">
        <v>0.28641304347826091</v>
      </c>
      <c r="U14" s="6">
        <v>0</v>
      </c>
      <c r="V14" s="6">
        <f>SUM(NonNurse[[#This Row],[Occupational Therapist Hours]],NonNurse[[#This Row],[OT Assistant Hours]],NonNurse[[#This Row],[OT Aide Hours]])/NonNurse[[#This Row],[MDS Census]]</f>
        <v>9.0248013484228271E-2</v>
      </c>
      <c r="W14" s="6">
        <v>6.8116304347826082</v>
      </c>
      <c r="X14" s="6">
        <v>0</v>
      </c>
      <c r="Y14" s="6">
        <v>5.2173913043478262</v>
      </c>
      <c r="Z14" s="6">
        <f>SUM(NonNurse[[#This Row],[Physical Therapist (PT) Hours]],NonNurse[[#This Row],[PT Assistant Hours]],NonNurse[[#This Row],[PT Aide Hours]])/NonNurse[[#This Row],[MDS Census]]</f>
        <v>0.13323741873344572</v>
      </c>
      <c r="AA14" s="6">
        <v>0</v>
      </c>
      <c r="AB14" s="6">
        <v>0</v>
      </c>
      <c r="AC14" s="6">
        <v>0</v>
      </c>
      <c r="AD14" s="6">
        <v>0</v>
      </c>
      <c r="AE14" s="6">
        <v>0</v>
      </c>
      <c r="AF14" s="6">
        <v>0</v>
      </c>
      <c r="AG14" s="6">
        <v>0</v>
      </c>
      <c r="AH14" s="1">
        <v>315192</v>
      </c>
      <c r="AI14">
        <v>2</v>
      </c>
    </row>
    <row r="15" spans="1:35" x14ac:dyDescent="0.25">
      <c r="A15" t="s">
        <v>380</v>
      </c>
      <c r="B15" t="s">
        <v>101</v>
      </c>
      <c r="C15" t="s">
        <v>523</v>
      </c>
      <c r="D15" t="s">
        <v>401</v>
      </c>
      <c r="E15" s="6">
        <v>65.869565217391298</v>
      </c>
      <c r="F15" s="6">
        <v>17.826086956521738</v>
      </c>
      <c r="G15" s="6">
        <v>0.13043478260869565</v>
      </c>
      <c r="H15" s="6">
        <v>0.2608695652173913</v>
      </c>
      <c r="I15" s="6">
        <v>4.9130434782608692</v>
      </c>
      <c r="J15" s="6">
        <v>0</v>
      </c>
      <c r="K15" s="6">
        <v>0</v>
      </c>
      <c r="L15" s="6">
        <v>1.8641304347826086</v>
      </c>
      <c r="M15" s="6">
        <v>4.5217391304347823</v>
      </c>
      <c r="N15" s="6">
        <v>0</v>
      </c>
      <c r="O15" s="6">
        <f>SUM(NonNurse[[#This Row],[Qualified Social Work Staff Hours]],NonNurse[[#This Row],[Other Social Work Staff Hours]])/NonNurse[[#This Row],[MDS Census]]</f>
        <v>6.8646864686468648E-2</v>
      </c>
      <c r="P15" s="6">
        <v>5.0434782608695654</v>
      </c>
      <c r="Q15" s="6">
        <v>11.384891304347825</v>
      </c>
      <c r="R15" s="6">
        <f>SUM(NonNurse[[#This Row],[Qualified Activities Professional Hours]],NonNurse[[#This Row],[Other Activities Professional Hours]])/NonNurse[[#This Row],[MDS Census]]</f>
        <v>0.24940759075907593</v>
      </c>
      <c r="S15" s="6">
        <v>7.6169565217391302</v>
      </c>
      <c r="T15" s="6">
        <v>0</v>
      </c>
      <c r="U15" s="6">
        <v>0</v>
      </c>
      <c r="V15" s="6">
        <f>SUM(NonNurse[[#This Row],[Occupational Therapist Hours]],NonNurse[[#This Row],[OT Assistant Hours]],NonNurse[[#This Row],[OT Aide Hours]])/NonNurse[[#This Row],[MDS Census]]</f>
        <v>0.11563696369636965</v>
      </c>
      <c r="W15" s="6">
        <v>10.478260869565217</v>
      </c>
      <c r="X15" s="6">
        <v>1.6483695652173911</v>
      </c>
      <c r="Y15" s="6">
        <v>2.0217391304347827</v>
      </c>
      <c r="Z15" s="6">
        <f>SUM(NonNurse[[#This Row],[Physical Therapist (PT) Hours]],NonNurse[[#This Row],[PT Assistant Hours]],NonNurse[[#This Row],[PT Aide Hours]])/NonNurse[[#This Row],[MDS Census]]</f>
        <v>0.21479372937293734</v>
      </c>
      <c r="AA15" s="6">
        <v>0</v>
      </c>
      <c r="AB15" s="6">
        <v>1.6956521739130435</v>
      </c>
      <c r="AC15" s="6">
        <v>0</v>
      </c>
      <c r="AD15" s="6">
        <v>0</v>
      </c>
      <c r="AE15" s="6">
        <v>0</v>
      </c>
      <c r="AF15" s="6">
        <v>0</v>
      </c>
      <c r="AG15" s="6">
        <v>0</v>
      </c>
      <c r="AH15" s="1">
        <v>315198</v>
      </c>
      <c r="AI15">
        <v>2</v>
      </c>
    </row>
    <row r="16" spans="1:35" x14ac:dyDescent="0.25">
      <c r="A16" t="s">
        <v>380</v>
      </c>
      <c r="B16" t="s">
        <v>219</v>
      </c>
      <c r="C16" t="s">
        <v>431</v>
      </c>
      <c r="D16" t="s">
        <v>410</v>
      </c>
      <c r="E16" s="6">
        <v>136.30434782608697</v>
      </c>
      <c r="F16" s="6">
        <v>11.079456521739129</v>
      </c>
      <c r="G16" s="6">
        <v>2.5652173913043477</v>
      </c>
      <c r="H16" s="6">
        <v>1.1440217391304348</v>
      </c>
      <c r="I16" s="6">
        <v>5.4782608695652177</v>
      </c>
      <c r="J16" s="6">
        <v>0</v>
      </c>
      <c r="K16" s="6">
        <v>0</v>
      </c>
      <c r="L16" s="6">
        <v>5.2172826086956521</v>
      </c>
      <c r="M16" s="6">
        <v>5.8834782608695662</v>
      </c>
      <c r="N16" s="6">
        <v>5.4040217391304353</v>
      </c>
      <c r="O16" s="6">
        <f>SUM(NonNurse[[#This Row],[Qualified Social Work Staff Hours]],NonNurse[[#This Row],[Other Social Work Staff Hours]])/NonNurse[[#This Row],[MDS Census]]</f>
        <v>8.2811004784689002E-2</v>
      </c>
      <c r="P16" s="6">
        <v>5.4645652173913053</v>
      </c>
      <c r="Q16" s="6">
        <v>22.972826086956523</v>
      </c>
      <c r="R16" s="6">
        <f>SUM(NonNurse[[#This Row],[Qualified Activities Professional Hours]],NonNurse[[#This Row],[Other Activities Professional Hours]])/NonNurse[[#This Row],[MDS Census]]</f>
        <v>0.20863157894736842</v>
      </c>
      <c r="S16" s="6">
        <v>6.2391304347826084</v>
      </c>
      <c r="T16" s="6">
        <v>10.851847826086956</v>
      </c>
      <c r="U16" s="6">
        <v>0</v>
      </c>
      <c r="V16" s="6">
        <f>SUM(NonNurse[[#This Row],[Occupational Therapist Hours]],NonNurse[[#This Row],[OT Assistant Hours]],NonNurse[[#This Row],[OT Aide Hours]])/NonNurse[[#This Row],[MDS Census]]</f>
        <v>0.1253883572567783</v>
      </c>
      <c r="W16" s="6">
        <v>11.352065217391303</v>
      </c>
      <c r="X16" s="6">
        <v>9.1875</v>
      </c>
      <c r="Y16" s="6">
        <v>8.304347826086957</v>
      </c>
      <c r="Z16" s="6">
        <f>SUM(NonNurse[[#This Row],[Physical Therapist (PT) Hours]],NonNurse[[#This Row],[PT Assistant Hours]],NonNurse[[#This Row],[PT Aide Hours]])/NonNurse[[#This Row],[MDS Census]]</f>
        <v>0.21161403508771928</v>
      </c>
      <c r="AA16" s="6">
        <v>0</v>
      </c>
      <c r="AB16" s="6">
        <v>2.5</v>
      </c>
      <c r="AC16" s="6">
        <v>0</v>
      </c>
      <c r="AD16" s="6">
        <v>0</v>
      </c>
      <c r="AE16" s="6">
        <v>53.967391304347828</v>
      </c>
      <c r="AF16" s="6">
        <v>0</v>
      </c>
      <c r="AG16" s="6">
        <v>0</v>
      </c>
      <c r="AH16" s="1">
        <v>315352</v>
      </c>
      <c r="AI16">
        <v>2</v>
      </c>
    </row>
    <row r="17" spans="1:35" x14ac:dyDescent="0.25">
      <c r="A17" t="s">
        <v>380</v>
      </c>
      <c r="B17" t="s">
        <v>316</v>
      </c>
      <c r="C17" t="s">
        <v>605</v>
      </c>
      <c r="D17" t="s">
        <v>413</v>
      </c>
      <c r="E17" s="6">
        <v>194.97826086956522</v>
      </c>
      <c r="F17" s="6">
        <v>23.546304347826091</v>
      </c>
      <c r="G17" s="6">
        <v>0.71739130434782605</v>
      </c>
      <c r="H17" s="6">
        <v>1.1086956521739131</v>
      </c>
      <c r="I17" s="6">
        <v>15.065217391304348</v>
      </c>
      <c r="J17" s="6">
        <v>0</v>
      </c>
      <c r="K17" s="6">
        <v>0</v>
      </c>
      <c r="L17" s="6">
        <v>8.1919565217391312</v>
      </c>
      <c r="M17" s="6">
        <v>6.3940217391304346</v>
      </c>
      <c r="N17" s="6">
        <v>7.7092391304347823</v>
      </c>
      <c r="O17" s="6">
        <f>SUM(NonNurse[[#This Row],[Qualified Social Work Staff Hours]],NonNurse[[#This Row],[Other Social Work Staff Hours]])/NonNurse[[#This Row],[MDS Census]]</f>
        <v>7.2332478537183623E-2</v>
      </c>
      <c r="P17" s="6">
        <v>8.6711956521739122</v>
      </c>
      <c r="Q17" s="6">
        <v>25.007826086956523</v>
      </c>
      <c r="R17" s="6">
        <f>SUM(NonNurse[[#This Row],[Qualified Activities Professional Hours]],NonNurse[[#This Row],[Other Activities Professional Hours]])/NonNurse[[#This Row],[MDS Census]]</f>
        <v>0.17273218864979373</v>
      </c>
      <c r="S17" s="6">
        <v>23.127826086956524</v>
      </c>
      <c r="T17" s="6">
        <v>15.04228260869565</v>
      </c>
      <c r="U17" s="6">
        <v>5.2173913043478262</v>
      </c>
      <c r="V17" s="6">
        <f>SUM(NonNurse[[#This Row],[Occupational Therapist Hours]],NonNurse[[#This Row],[OT Assistant Hours]],NonNurse[[#This Row],[OT Aide Hours]])/NonNurse[[#This Row],[MDS Census]]</f>
        <v>0.22252480767086633</v>
      </c>
      <c r="W17" s="6">
        <v>36.104130434782611</v>
      </c>
      <c r="X17" s="6">
        <v>4.7717391304347823</v>
      </c>
      <c r="Y17" s="6">
        <v>15.119565217391305</v>
      </c>
      <c r="Z17" s="6">
        <f>SUM(NonNurse[[#This Row],[Physical Therapist (PT) Hours]],NonNurse[[#This Row],[PT Assistant Hours]],NonNurse[[#This Row],[PT Aide Hours]])/NonNurse[[#This Row],[MDS Census]]</f>
        <v>0.2871880923179842</v>
      </c>
      <c r="AA17" s="6">
        <v>0</v>
      </c>
      <c r="AB17" s="6">
        <v>17.271739130434781</v>
      </c>
      <c r="AC17" s="6">
        <v>0</v>
      </c>
      <c r="AD17" s="6">
        <v>0</v>
      </c>
      <c r="AE17" s="6">
        <v>19.065217391304348</v>
      </c>
      <c r="AF17" s="6">
        <v>0</v>
      </c>
      <c r="AG17" s="6">
        <v>0</v>
      </c>
      <c r="AH17" s="1">
        <v>315494</v>
      </c>
      <c r="AI17">
        <v>2</v>
      </c>
    </row>
    <row r="18" spans="1:35" x14ac:dyDescent="0.25">
      <c r="A18" t="s">
        <v>380</v>
      </c>
      <c r="B18" t="s">
        <v>303</v>
      </c>
      <c r="C18" t="s">
        <v>600</v>
      </c>
      <c r="D18" t="s">
        <v>417</v>
      </c>
      <c r="E18" s="6">
        <v>236.47826086956522</v>
      </c>
      <c r="F18" s="6">
        <v>21.310652173913041</v>
      </c>
      <c r="G18" s="6">
        <v>0.28260869565217389</v>
      </c>
      <c r="H18" s="6">
        <v>0</v>
      </c>
      <c r="I18" s="6">
        <v>5.0869565217391308</v>
      </c>
      <c r="J18" s="6">
        <v>0</v>
      </c>
      <c r="K18" s="6">
        <v>0</v>
      </c>
      <c r="L18" s="6">
        <v>2.3994565217391304</v>
      </c>
      <c r="M18" s="6">
        <v>4.7826086956521738</v>
      </c>
      <c r="N18" s="6">
        <v>6.1514130434782581</v>
      </c>
      <c r="O18" s="6">
        <f>SUM(NonNurse[[#This Row],[Qualified Social Work Staff Hours]],NonNurse[[#This Row],[Other Social Work Staff Hours]])/NonNurse[[#This Row],[MDS Census]]</f>
        <v>4.6236900165471585E-2</v>
      </c>
      <c r="P18" s="6">
        <v>4.9184782608695654</v>
      </c>
      <c r="Q18" s="6">
        <v>51.213804347826091</v>
      </c>
      <c r="R18" s="6">
        <f>SUM(NonNurse[[#This Row],[Qualified Activities Professional Hours]],NonNurse[[#This Row],[Other Activities Professional Hours]])/NonNurse[[#This Row],[MDS Census]]</f>
        <v>0.23736762272476558</v>
      </c>
      <c r="S18" s="6">
        <v>14.430217391304348</v>
      </c>
      <c r="T18" s="6">
        <v>1.2735869565217393</v>
      </c>
      <c r="U18" s="6">
        <v>0</v>
      </c>
      <c r="V18" s="6">
        <f>SUM(NonNurse[[#This Row],[Occupational Therapist Hours]],NonNurse[[#This Row],[OT Assistant Hours]],NonNurse[[#This Row],[OT Aide Hours]])/NonNurse[[#This Row],[MDS Census]]</f>
        <v>6.6406968192682478E-2</v>
      </c>
      <c r="W18" s="6">
        <v>26.668478260869566</v>
      </c>
      <c r="X18" s="6">
        <v>0</v>
      </c>
      <c r="Y18" s="6">
        <v>9.9130434782608692</v>
      </c>
      <c r="Z18" s="6">
        <f>SUM(NonNurse[[#This Row],[Physical Therapist (PT) Hours]],NonNurse[[#This Row],[PT Assistant Hours]],NonNurse[[#This Row],[PT Aide Hours]])/NonNurse[[#This Row],[MDS Census]]</f>
        <v>0.15469295826438684</v>
      </c>
      <c r="AA18" s="6">
        <v>0</v>
      </c>
      <c r="AB18" s="6">
        <v>0</v>
      </c>
      <c r="AC18" s="6">
        <v>0</v>
      </c>
      <c r="AD18" s="6">
        <v>0</v>
      </c>
      <c r="AE18" s="6">
        <v>0</v>
      </c>
      <c r="AF18" s="6">
        <v>0</v>
      </c>
      <c r="AG18" s="6">
        <v>0</v>
      </c>
      <c r="AH18" s="1">
        <v>315476</v>
      </c>
      <c r="AI18">
        <v>2</v>
      </c>
    </row>
    <row r="19" spans="1:35" x14ac:dyDescent="0.25">
      <c r="A19" t="s">
        <v>380</v>
      </c>
      <c r="B19" t="s">
        <v>281</v>
      </c>
      <c r="C19" t="s">
        <v>491</v>
      </c>
      <c r="D19" t="s">
        <v>410</v>
      </c>
      <c r="E19" s="6">
        <v>98.695652173913047</v>
      </c>
      <c r="F19" s="6">
        <v>16.994782608695658</v>
      </c>
      <c r="G19" s="6">
        <v>0.78260869565217395</v>
      </c>
      <c r="H19" s="6">
        <v>0.49456521739130432</v>
      </c>
      <c r="I19" s="6">
        <v>2.8260869565217392</v>
      </c>
      <c r="J19" s="6">
        <v>0</v>
      </c>
      <c r="K19" s="6">
        <v>0</v>
      </c>
      <c r="L19" s="6">
        <v>3.4206521739130435</v>
      </c>
      <c r="M19" s="6">
        <v>0.1947826086956522</v>
      </c>
      <c r="N19" s="6">
        <v>9.5648913043478263</v>
      </c>
      <c r="O19" s="6">
        <f>SUM(NonNurse[[#This Row],[Qualified Social Work Staff Hours]],NonNurse[[#This Row],[Other Social Work Staff Hours]])/NonNurse[[#This Row],[MDS Census]]</f>
        <v>9.8886563876651984E-2</v>
      </c>
      <c r="P19" s="6">
        <v>5.655652173913043</v>
      </c>
      <c r="Q19" s="6">
        <v>14.276086956521732</v>
      </c>
      <c r="R19" s="6">
        <f>SUM(NonNurse[[#This Row],[Qualified Activities Professional Hours]],NonNurse[[#This Row],[Other Activities Professional Hours]])/NonNurse[[#This Row],[MDS Census]]</f>
        <v>0.20195154185022018</v>
      </c>
      <c r="S19" s="6">
        <v>11.32858695652174</v>
      </c>
      <c r="T19" s="6">
        <v>6.6467391304347823</v>
      </c>
      <c r="U19" s="6">
        <v>0.19565217391304349</v>
      </c>
      <c r="V19" s="6">
        <f>SUM(NonNurse[[#This Row],[Occupational Therapist Hours]],NonNurse[[#This Row],[OT Assistant Hours]],NonNurse[[#This Row],[OT Aide Hours]])/NonNurse[[#This Row],[MDS Census]]</f>
        <v>0.18411123348017619</v>
      </c>
      <c r="W19" s="6">
        <v>18.269021739130434</v>
      </c>
      <c r="X19" s="6">
        <v>3.875</v>
      </c>
      <c r="Y19" s="6">
        <v>7.7826086956521738</v>
      </c>
      <c r="Z19" s="6">
        <f>SUM(NonNurse[[#This Row],[Physical Therapist (PT) Hours]],NonNurse[[#This Row],[PT Assistant Hours]],NonNurse[[#This Row],[PT Aide Hours]])/NonNurse[[#This Row],[MDS Census]]</f>
        <v>0.3032213656387665</v>
      </c>
      <c r="AA19" s="6">
        <v>0</v>
      </c>
      <c r="AB19" s="6">
        <v>0.89130434782608692</v>
      </c>
      <c r="AC19" s="6">
        <v>0</v>
      </c>
      <c r="AD19" s="6">
        <v>0</v>
      </c>
      <c r="AE19" s="6">
        <v>0</v>
      </c>
      <c r="AF19" s="6">
        <v>0</v>
      </c>
      <c r="AG19" s="6">
        <v>0</v>
      </c>
      <c r="AH19" s="1">
        <v>315449</v>
      </c>
      <c r="AI19">
        <v>2</v>
      </c>
    </row>
    <row r="20" spans="1:35" x14ac:dyDescent="0.25">
      <c r="A20" t="s">
        <v>380</v>
      </c>
      <c r="B20" t="s">
        <v>247</v>
      </c>
      <c r="C20" t="s">
        <v>527</v>
      </c>
      <c r="D20" t="s">
        <v>412</v>
      </c>
      <c r="E20" s="6">
        <v>130.15217391304347</v>
      </c>
      <c r="F20" s="6">
        <v>10.869565217391305</v>
      </c>
      <c r="G20" s="6">
        <v>1.1304347826086956</v>
      </c>
      <c r="H20" s="6">
        <v>0.70206521739130434</v>
      </c>
      <c r="I20" s="6">
        <v>1.7608695652173914</v>
      </c>
      <c r="J20" s="6">
        <v>0</v>
      </c>
      <c r="K20" s="6">
        <v>4.2391304347826084</v>
      </c>
      <c r="L20" s="6">
        <v>12.785326086956522</v>
      </c>
      <c r="M20" s="6">
        <v>9.9565217391304355</v>
      </c>
      <c r="N20" s="6">
        <v>0</v>
      </c>
      <c r="O20" s="6">
        <f>SUM(NonNurse[[#This Row],[Qualified Social Work Staff Hours]],NonNurse[[#This Row],[Other Social Work Staff Hours]])/NonNurse[[#This Row],[MDS Census]]</f>
        <v>7.6499081342909642E-2</v>
      </c>
      <c r="P20" s="6">
        <v>5.0461956521739131</v>
      </c>
      <c r="Q20" s="6">
        <v>4.9211956521739131</v>
      </c>
      <c r="R20" s="6">
        <f>SUM(NonNurse[[#This Row],[Qualified Activities Professional Hours]],NonNurse[[#This Row],[Other Activities Professional Hours]])/NonNurse[[#This Row],[MDS Census]]</f>
        <v>7.6582595623851682E-2</v>
      </c>
      <c r="S20" s="6">
        <v>19.448369565217391</v>
      </c>
      <c r="T20" s="6">
        <v>11.255434782608695</v>
      </c>
      <c r="U20" s="6">
        <v>0</v>
      </c>
      <c r="V20" s="6">
        <f>SUM(NonNurse[[#This Row],[Occupational Therapist Hours]],NonNurse[[#This Row],[OT Assistant Hours]],NonNurse[[#This Row],[OT Aide Hours]])/NonNurse[[#This Row],[MDS Census]]</f>
        <v>0.23590696509103057</v>
      </c>
      <c r="W20" s="6">
        <v>19.105978260869566</v>
      </c>
      <c r="X20" s="6">
        <v>4.1413043478260869</v>
      </c>
      <c r="Y20" s="6">
        <v>0</v>
      </c>
      <c r="Z20" s="6">
        <f>SUM(NonNurse[[#This Row],[Physical Therapist (PT) Hours]],NonNurse[[#This Row],[PT Assistant Hours]],NonNurse[[#This Row],[PT Aide Hours]])/NonNurse[[#This Row],[MDS Census]]</f>
        <v>0.17861616836479038</v>
      </c>
      <c r="AA20" s="6">
        <v>1.1304347826086956</v>
      </c>
      <c r="AB20" s="6">
        <v>0</v>
      </c>
      <c r="AC20" s="6">
        <v>0</v>
      </c>
      <c r="AD20" s="6">
        <v>0</v>
      </c>
      <c r="AE20" s="6">
        <v>0.43478260869565216</v>
      </c>
      <c r="AF20" s="6">
        <v>0</v>
      </c>
      <c r="AG20" s="6">
        <v>0</v>
      </c>
      <c r="AH20" s="1">
        <v>315387</v>
      </c>
      <c r="AI20">
        <v>2</v>
      </c>
    </row>
    <row r="21" spans="1:35" x14ac:dyDescent="0.25">
      <c r="A21" t="s">
        <v>380</v>
      </c>
      <c r="B21" t="s">
        <v>174</v>
      </c>
      <c r="C21" t="s">
        <v>565</v>
      </c>
      <c r="D21" t="s">
        <v>405</v>
      </c>
      <c r="E21" s="6">
        <v>52.467391304347828</v>
      </c>
      <c r="F21" s="6">
        <v>4.2608695652173916</v>
      </c>
      <c r="G21" s="6">
        <v>0.14130434782608695</v>
      </c>
      <c r="H21" s="6">
        <v>0.22554347826086957</v>
      </c>
      <c r="I21" s="6">
        <v>0</v>
      </c>
      <c r="J21" s="6">
        <v>0</v>
      </c>
      <c r="K21" s="6">
        <v>0</v>
      </c>
      <c r="L21" s="6">
        <v>0</v>
      </c>
      <c r="M21" s="6">
        <v>5.4782608695652177</v>
      </c>
      <c r="N21" s="6">
        <v>0</v>
      </c>
      <c r="O21" s="6">
        <f>SUM(NonNurse[[#This Row],[Qualified Social Work Staff Hours]],NonNurse[[#This Row],[Other Social Work Staff Hours]])/NonNurse[[#This Row],[MDS Census]]</f>
        <v>0.10441267868241144</v>
      </c>
      <c r="P21" s="6">
        <v>5.3913043478260869</v>
      </c>
      <c r="Q21" s="6">
        <v>12.755434782608695</v>
      </c>
      <c r="R21" s="6">
        <f>SUM(NonNurse[[#This Row],[Qualified Activities Professional Hours]],NonNurse[[#This Row],[Other Activities Professional Hours]])/NonNurse[[#This Row],[MDS Census]]</f>
        <v>0.34586699813548782</v>
      </c>
      <c r="S21" s="6">
        <v>0</v>
      </c>
      <c r="T21" s="6">
        <v>0</v>
      </c>
      <c r="U21" s="6">
        <v>0</v>
      </c>
      <c r="V21" s="6">
        <f>SUM(NonNurse[[#This Row],[Occupational Therapist Hours]],NonNurse[[#This Row],[OT Assistant Hours]],NonNurse[[#This Row],[OT Aide Hours]])/NonNurse[[#This Row],[MDS Census]]</f>
        <v>0</v>
      </c>
      <c r="W21" s="6">
        <v>0</v>
      </c>
      <c r="X21" s="6">
        <v>0</v>
      </c>
      <c r="Y21" s="6">
        <v>0</v>
      </c>
      <c r="Z21" s="6">
        <f>SUM(NonNurse[[#This Row],[Physical Therapist (PT) Hours]],NonNurse[[#This Row],[PT Assistant Hours]],NonNurse[[#This Row],[PT Aide Hours]])/NonNurse[[#This Row],[MDS Census]]</f>
        <v>0</v>
      </c>
      <c r="AA21" s="6">
        <v>0</v>
      </c>
      <c r="AB21" s="6">
        <v>0</v>
      </c>
      <c r="AC21" s="6">
        <v>0</v>
      </c>
      <c r="AD21" s="6">
        <v>0</v>
      </c>
      <c r="AE21" s="6">
        <v>0</v>
      </c>
      <c r="AF21" s="6">
        <v>0</v>
      </c>
      <c r="AG21" s="6">
        <v>0</v>
      </c>
      <c r="AH21" s="1">
        <v>315297</v>
      </c>
      <c r="AI21">
        <v>2</v>
      </c>
    </row>
    <row r="22" spans="1:35" x14ac:dyDescent="0.25">
      <c r="A22" t="s">
        <v>380</v>
      </c>
      <c r="B22" t="s">
        <v>318</v>
      </c>
      <c r="C22" t="s">
        <v>473</v>
      </c>
      <c r="D22" t="s">
        <v>413</v>
      </c>
      <c r="E22" s="6">
        <v>91.097826086956516</v>
      </c>
      <c r="F22" s="6">
        <v>5.5652173913043477</v>
      </c>
      <c r="G22" s="6">
        <v>0</v>
      </c>
      <c r="H22" s="6">
        <v>0</v>
      </c>
      <c r="I22" s="6">
        <v>0</v>
      </c>
      <c r="J22" s="6">
        <v>0</v>
      </c>
      <c r="K22" s="6">
        <v>0</v>
      </c>
      <c r="L22" s="6">
        <v>9.8047826086956498</v>
      </c>
      <c r="M22" s="6">
        <v>5.3913043478260869</v>
      </c>
      <c r="N22" s="6">
        <v>0</v>
      </c>
      <c r="O22" s="6">
        <f>SUM(NonNurse[[#This Row],[Qualified Social Work Staff Hours]],NonNurse[[#This Row],[Other Social Work Staff Hours]])/NonNurse[[#This Row],[MDS Census]]</f>
        <v>5.9181481923398165E-2</v>
      </c>
      <c r="P22" s="6">
        <v>5.4782608695652177</v>
      </c>
      <c r="Q22" s="6">
        <v>17.75</v>
      </c>
      <c r="R22" s="6">
        <f>SUM(NonNurse[[#This Row],[Qualified Activities Professional Hours]],NonNurse[[#This Row],[Other Activities Professional Hours]])/NonNurse[[#This Row],[MDS Census]]</f>
        <v>0.25498150578689899</v>
      </c>
      <c r="S22" s="6">
        <v>10.566304347826094</v>
      </c>
      <c r="T22" s="6">
        <v>11.826956521739129</v>
      </c>
      <c r="U22" s="6">
        <v>0</v>
      </c>
      <c r="V22" s="6">
        <f>SUM(NonNurse[[#This Row],[Occupational Therapist Hours]],NonNurse[[#This Row],[OT Assistant Hours]],NonNurse[[#This Row],[OT Aide Hours]])/NonNurse[[#This Row],[MDS Census]]</f>
        <v>0.24581553513900498</v>
      </c>
      <c r="W22" s="6">
        <v>13.53891304347826</v>
      </c>
      <c r="X22" s="6">
        <v>4.2752173913043467</v>
      </c>
      <c r="Y22" s="6">
        <v>0</v>
      </c>
      <c r="Z22" s="6">
        <f>SUM(NonNurse[[#This Row],[Physical Therapist (PT) Hours]],NonNurse[[#This Row],[PT Assistant Hours]],NonNurse[[#This Row],[PT Aide Hours]])/NonNurse[[#This Row],[MDS Census]]</f>
        <v>0.19554945710535732</v>
      </c>
      <c r="AA22" s="6">
        <v>0</v>
      </c>
      <c r="AB22" s="6">
        <v>0</v>
      </c>
      <c r="AC22" s="6">
        <v>0</v>
      </c>
      <c r="AD22" s="6">
        <v>0</v>
      </c>
      <c r="AE22" s="6">
        <v>2</v>
      </c>
      <c r="AF22" s="6">
        <v>0</v>
      </c>
      <c r="AG22" s="6">
        <v>0</v>
      </c>
      <c r="AH22" s="1">
        <v>315497</v>
      </c>
      <c r="AI22">
        <v>2</v>
      </c>
    </row>
    <row r="23" spans="1:35" x14ac:dyDescent="0.25">
      <c r="A23" t="s">
        <v>380</v>
      </c>
      <c r="B23" t="s">
        <v>181</v>
      </c>
      <c r="C23" t="s">
        <v>535</v>
      </c>
      <c r="D23" t="s">
        <v>402</v>
      </c>
      <c r="E23" s="6">
        <v>107.01086956521739</v>
      </c>
      <c r="F23" s="6">
        <v>5.0434782608695654</v>
      </c>
      <c r="G23" s="6">
        <v>1.4782608695652173</v>
      </c>
      <c r="H23" s="6">
        <v>1.5652173913043479</v>
      </c>
      <c r="I23" s="6">
        <v>1.7391304347826086</v>
      </c>
      <c r="J23" s="6">
        <v>0</v>
      </c>
      <c r="K23" s="6">
        <v>0</v>
      </c>
      <c r="L23" s="6">
        <v>3.9321739130434774</v>
      </c>
      <c r="M23" s="6">
        <v>4.0436956521739136</v>
      </c>
      <c r="N23" s="6">
        <v>0</v>
      </c>
      <c r="O23" s="6">
        <f>SUM(NonNurse[[#This Row],[Qualified Social Work Staff Hours]],NonNurse[[#This Row],[Other Social Work Staff Hours]])/NonNurse[[#This Row],[MDS Census]]</f>
        <v>3.7787709497206709E-2</v>
      </c>
      <c r="P23" s="6">
        <v>4.297282608695653</v>
      </c>
      <c r="Q23" s="6">
        <v>10.881630434782609</v>
      </c>
      <c r="R23" s="6">
        <f>SUM(NonNurse[[#This Row],[Qualified Activities Professional Hours]],NonNurse[[#This Row],[Other Activities Professional Hours]])/NonNurse[[#This Row],[MDS Census]]</f>
        <v>0.14184459116302695</v>
      </c>
      <c r="S23" s="6">
        <v>5.5149999999999988</v>
      </c>
      <c r="T23" s="6">
        <v>0.18478260869565216</v>
      </c>
      <c r="U23" s="6">
        <v>0</v>
      </c>
      <c r="V23" s="6">
        <f>SUM(NonNurse[[#This Row],[Occupational Therapist Hours]],NonNurse[[#This Row],[OT Assistant Hours]],NonNurse[[#This Row],[OT Aide Hours]])/NonNurse[[#This Row],[MDS Census]]</f>
        <v>5.3263585576434729E-2</v>
      </c>
      <c r="W23" s="6">
        <v>6.6406521739130442</v>
      </c>
      <c r="X23" s="6">
        <v>0.51630434782608692</v>
      </c>
      <c r="Y23" s="6">
        <v>0</v>
      </c>
      <c r="Z23" s="6">
        <f>SUM(NonNurse[[#This Row],[Physical Therapist (PT) Hours]],NonNurse[[#This Row],[PT Assistant Hours]],NonNurse[[#This Row],[PT Aide Hours]])/NonNurse[[#This Row],[MDS Census]]</f>
        <v>6.6880650076180811E-2</v>
      </c>
      <c r="AA23" s="6">
        <v>0</v>
      </c>
      <c r="AB23" s="6">
        <v>0</v>
      </c>
      <c r="AC23" s="6">
        <v>0</v>
      </c>
      <c r="AD23" s="6">
        <v>0</v>
      </c>
      <c r="AE23" s="6">
        <v>0</v>
      </c>
      <c r="AF23" s="6">
        <v>0</v>
      </c>
      <c r="AG23" s="6">
        <v>0</v>
      </c>
      <c r="AH23" s="1">
        <v>315305</v>
      </c>
      <c r="AI23">
        <v>2</v>
      </c>
    </row>
    <row r="24" spans="1:35" x14ac:dyDescent="0.25">
      <c r="A24" t="s">
        <v>380</v>
      </c>
      <c r="B24" t="s">
        <v>189</v>
      </c>
      <c r="C24" t="s">
        <v>513</v>
      </c>
      <c r="D24" t="s">
        <v>412</v>
      </c>
      <c r="E24" s="6">
        <v>141.79347826086956</v>
      </c>
      <c r="F24" s="6">
        <v>7.3891304347826043</v>
      </c>
      <c r="G24" s="6">
        <v>0</v>
      </c>
      <c r="H24" s="6">
        <v>0</v>
      </c>
      <c r="I24" s="6">
        <v>1.3043478260869565</v>
      </c>
      <c r="J24" s="6">
        <v>0</v>
      </c>
      <c r="K24" s="6">
        <v>0</v>
      </c>
      <c r="L24" s="6">
        <v>1.7390217391304343</v>
      </c>
      <c r="M24" s="6">
        <v>7.6556521739130403</v>
      </c>
      <c r="N24" s="6">
        <v>0</v>
      </c>
      <c r="O24" s="6">
        <f>SUM(NonNurse[[#This Row],[Qualified Social Work Staff Hours]],NonNurse[[#This Row],[Other Social Work Staff Hours]])/NonNurse[[#This Row],[MDS Census]]</f>
        <v>5.3991567650440761E-2</v>
      </c>
      <c r="P24" s="6">
        <v>0</v>
      </c>
      <c r="Q24" s="6">
        <v>25.876847826086941</v>
      </c>
      <c r="R24" s="6">
        <f>SUM(NonNurse[[#This Row],[Qualified Activities Professional Hours]],NonNurse[[#This Row],[Other Activities Professional Hours]])/NonNurse[[#This Row],[MDS Census]]</f>
        <v>0.18249674204676111</v>
      </c>
      <c r="S24" s="6">
        <v>18.068913043478258</v>
      </c>
      <c r="T24" s="6">
        <v>6.5978260869565222E-2</v>
      </c>
      <c r="U24" s="6">
        <v>0</v>
      </c>
      <c r="V24" s="6">
        <f>SUM(NonNurse[[#This Row],[Occupational Therapist Hours]],NonNurse[[#This Row],[OT Assistant Hours]],NonNurse[[#This Row],[OT Aide Hours]])/NonNurse[[#This Row],[MDS Census]]</f>
        <v>0.12789651207359137</v>
      </c>
      <c r="W24" s="6">
        <v>11.917065217391301</v>
      </c>
      <c r="X24" s="6">
        <v>5.0008695652173909</v>
      </c>
      <c r="Y24" s="6">
        <v>0</v>
      </c>
      <c r="Z24" s="6">
        <f>SUM(NonNurse[[#This Row],[Physical Therapist (PT) Hours]],NonNurse[[#This Row],[PT Assistant Hours]],NonNurse[[#This Row],[PT Aide Hours]])/NonNurse[[#This Row],[MDS Census]]</f>
        <v>0.11931391337677268</v>
      </c>
      <c r="AA24" s="6">
        <v>0</v>
      </c>
      <c r="AB24" s="6">
        <v>4.6086956521739131</v>
      </c>
      <c r="AC24" s="6">
        <v>0</v>
      </c>
      <c r="AD24" s="6">
        <v>0</v>
      </c>
      <c r="AE24" s="6">
        <v>0</v>
      </c>
      <c r="AF24" s="6">
        <v>0</v>
      </c>
      <c r="AG24" s="6">
        <v>0</v>
      </c>
      <c r="AH24" s="1">
        <v>315314</v>
      </c>
      <c r="AI24">
        <v>2</v>
      </c>
    </row>
    <row r="25" spans="1:35" x14ac:dyDescent="0.25">
      <c r="A25" t="s">
        <v>380</v>
      </c>
      <c r="B25" t="s">
        <v>171</v>
      </c>
      <c r="C25" t="s">
        <v>527</v>
      </c>
      <c r="D25" t="s">
        <v>412</v>
      </c>
      <c r="E25" s="6">
        <v>37.565217391304351</v>
      </c>
      <c r="F25" s="6">
        <v>4.1576086956521738</v>
      </c>
      <c r="G25" s="6">
        <v>0</v>
      </c>
      <c r="H25" s="6">
        <v>0</v>
      </c>
      <c r="I25" s="6">
        <v>0</v>
      </c>
      <c r="J25" s="6">
        <v>0</v>
      </c>
      <c r="K25" s="6">
        <v>0</v>
      </c>
      <c r="L25" s="6">
        <v>0</v>
      </c>
      <c r="M25" s="6">
        <v>0</v>
      </c>
      <c r="N25" s="6">
        <v>0</v>
      </c>
      <c r="O25" s="6">
        <f>SUM(NonNurse[[#This Row],[Qualified Social Work Staff Hours]],NonNurse[[#This Row],[Other Social Work Staff Hours]])/NonNurse[[#This Row],[MDS Census]]</f>
        <v>0</v>
      </c>
      <c r="P25" s="6">
        <v>0</v>
      </c>
      <c r="Q25" s="6">
        <v>0</v>
      </c>
      <c r="R25" s="6">
        <f>SUM(NonNurse[[#This Row],[Qualified Activities Professional Hours]],NonNurse[[#This Row],[Other Activities Professional Hours]])/NonNurse[[#This Row],[MDS Census]]</f>
        <v>0</v>
      </c>
      <c r="S25" s="6">
        <v>0</v>
      </c>
      <c r="T25" s="6">
        <v>0</v>
      </c>
      <c r="U25" s="6">
        <v>0</v>
      </c>
      <c r="V25" s="6">
        <f>SUM(NonNurse[[#This Row],[Occupational Therapist Hours]],NonNurse[[#This Row],[OT Assistant Hours]],NonNurse[[#This Row],[OT Aide Hours]])/NonNurse[[#This Row],[MDS Census]]</f>
        <v>0</v>
      </c>
      <c r="W25" s="6">
        <v>0</v>
      </c>
      <c r="X25" s="6">
        <v>0</v>
      </c>
      <c r="Y25" s="6">
        <v>0</v>
      </c>
      <c r="Z25" s="6">
        <f>SUM(NonNurse[[#This Row],[Physical Therapist (PT) Hours]],NonNurse[[#This Row],[PT Assistant Hours]],NonNurse[[#This Row],[PT Aide Hours]])/NonNurse[[#This Row],[MDS Census]]</f>
        <v>0</v>
      </c>
      <c r="AA25" s="6">
        <v>0</v>
      </c>
      <c r="AB25" s="6">
        <v>0</v>
      </c>
      <c r="AC25" s="6">
        <v>0</v>
      </c>
      <c r="AD25" s="6">
        <v>0</v>
      </c>
      <c r="AE25" s="6">
        <v>3.0760869565217392</v>
      </c>
      <c r="AF25" s="6">
        <v>0</v>
      </c>
      <c r="AG25" s="6">
        <v>0</v>
      </c>
      <c r="AH25" s="1">
        <v>315292</v>
      </c>
      <c r="AI25">
        <v>2</v>
      </c>
    </row>
    <row r="26" spans="1:35" x14ac:dyDescent="0.25">
      <c r="A26" t="s">
        <v>380</v>
      </c>
      <c r="B26" t="s">
        <v>279</v>
      </c>
      <c r="C26" t="s">
        <v>471</v>
      </c>
      <c r="D26" t="s">
        <v>409</v>
      </c>
      <c r="E26" s="6">
        <v>93.673913043478265</v>
      </c>
      <c r="F26" s="6">
        <v>4.9565217391304346</v>
      </c>
      <c r="G26" s="6">
        <v>0.28260869565217389</v>
      </c>
      <c r="H26" s="6">
        <v>0.33695652173913043</v>
      </c>
      <c r="I26" s="6">
        <v>2.1847826086956523</v>
      </c>
      <c r="J26" s="6">
        <v>0</v>
      </c>
      <c r="K26" s="6">
        <v>0</v>
      </c>
      <c r="L26" s="6">
        <v>5.5117391304347825</v>
      </c>
      <c r="M26" s="6">
        <v>5.2173913043478262</v>
      </c>
      <c r="N26" s="6">
        <v>3.0019565217391304</v>
      </c>
      <c r="O26" s="6">
        <f>SUM(NonNurse[[#This Row],[Qualified Social Work Staff Hours]],NonNurse[[#This Row],[Other Social Work Staff Hours]])/NonNurse[[#This Row],[MDS Census]]</f>
        <v>8.7744256207936869E-2</v>
      </c>
      <c r="P26" s="6">
        <v>0</v>
      </c>
      <c r="Q26" s="6">
        <v>11.387173913043481</v>
      </c>
      <c r="R26" s="6">
        <f>SUM(NonNurse[[#This Row],[Qualified Activities Professional Hours]],NonNurse[[#This Row],[Other Activities Professional Hours]])/NonNurse[[#This Row],[MDS Census]]</f>
        <v>0.1215618472963565</v>
      </c>
      <c r="S26" s="6">
        <v>10.411847826086957</v>
      </c>
      <c r="T26" s="6">
        <v>8.85358695652174</v>
      </c>
      <c r="U26" s="6">
        <v>0</v>
      </c>
      <c r="V26" s="6">
        <f>SUM(NonNurse[[#This Row],[Occupational Therapist Hours]],NonNurse[[#This Row],[OT Assistant Hours]],NonNurse[[#This Row],[OT Aide Hours]])/NonNurse[[#This Row],[MDS Census]]</f>
        <v>0.20566488744488282</v>
      </c>
      <c r="W26" s="6">
        <v>4.5026086956521736</v>
      </c>
      <c r="X26" s="6">
        <v>11.167499999999995</v>
      </c>
      <c r="Y26" s="6">
        <v>1.076086956521739</v>
      </c>
      <c r="Z26" s="6">
        <f>SUM(NonNurse[[#This Row],[Physical Therapist (PT) Hours]],NonNurse[[#This Row],[PT Assistant Hours]],NonNurse[[#This Row],[PT Aide Hours]])/NonNurse[[#This Row],[MDS Census]]</f>
        <v>0.17877117660710135</v>
      </c>
      <c r="AA26" s="6">
        <v>0</v>
      </c>
      <c r="AB26" s="6">
        <v>0</v>
      </c>
      <c r="AC26" s="6">
        <v>0</v>
      </c>
      <c r="AD26" s="6">
        <v>0</v>
      </c>
      <c r="AE26" s="6">
        <v>1.6956521739130435</v>
      </c>
      <c r="AF26" s="6">
        <v>0</v>
      </c>
      <c r="AG26" s="6">
        <v>0</v>
      </c>
      <c r="AH26" s="1">
        <v>315445</v>
      </c>
      <c r="AI26">
        <v>2</v>
      </c>
    </row>
    <row r="27" spans="1:35" x14ac:dyDescent="0.25">
      <c r="A27" t="s">
        <v>380</v>
      </c>
      <c r="B27" t="s">
        <v>16</v>
      </c>
      <c r="C27" t="s">
        <v>492</v>
      </c>
      <c r="D27" t="s">
        <v>410</v>
      </c>
      <c r="E27" s="6">
        <v>99.956521739130437</v>
      </c>
      <c r="F27" s="6">
        <v>5.3913043478260869</v>
      </c>
      <c r="G27" s="6">
        <v>0.58695652173913049</v>
      </c>
      <c r="H27" s="6">
        <v>0.46739130434782611</v>
      </c>
      <c r="I27" s="6">
        <v>3.2934782608695654</v>
      </c>
      <c r="J27" s="6">
        <v>0</v>
      </c>
      <c r="K27" s="6">
        <v>0</v>
      </c>
      <c r="L27" s="6">
        <v>3.9141304347826091</v>
      </c>
      <c r="M27" s="6">
        <v>7.0601086956521737</v>
      </c>
      <c r="N27" s="6">
        <v>0</v>
      </c>
      <c r="O27" s="6">
        <f>SUM(NonNurse[[#This Row],[Qualified Social Work Staff Hours]],NonNurse[[#This Row],[Other Social Work Staff Hours]])/NonNurse[[#This Row],[MDS Census]]</f>
        <v>7.0631796433231836E-2</v>
      </c>
      <c r="P27" s="6">
        <v>0</v>
      </c>
      <c r="Q27" s="6">
        <v>13.175326086956519</v>
      </c>
      <c r="R27" s="6">
        <f>SUM(NonNurse[[#This Row],[Qualified Activities Professional Hours]],NonNurse[[#This Row],[Other Activities Professional Hours]])/NonNurse[[#This Row],[MDS Census]]</f>
        <v>0.13181056981296213</v>
      </c>
      <c r="S27" s="6">
        <v>4.5778260869565228</v>
      </c>
      <c r="T27" s="6">
        <v>5.3723913043478264</v>
      </c>
      <c r="U27" s="6">
        <v>0</v>
      </c>
      <c r="V27" s="6">
        <f>SUM(NonNurse[[#This Row],[Occupational Therapist Hours]],NonNurse[[#This Row],[OT Assistant Hours]],NonNurse[[#This Row],[OT Aide Hours]])/NonNurse[[#This Row],[MDS Census]]</f>
        <v>9.9545454545454562E-2</v>
      </c>
      <c r="W27" s="6">
        <v>5.1650000000000009</v>
      </c>
      <c r="X27" s="6">
        <v>5.6196739130434779</v>
      </c>
      <c r="Y27" s="6">
        <v>0</v>
      </c>
      <c r="Z27" s="6">
        <f>SUM(NonNurse[[#This Row],[Physical Therapist (PT) Hours]],NonNurse[[#This Row],[PT Assistant Hours]],NonNurse[[#This Row],[PT Aide Hours]])/NonNurse[[#This Row],[MDS Census]]</f>
        <v>0.10789364941278817</v>
      </c>
      <c r="AA27" s="6">
        <v>0</v>
      </c>
      <c r="AB27" s="6">
        <v>4.3369565217391308</v>
      </c>
      <c r="AC27" s="6">
        <v>0</v>
      </c>
      <c r="AD27" s="6">
        <v>0</v>
      </c>
      <c r="AE27" s="6">
        <v>2.1739130434782608E-2</v>
      </c>
      <c r="AF27" s="6">
        <v>0</v>
      </c>
      <c r="AG27" s="6">
        <v>0</v>
      </c>
      <c r="AH27" s="1">
        <v>315036</v>
      </c>
      <c r="AI27">
        <v>2</v>
      </c>
    </row>
    <row r="28" spans="1:35" x14ac:dyDescent="0.25">
      <c r="A28" t="s">
        <v>380</v>
      </c>
      <c r="B28" t="s">
        <v>129</v>
      </c>
      <c r="C28" t="s">
        <v>474</v>
      </c>
      <c r="D28" t="s">
        <v>414</v>
      </c>
      <c r="E28" s="6">
        <v>113.3804347826087</v>
      </c>
      <c r="F28" s="6">
        <v>9.4782608695652169</v>
      </c>
      <c r="G28" s="6">
        <v>0</v>
      </c>
      <c r="H28" s="6">
        <v>0</v>
      </c>
      <c r="I28" s="6">
        <v>0</v>
      </c>
      <c r="J28" s="6">
        <v>0</v>
      </c>
      <c r="K28" s="6">
        <v>0</v>
      </c>
      <c r="L28" s="6">
        <v>3.9683695652173916</v>
      </c>
      <c r="M28" s="6">
        <v>4.9565217391304346</v>
      </c>
      <c r="N28" s="6">
        <v>0</v>
      </c>
      <c r="O28" s="6">
        <f>SUM(NonNurse[[#This Row],[Qualified Social Work Staff Hours]],NonNurse[[#This Row],[Other Social Work Staff Hours]])/NonNurse[[#This Row],[MDS Census]]</f>
        <v>4.3715846994535512E-2</v>
      </c>
      <c r="P28" s="6">
        <v>5.4782608695652177</v>
      </c>
      <c r="Q28" s="6">
        <v>11.402173913043478</v>
      </c>
      <c r="R28" s="6">
        <f>SUM(NonNurse[[#This Row],[Qualified Activities Professional Hours]],NonNurse[[#This Row],[Other Activities Professional Hours]])/NonNurse[[#This Row],[MDS Census]]</f>
        <v>0.148883136803758</v>
      </c>
      <c r="S28" s="6">
        <v>3.0465217391304331</v>
      </c>
      <c r="T28" s="6">
        <v>7.0465217391304336</v>
      </c>
      <c r="U28" s="6">
        <v>0</v>
      </c>
      <c r="V28" s="6">
        <f>SUM(NonNurse[[#This Row],[Occupational Therapist Hours]],NonNurse[[#This Row],[OT Assistant Hours]],NonNurse[[#This Row],[OT Aide Hours]])/NonNurse[[#This Row],[MDS Census]]</f>
        <v>8.901926948518836E-2</v>
      </c>
      <c r="W28" s="6">
        <v>3.7914130434782614</v>
      </c>
      <c r="X28" s="6">
        <v>6.3353260869565196</v>
      </c>
      <c r="Y28" s="6">
        <v>0</v>
      </c>
      <c r="Z28" s="6">
        <f>SUM(NonNurse[[#This Row],[Physical Therapist (PT) Hours]],NonNurse[[#This Row],[PT Assistant Hours]],NonNurse[[#This Row],[PT Aide Hours]])/NonNurse[[#This Row],[MDS Census]]</f>
        <v>8.9316460550282792E-2</v>
      </c>
      <c r="AA28" s="6">
        <v>0</v>
      </c>
      <c r="AB28" s="6">
        <v>0</v>
      </c>
      <c r="AC28" s="6">
        <v>0</v>
      </c>
      <c r="AD28" s="6">
        <v>0</v>
      </c>
      <c r="AE28" s="6">
        <v>0</v>
      </c>
      <c r="AF28" s="6">
        <v>0</v>
      </c>
      <c r="AG28" s="6">
        <v>0</v>
      </c>
      <c r="AH28" s="1">
        <v>315234</v>
      </c>
      <c r="AI28">
        <v>2</v>
      </c>
    </row>
    <row r="29" spans="1:35" x14ac:dyDescent="0.25">
      <c r="A29" t="s">
        <v>380</v>
      </c>
      <c r="B29" t="s">
        <v>113</v>
      </c>
      <c r="C29" t="s">
        <v>544</v>
      </c>
      <c r="D29" t="s">
        <v>402</v>
      </c>
      <c r="E29" s="6">
        <v>198.64130434782609</v>
      </c>
      <c r="F29" s="6">
        <v>6.3478260869565215</v>
      </c>
      <c r="G29" s="6">
        <v>0.86086956521739244</v>
      </c>
      <c r="H29" s="6">
        <v>1.1370652173913043</v>
      </c>
      <c r="I29" s="6">
        <v>8.0652173913043477</v>
      </c>
      <c r="J29" s="6">
        <v>0</v>
      </c>
      <c r="K29" s="6">
        <v>2.8695652173913042</v>
      </c>
      <c r="L29" s="6">
        <v>4.245760869565216</v>
      </c>
      <c r="M29" s="6">
        <v>11.543478260869565</v>
      </c>
      <c r="N29" s="6">
        <v>0</v>
      </c>
      <c r="O29" s="6">
        <f>SUM(NonNurse[[#This Row],[Qualified Social Work Staff Hours]],NonNurse[[#This Row],[Other Social Work Staff Hours]])/NonNurse[[#This Row],[MDS Census]]</f>
        <v>5.8112175102599174E-2</v>
      </c>
      <c r="P29" s="6">
        <v>5.3913043478260869</v>
      </c>
      <c r="Q29" s="6">
        <v>57.788043478260867</v>
      </c>
      <c r="R29" s="6">
        <f>SUM(NonNurse[[#This Row],[Qualified Activities Professional Hours]],NonNurse[[#This Row],[Other Activities Professional Hours]])/NonNurse[[#This Row],[MDS Census]]</f>
        <v>0.31805745554035564</v>
      </c>
      <c r="S29" s="6">
        <v>17.964130434782618</v>
      </c>
      <c r="T29" s="6">
        <v>8.7815217391304365</v>
      </c>
      <c r="U29" s="6">
        <v>0</v>
      </c>
      <c r="V29" s="6">
        <f>SUM(NonNurse[[#This Row],[Occupational Therapist Hours]],NonNurse[[#This Row],[OT Assistant Hours]],NonNurse[[#This Row],[OT Aide Hours]])/NonNurse[[#This Row],[MDS Census]]</f>
        <v>0.13464295485636121</v>
      </c>
      <c r="W29" s="6">
        <v>12.026847826086954</v>
      </c>
      <c r="X29" s="6">
        <v>4.9796739130434764</v>
      </c>
      <c r="Y29" s="6">
        <v>0</v>
      </c>
      <c r="Z29" s="6">
        <f>SUM(NonNurse[[#This Row],[Physical Therapist (PT) Hours]],NonNurse[[#This Row],[PT Assistant Hours]],NonNurse[[#This Row],[PT Aide Hours]])/NonNurse[[#This Row],[MDS Census]]</f>
        <v>8.5614227086183284E-2</v>
      </c>
      <c r="AA29" s="6">
        <v>0</v>
      </c>
      <c r="AB29" s="6">
        <v>0</v>
      </c>
      <c r="AC29" s="6">
        <v>0</v>
      </c>
      <c r="AD29" s="6">
        <v>0</v>
      </c>
      <c r="AE29" s="6">
        <v>0</v>
      </c>
      <c r="AF29" s="6">
        <v>0</v>
      </c>
      <c r="AG29" s="6">
        <v>0</v>
      </c>
      <c r="AH29" s="1">
        <v>315214</v>
      </c>
      <c r="AI29">
        <v>2</v>
      </c>
    </row>
    <row r="30" spans="1:35" x14ac:dyDescent="0.25">
      <c r="A30" t="s">
        <v>380</v>
      </c>
      <c r="B30" t="s">
        <v>136</v>
      </c>
      <c r="C30" t="s">
        <v>487</v>
      </c>
      <c r="D30" t="s">
        <v>405</v>
      </c>
      <c r="E30" s="6">
        <v>99.521739130434781</v>
      </c>
      <c r="F30" s="6">
        <v>11.304347826086957</v>
      </c>
      <c r="G30" s="6">
        <v>0</v>
      </c>
      <c r="H30" s="6">
        <v>0.37032608695652175</v>
      </c>
      <c r="I30" s="6">
        <v>3.5217391304347827</v>
      </c>
      <c r="J30" s="6">
        <v>0</v>
      </c>
      <c r="K30" s="6">
        <v>0</v>
      </c>
      <c r="L30" s="6">
        <v>4.1803260869565211</v>
      </c>
      <c r="M30" s="6">
        <v>5.6521739130434785</v>
      </c>
      <c r="N30" s="6">
        <v>0</v>
      </c>
      <c r="O30" s="6">
        <f>SUM(NonNurse[[#This Row],[Qualified Social Work Staff Hours]],NonNurse[[#This Row],[Other Social Work Staff Hours]])/NonNurse[[#This Row],[MDS Census]]</f>
        <v>5.6793359545653128E-2</v>
      </c>
      <c r="P30" s="6">
        <v>5.8260869565217392</v>
      </c>
      <c r="Q30" s="6">
        <v>33.663043478260867</v>
      </c>
      <c r="R30" s="6">
        <f>SUM(NonNurse[[#This Row],[Qualified Activities Professional Hours]],NonNurse[[#This Row],[Other Activities Professional Hours]])/NonNurse[[#This Row],[MDS Census]]</f>
        <v>0.39678899082568808</v>
      </c>
      <c r="S30" s="6">
        <v>9.4358695652173861</v>
      </c>
      <c r="T30" s="6">
        <v>9.2079347826086977</v>
      </c>
      <c r="U30" s="6">
        <v>0</v>
      </c>
      <c r="V30" s="6">
        <f>SUM(NonNurse[[#This Row],[Occupational Therapist Hours]],NonNurse[[#This Row],[OT Assistant Hours]],NonNurse[[#This Row],[OT Aide Hours]])/NonNurse[[#This Row],[MDS Census]]</f>
        <v>0.18733398864132805</v>
      </c>
      <c r="W30" s="6">
        <v>9.6179347826086978</v>
      </c>
      <c r="X30" s="6">
        <v>2.8152173913043477</v>
      </c>
      <c r="Y30" s="6">
        <v>0</v>
      </c>
      <c r="Z30" s="6">
        <f>SUM(NonNurse[[#This Row],[Physical Therapist (PT) Hours]],NonNurse[[#This Row],[PT Assistant Hours]],NonNurse[[#This Row],[PT Aide Hours]])/NonNurse[[#This Row],[MDS Census]]</f>
        <v>0.12492900830056795</v>
      </c>
      <c r="AA30" s="6">
        <v>0</v>
      </c>
      <c r="AB30" s="6">
        <v>0</v>
      </c>
      <c r="AC30" s="6">
        <v>0</v>
      </c>
      <c r="AD30" s="6">
        <v>0</v>
      </c>
      <c r="AE30" s="6">
        <v>0</v>
      </c>
      <c r="AF30" s="6">
        <v>0</v>
      </c>
      <c r="AG30" s="6">
        <v>0</v>
      </c>
      <c r="AH30" s="1">
        <v>315245</v>
      </c>
      <c r="AI30">
        <v>2</v>
      </c>
    </row>
    <row r="31" spans="1:35" x14ac:dyDescent="0.25">
      <c r="A31" t="s">
        <v>380</v>
      </c>
      <c r="B31" t="s">
        <v>103</v>
      </c>
      <c r="C31" t="s">
        <v>426</v>
      </c>
      <c r="D31" t="s">
        <v>401</v>
      </c>
      <c r="E31" s="6">
        <v>162.0108695652174</v>
      </c>
      <c r="F31" s="6">
        <v>12.869565217391305</v>
      </c>
      <c r="G31" s="6">
        <v>0.56521739130434778</v>
      </c>
      <c r="H31" s="6">
        <v>0.85597826086956519</v>
      </c>
      <c r="I31" s="6">
        <v>6.9456521739130439</v>
      </c>
      <c r="J31" s="6">
        <v>0</v>
      </c>
      <c r="K31" s="6">
        <v>0</v>
      </c>
      <c r="L31" s="6">
        <v>3.7880434782608687</v>
      </c>
      <c r="M31" s="6">
        <v>9.7391304347826093</v>
      </c>
      <c r="N31" s="6">
        <v>0</v>
      </c>
      <c r="O31" s="6">
        <f>SUM(NonNurse[[#This Row],[Qualified Social Work Staff Hours]],NonNurse[[#This Row],[Other Social Work Staff Hours]])/NonNurse[[#This Row],[MDS Census]]</f>
        <v>6.0114055686011407E-2</v>
      </c>
      <c r="P31" s="6">
        <v>4.6956521739130439</v>
      </c>
      <c r="Q31" s="6">
        <v>48.975543478260867</v>
      </c>
      <c r="R31" s="6">
        <f>SUM(NonNurse[[#This Row],[Qualified Activities Professional Hours]],NonNurse[[#This Row],[Other Activities Professional Hours]])/NonNurse[[#This Row],[MDS Census]]</f>
        <v>0.33128144917812813</v>
      </c>
      <c r="S31" s="6">
        <v>4.908804347826087</v>
      </c>
      <c r="T31" s="6">
        <v>9.0932608695652171</v>
      </c>
      <c r="U31" s="6">
        <v>0</v>
      </c>
      <c r="V31" s="6">
        <f>SUM(NonNurse[[#This Row],[Occupational Therapist Hours]],NonNurse[[#This Row],[OT Assistant Hours]],NonNurse[[#This Row],[OT Aide Hours]])/NonNurse[[#This Row],[MDS Census]]</f>
        <v>8.6426702448842666E-2</v>
      </c>
      <c r="W31" s="6">
        <v>9.7569565217391325</v>
      </c>
      <c r="X31" s="6">
        <v>5.3994565217391308</v>
      </c>
      <c r="Y31" s="6">
        <v>0</v>
      </c>
      <c r="Z31" s="6">
        <f>SUM(NonNurse[[#This Row],[Physical Therapist (PT) Hours]],NonNurse[[#This Row],[PT Assistant Hours]],NonNurse[[#This Row],[PT Aide Hours]])/NonNurse[[#This Row],[MDS Census]]</f>
        <v>9.3551828245555191E-2</v>
      </c>
      <c r="AA31" s="6">
        <v>0</v>
      </c>
      <c r="AB31" s="6">
        <v>0</v>
      </c>
      <c r="AC31" s="6">
        <v>0</v>
      </c>
      <c r="AD31" s="6">
        <v>0</v>
      </c>
      <c r="AE31" s="6">
        <v>0</v>
      </c>
      <c r="AF31" s="6">
        <v>0</v>
      </c>
      <c r="AG31" s="6">
        <v>0</v>
      </c>
      <c r="AH31" s="1">
        <v>315200</v>
      </c>
      <c r="AI31">
        <v>2</v>
      </c>
    </row>
    <row r="32" spans="1:35" x14ac:dyDescent="0.25">
      <c r="A32" t="s">
        <v>380</v>
      </c>
      <c r="B32" t="s">
        <v>100</v>
      </c>
      <c r="C32" t="s">
        <v>439</v>
      </c>
      <c r="D32" t="s">
        <v>418</v>
      </c>
      <c r="E32" s="6">
        <v>142.44565217391303</v>
      </c>
      <c r="F32" s="6">
        <v>5.5652173913043477</v>
      </c>
      <c r="G32" s="6">
        <v>0</v>
      </c>
      <c r="H32" s="6">
        <v>0.70554347826086949</v>
      </c>
      <c r="I32" s="6">
        <v>5.4891304347826084</v>
      </c>
      <c r="J32" s="6">
        <v>0</v>
      </c>
      <c r="K32" s="6">
        <v>0</v>
      </c>
      <c r="L32" s="6">
        <v>7.3235869565217397</v>
      </c>
      <c r="M32" s="6">
        <v>9.6521739130434785</v>
      </c>
      <c r="N32" s="6">
        <v>0</v>
      </c>
      <c r="O32" s="6">
        <f>SUM(NonNurse[[#This Row],[Qualified Social Work Staff Hours]],NonNurse[[#This Row],[Other Social Work Staff Hours]])/NonNurse[[#This Row],[MDS Census]]</f>
        <v>6.7760396795116376E-2</v>
      </c>
      <c r="P32" s="6">
        <v>5.3043478260869561</v>
      </c>
      <c r="Q32" s="6">
        <v>38.521739130434781</v>
      </c>
      <c r="R32" s="6">
        <f>SUM(NonNurse[[#This Row],[Qualified Activities Professional Hours]],NonNurse[[#This Row],[Other Activities Professional Hours]])/NonNurse[[#This Row],[MDS Census]]</f>
        <v>0.30766882869133916</v>
      </c>
      <c r="S32" s="6">
        <v>10.992826086956523</v>
      </c>
      <c r="T32" s="6">
        <v>4.8598913043478262</v>
      </c>
      <c r="U32" s="6">
        <v>0</v>
      </c>
      <c r="V32" s="6">
        <f>SUM(NonNurse[[#This Row],[Occupational Therapist Hours]],NonNurse[[#This Row],[OT Assistant Hours]],NonNurse[[#This Row],[OT Aide Hours]])/NonNurse[[#This Row],[MDS Census]]</f>
        <v>0.11128958412819537</v>
      </c>
      <c r="W32" s="6">
        <v>11.010000000000002</v>
      </c>
      <c r="X32" s="6">
        <v>12.223913043478262</v>
      </c>
      <c r="Y32" s="6">
        <v>0</v>
      </c>
      <c r="Z32" s="6">
        <f>SUM(NonNurse[[#This Row],[Physical Therapist (PT) Hours]],NonNurse[[#This Row],[PT Assistant Hours]],NonNurse[[#This Row],[PT Aide Hours]])/NonNurse[[#This Row],[MDS Census]]</f>
        <v>0.16310721098817249</v>
      </c>
      <c r="AA32" s="6">
        <v>0</v>
      </c>
      <c r="AB32" s="6">
        <v>0</v>
      </c>
      <c r="AC32" s="6">
        <v>0</v>
      </c>
      <c r="AD32" s="6">
        <v>0</v>
      </c>
      <c r="AE32" s="6">
        <v>0</v>
      </c>
      <c r="AF32" s="6">
        <v>0</v>
      </c>
      <c r="AG32" s="6">
        <v>0</v>
      </c>
      <c r="AH32" s="1">
        <v>315196</v>
      </c>
      <c r="AI32">
        <v>2</v>
      </c>
    </row>
    <row r="33" spans="1:35" x14ac:dyDescent="0.25">
      <c r="A33" t="s">
        <v>380</v>
      </c>
      <c r="B33" t="s">
        <v>116</v>
      </c>
      <c r="C33" t="s">
        <v>440</v>
      </c>
      <c r="D33" t="s">
        <v>401</v>
      </c>
      <c r="E33" s="6">
        <v>88.608695652173907</v>
      </c>
      <c r="F33" s="6">
        <v>5.2173913043478262</v>
      </c>
      <c r="G33" s="6">
        <v>0.58695652173913049</v>
      </c>
      <c r="H33" s="6">
        <v>0.40586956521739126</v>
      </c>
      <c r="I33" s="6">
        <v>3.5543478260869565</v>
      </c>
      <c r="J33" s="6">
        <v>0</v>
      </c>
      <c r="K33" s="6">
        <v>0</v>
      </c>
      <c r="L33" s="6">
        <v>5.2369565217391303</v>
      </c>
      <c r="M33" s="6">
        <v>4</v>
      </c>
      <c r="N33" s="6">
        <v>0</v>
      </c>
      <c r="O33" s="6">
        <f>SUM(NonNurse[[#This Row],[Qualified Social Work Staff Hours]],NonNurse[[#This Row],[Other Social Work Staff Hours]])/NonNurse[[#This Row],[MDS Census]]</f>
        <v>4.5142296368989206E-2</v>
      </c>
      <c r="P33" s="6">
        <v>5.3913043478260869</v>
      </c>
      <c r="Q33" s="6">
        <v>16.6875</v>
      </c>
      <c r="R33" s="6">
        <f>SUM(NonNurse[[#This Row],[Qualified Activities Professional Hours]],NonNurse[[#This Row],[Other Activities Professional Hours]])/NonNurse[[#This Row],[MDS Census]]</f>
        <v>0.24917198233562315</v>
      </c>
      <c r="S33" s="6">
        <v>4.9005434782608699</v>
      </c>
      <c r="T33" s="6">
        <v>10.18413043478261</v>
      </c>
      <c r="U33" s="6">
        <v>0</v>
      </c>
      <c r="V33" s="6">
        <f>SUM(NonNurse[[#This Row],[Occupational Therapist Hours]],NonNurse[[#This Row],[OT Assistant Hours]],NonNurse[[#This Row],[OT Aide Hours]])/NonNurse[[#This Row],[MDS Census]]</f>
        <v>0.17023920510304222</v>
      </c>
      <c r="W33" s="6">
        <v>7.4423913043478267</v>
      </c>
      <c r="X33" s="6">
        <v>9.8533695652173883</v>
      </c>
      <c r="Y33" s="6">
        <v>0</v>
      </c>
      <c r="Z33" s="6">
        <f>SUM(NonNurse[[#This Row],[Physical Therapist (PT) Hours]],NonNurse[[#This Row],[PT Assistant Hours]],NonNurse[[#This Row],[PT Aide Hours]])/NonNurse[[#This Row],[MDS Census]]</f>
        <v>0.19519259077526985</v>
      </c>
      <c r="AA33" s="6">
        <v>0</v>
      </c>
      <c r="AB33" s="6">
        <v>0</v>
      </c>
      <c r="AC33" s="6">
        <v>0</v>
      </c>
      <c r="AD33" s="6">
        <v>0</v>
      </c>
      <c r="AE33" s="6">
        <v>0</v>
      </c>
      <c r="AF33" s="6">
        <v>0</v>
      </c>
      <c r="AG33" s="6">
        <v>0</v>
      </c>
      <c r="AH33" s="1">
        <v>315217</v>
      </c>
      <c r="AI33">
        <v>2</v>
      </c>
    </row>
    <row r="34" spans="1:35" x14ac:dyDescent="0.25">
      <c r="A34" t="s">
        <v>380</v>
      </c>
      <c r="B34" t="s">
        <v>184</v>
      </c>
      <c r="C34" t="s">
        <v>451</v>
      </c>
      <c r="D34" t="s">
        <v>418</v>
      </c>
      <c r="E34" s="6">
        <v>130.60869565217391</v>
      </c>
      <c r="F34" s="6">
        <v>9.5652173913043477</v>
      </c>
      <c r="G34" s="6">
        <v>1.4347826086956521</v>
      </c>
      <c r="H34" s="6">
        <v>0</v>
      </c>
      <c r="I34" s="6">
        <v>4.2173913043478262</v>
      </c>
      <c r="J34" s="6">
        <v>0</v>
      </c>
      <c r="K34" s="6">
        <v>2.8260869565217392</v>
      </c>
      <c r="L34" s="6">
        <v>5.1702173913043472</v>
      </c>
      <c r="M34" s="6">
        <v>5.2173913043478262</v>
      </c>
      <c r="N34" s="6">
        <v>0</v>
      </c>
      <c r="O34" s="6">
        <f>SUM(NonNurse[[#This Row],[Qualified Social Work Staff Hours]],NonNurse[[#This Row],[Other Social Work Staff Hours]])/NonNurse[[#This Row],[MDS Census]]</f>
        <v>3.994673768308922E-2</v>
      </c>
      <c r="P34" s="6">
        <v>5.3913043478260869</v>
      </c>
      <c r="Q34" s="6">
        <v>17.127717391304348</v>
      </c>
      <c r="R34" s="6">
        <f>SUM(NonNurse[[#This Row],[Qualified Activities Professional Hours]],NonNurse[[#This Row],[Other Activities Professional Hours]])/NonNurse[[#This Row],[MDS Census]]</f>
        <v>0.17241594540612518</v>
      </c>
      <c r="S34" s="6">
        <v>7.4949999999999992</v>
      </c>
      <c r="T34" s="6">
        <v>4.4973913043478264</v>
      </c>
      <c r="U34" s="6">
        <v>0</v>
      </c>
      <c r="V34" s="6">
        <f>SUM(NonNurse[[#This Row],[Occupational Therapist Hours]],NonNurse[[#This Row],[OT Assistant Hours]],NonNurse[[#This Row],[OT Aide Hours]])/NonNurse[[#This Row],[MDS Census]]</f>
        <v>9.1819241011984035E-2</v>
      </c>
      <c r="W34" s="6">
        <v>4.4636956521739135</v>
      </c>
      <c r="X34" s="6">
        <v>5.8928260869565214</v>
      </c>
      <c r="Y34" s="6">
        <v>0</v>
      </c>
      <c r="Z34" s="6">
        <f>SUM(NonNurse[[#This Row],[Physical Therapist (PT) Hours]],NonNurse[[#This Row],[PT Assistant Hours]],NonNurse[[#This Row],[PT Aide Hours]])/NonNurse[[#This Row],[MDS Census]]</f>
        <v>7.9294274300932097E-2</v>
      </c>
      <c r="AA34" s="6">
        <v>0</v>
      </c>
      <c r="AB34" s="6">
        <v>0</v>
      </c>
      <c r="AC34" s="6">
        <v>0</v>
      </c>
      <c r="AD34" s="6">
        <v>0</v>
      </c>
      <c r="AE34" s="6">
        <v>0</v>
      </c>
      <c r="AF34" s="6">
        <v>0</v>
      </c>
      <c r="AG34" s="6">
        <v>0</v>
      </c>
      <c r="AH34" s="1">
        <v>315309</v>
      </c>
      <c r="AI34">
        <v>2</v>
      </c>
    </row>
    <row r="35" spans="1:35" x14ac:dyDescent="0.25">
      <c r="A35" t="s">
        <v>380</v>
      </c>
      <c r="B35" t="s">
        <v>55</v>
      </c>
      <c r="C35" t="s">
        <v>513</v>
      </c>
      <c r="D35" t="s">
        <v>412</v>
      </c>
      <c r="E35" s="6">
        <v>116</v>
      </c>
      <c r="F35" s="6">
        <v>5.625</v>
      </c>
      <c r="G35" s="6">
        <v>0</v>
      </c>
      <c r="H35" s="6">
        <v>0</v>
      </c>
      <c r="I35" s="6">
        <v>2.6086956521739131</v>
      </c>
      <c r="J35" s="6">
        <v>0</v>
      </c>
      <c r="K35" s="6">
        <v>0</v>
      </c>
      <c r="L35" s="6">
        <v>0.58423913043478259</v>
      </c>
      <c r="M35" s="6">
        <v>8.5652173913043472E-2</v>
      </c>
      <c r="N35" s="6">
        <v>0</v>
      </c>
      <c r="O35" s="6">
        <f>SUM(NonNurse[[#This Row],[Qualified Social Work Staff Hours]],NonNurse[[#This Row],[Other Social Work Staff Hours]])/NonNurse[[#This Row],[MDS Census]]</f>
        <v>7.3838080959520236E-4</v>
      </c>
      <c r="P35" s="6">
        <v>4.3876086956521734</v>
      </c>
      <c r="Q35" s="6">
        <v>23.753260869565214</v>
      </c>
      <c r="R35" s="6">
        <f>SUM(NonNurse[[#This Row],[Qualified Activities Professional Hours]],NonNurse[[#This Row],[Other Activities Professional Hours]])/NonNurse[[#This Row],[MDS Census]]</f>
        <v>0.24259370314842574</v>
      </c>
      <c r="S35" s="6">
        <v>11.556304347826085</v>
      </c>
      <c r="T35" s="6">
        <v>4.785869565217391</v>
      </c>
      <c r="U35" s="6">
        <v>0.51086956521739135</v>
      </c>
      <c r="V35" s="6">
        <f>SUM(NonNurse[[#This Row],[Occupational Therapist Hours]],NonNurse[[#This Row],[OT Assistant Hours]],NonNurse[[#This Row],[OT Aide Hours]])/NonNurse[[#This Row],[MDS Census]]</f>
        <v>0.14528485757121434</v>
      </c>
      <c r="W35" s="6">
        <v>5.254021739130434</v>
      </c>
      <c r="X35" s="6">
        <v>5.284021739130436</v>
      </c>
      <c r="Y35" s="6">
        <v>0</v>
      </c>
      <c r="Z35" s="6">
        <f>SUM(NonNurse[[#This Row],[Physical Therapist (PT) Hours]],NonNurse[[#This Row],[PT Assistant Hours]],NonNurse[[#This Row],[PT Aide Hours]])/NonNurse[[#This Row],[MDS Census]]</f>
        <v>9.0845202398800617E-2</v>
      </c>
      <c r="AA35" s="6">
        <v>0</v>
      </c>
      <c r="AB35" s="6">
        <v>0</v>
      </c>
      <c r="AC35" s="6">
        <v>0</v>
      </c>
      <c r="AD35" s="6">
        <v>0</v>
      </c>
      <c r="AE35" s="6">
        <v>0</v>
      </c>
      <c r="AF35" s="6">
        <v>0</v>
      </c>
      <c r="AG35" s="6">
        <v>0</v>
      </c>
      <c r="AH35" s="1">
        <v>315119</v>
      </c>
      <c r="AI35">
        <v>2</v>
      </c>
    </row>
    <row r="36" spans="1:35" x14ac:dyDescent="0.25">
      <c r="A36" t="s">
        <v>380</v>
      </c>
      <c r="B36" t="s">
        <v>31</v>
      </c>
      <c r="C36" t="s">
        <v>499</v>
      </c>
      <c r="D36" t="s">
        <v>401</v>
      </c>
      <c r="E36" s="6">
        <v>86.010869565217391</v>
      </c>
      <c r="F36" s="6">
        <v>46.252282608695644</v>
      </c>
      <c r="G36" s="6">
        <v>0</v>
      </c>
      <c r="H36" s="6">
        <v>0</v>
      </c>
      <c r="I36" s="6">
        <v>0</v>
      </c>
      <c r="J36" s="6">
        <v>0</v>
      </c>
      <c r="K36" s="6">
        <v>0</v>
      </c>
      <c r="L36" s="6">
        <v>4.4250000000000016</v>
      </c>
      <c r="M36" s="6">
        <v>5.6670652173913041</v>
      </c>
      <c r="N36" s="6">
        <v>0</v>
      </c>
      <c r="O36" s="6">
        <f>SUM(NonNurse[[#This Row],[Qualified Social Work Staff Hours]],NonNurse[[#This Row],[Other Social Work Staff Hours]])/NonNurse[[#This Row],[MDS Census]]</f>
        <v>6.5887779603184635E-2</v>
      </c>
      <c r="P36" s="6">
        <v>0</v>
      </c>
      <c r="Q36" s="6">
        <v>14.92358695652174</v>
      </c>
      <c r="R36" s="6">
        <f>SUM(NonNurse[[#This Row],[Qualified Activities Professional Hours]],NonNurse[[#This Row],[Other Activities Professional Hours]])/NonNurse[[#This Row],[MDS Census]]</f>
        <v>0.17350815114368762</v>
      </c>
      <c r="S36" s="6">
        <v>10.232173913043479</v>
      </c>
      <c r="T36" s="6">
        <v>8.878586956521735</v>
      </c>
      <c r="U36" s="6">
        <v>0</v>
      </c>
      <c r="V36" s="6">
        <f>SUM(NonNurse[[#This Row],[Occupational Therapist Hours]],NonNurse[[#This Row],[OT Assistant Hours]],NonNurse[[#This Row],[OT Aide Hours]])/NonNurse[[#This Row],[MDS Census]]</f>
        <v>0.22219006697838992</v>
      </c>
      <c r="W36" s="6">
        <v>9.1008695652173923</v>
      </c>
      <c r="X36" s="6">
        <v>3.8717391304347819</v>
      </c>
      <c r="Y36" s="6">
        <v>0</v>
      </c>
      <c r="Z36" s="6">
        <f>SUM(NonNurse[[#This Row],[Physical Therapist (PT) Hours]],NonNurse[[#This Row],[PT Assistant Hours]],NonNurse[[#This Row],[PT Aide Hours]])/NonNurse[[#This Row],[MDS Census]]</f>
        <v>0.1508252243144193</v>
      </c>
      <c r="AA36" s="6">
        <v>0</v>
      </c>
      <c r="AB36" s="6">
        <v>0</v>
      </c>
      <c r="AC36" s="6">
        <v>0</v>
      </c>
      <c r="AD36" s="6">
        <v>61.759130434782584</v>
      </c>
      <c r="AE36" s="6">
        <v>0</v>
      </c>
      <c r="AF36" s="6">
        <v>0</v>
      </c>
      <c r="AG36" s="6">
        <v>0</v>
      </c>
      <c r="AH36" s="1">
        <v>315064</v>
      </c>
      <c r="AI36">
        <v>2</v>
      </c>
    </row>
    <row r="37" spans="1:35" x14ac:dyDescent="0.25">
      <c r="A37" t="s">
        <v>380</v>
      </c>
      <c r="B37" t="s">
        <v>146</v>
      </c>
      <c r="C37" t="s">
        <v>557</v>
      </c>
      <c r="D37" t="s">
        <v>415</v>
      </c>
      <c r="E37" s="6">
        <v>171.11956521739131</v>
      </c>
      <c r="F37" s="6">
        <v>5.0163043478260869</v>
      </c>
      <c r="G37" s="6">
        <v>0.375</v>
      </c>
      <c r="H37" s="6">
        <v>0.79999999999999993</v>
      </c>
      <c r="I37" s="6">
        <v>2.5760869565217392</v>
      </c>
      <c r="J37" s="6">
        <v>0</v>
      </c>
      <c r="K37" s="6">
        <v>0</v>
      </c>
      <c r="L37" s="6">
        <v>4.0019565217391309</v>
      </c>
      <c r="M37" s="6">
        <v>4.3206521739130439</v>
      </c>
      <c r="N37" s="6">
        <v>0</v>
      </c>
      <c r="O37" s="6">
        <f>SUM(NonNurse[[#This Row],[Qualified Social Work Staff Hours]],NonNurse[[#This Row],[Other Social Work Staff Hours]])/NonNurse[[#This Row],[MDS Census]]</f>
        <v>2.524931715683161E-2</v>
      </c>
      <c r="P37" s="6">
        <v>4.8913043478260869</v>
      </c>
      <c r="Q37" s="6">
        <v>34.932065217391305</v>
      </c>
      <c r="R37" s="6">
        <f>SUM(NonNurse[[#This Row],[Qualified Activities Professional Hours]],NonNurse[[#This Row],[Other Activities Professional Hours]])/NonNurse[[#This Row],[MDS Census]]</f>
        <v>0.2327224798323064</v>
      </c>
      <c r="S37" s="6">
        <v>6.0042391304347813</v>
      </c>
      <c r="T37" s="6">
        <v>4.8529347826086964</v>
      </c>
      <c r="U37" s="6">
        <v>3.1739130434782608</v>
      </c>
      <c r="V37" s="6">
        <f>SUM(NonNurse[[#This Row],[Occupational Therapist Hours]],NonNurse[[#This Row],[OT Assistant Hours]],NonNurse[[#This Row],[OT Aide Hours]])/NonNurse[[#This Row],[MDS Census]]</f>
        <v>8.1995807660547551E-2</v>
      </c>
      <c r="W37" s="6">
        <v>5.8229347826086961</v>
      </c>
      <c r="X37" s="6">
        <v>8.761413043478262</v>
      </c>
      <c r="Y37" s="6">
        <v>0</v>
      </c>
      <c r="Z37" s="6">
        <f>SUM(NonNurse[[#This Row],[Physical Therapist (PT) Hours]],NonNurse[[#This Row],[PT Assistant Hours]],NonNurse[[#This Row],[PT Aide Hours]])/NonNurse[[#This Row],[MDS Census]]</f>
        <v>8.5228990662516685E-2</v>
      </c>
      <c r="AA37" s="6">
        <v>0</v>
      </c>
      <c r="AB37" s="6">
        <v>0</v>
      </c>
      <c r="AC37" s="6">
        <v>0</v>
      </c>
      <c r="AD37" s="6">
        <v>0</v>
      </c>
      <c r="AE37" s="6">
        <v>0.25</v>
      </c>
      <c r="AF37" s="6">
        <v>0</v>
      </c>
      <c r="AG37" s="6">
        <v>0</v>
      </c>
      <c r="AH37" s="1">
        <v>315260</v>
      </c>
      <c r="AI37">
        <v>2</v>
      </c>
    </row>
    <row r="38" spans="1:35" x14ac:dyDescent="0.25">
      <c r="A38" t="s">
        <v>380</v>
      </c>
      <c r="B38" t="s">
        <v>54</v>
      </c>
      <c r="C38" t="s">
        <v>437</v>
      </c>
      <c r="D38" t="s">
        <v>418</v>
      </c>
      <c r="E38" s="6">
        <v>119.3695652173913</v>
      </c>
      <c r="F38" s="6">
        <v>9.4157608695652169</v>
      </c>
      <c r="G38" s="6">
        <v>0.32608695652173914</v>
      </c>
      <c r="H38" s="6">
        <v>0.73282608695652174</v>
      </c>
      <c r="I38" s="6">
        <v>4.9021739130434785</v>
      </c>
      <c r="J38" s="6">
        <v>0</v>
      </c>
      <c r="K38" s="6">
        <v>0</v>
      </c>
      <c r="L38" s="6">
        <v>4.0569565217391288</v>
      </c>
      <c r="M38" s="6">
        <v>9.3423913043478262</v>
      </c>
      <c r="N38" s="6">
        <v>0</v>
      </c>
      <c r="O38" s="6">
        <f>SUM(NonNurse[[#This Row],[Qualified Social Work Staff Hours]],NonNurse[[#This Row],[Other Social Work Staff Hours]])/NonNurse[[#This Row],[MDS Census]]</f>
        <v>7.8264432708067752E-2</v>
      </c>
      <c r="P38" s="6">
        <v>5.5760869565217392</v>
      </c>
      <c r="Q38" s="6">
        <v>22.119565217391305</v>
      </c>
      <c r="R38" s="6">
        <f>SUM(NonNurse[[#This Row],[Qualified Activities Professional Hours]],NonNurse[[#This Row],[Other Activities Professional Hours]])/NonNurse[[#This Row],[MDS Census]]</f>
        <v>0.23201602622473139</v>
      </c>
      <c r="S38" s="6">
        <v>5.0763043478260865</v>
      </c>
      <c r="T38" s="6">
        <v>5.0771739130434783</v>
      </c>
      <c r="U38" s="6">
        <v>0</v>
      </c>
      <c r="V38" s="6">
        <f>SUM(NonNurse[[#This Row],[Occupational Therapist Hours]],NonNurse[[#This Row],[OT Assistant Hours]],NonNurse[[#This Row],[OT Aide Hours]])/NonNurse[[#This Row],[MDS Census]]</f>
        <v>8.5059187761792027E-2</v>
      </c>
      <c r="W38" s="6">
        <v>4.8245652173913047</v>
      </c>
      <c r="X38" s="6">
        <v>5.6933695652173908</v>
      </c>
      <c r="Y38" s="6">
        <v>0</v>
      </c>
      <c r="Z38" s="6">
        <f>SUM(NonNurse[[#This Row],[Physical Therapist (PT) Hours]],NonNurse[[#This Row],[PT Assistant Hours]],NonNurse[[#This Row],[PT Aide Hours]])/NonNurse[[#This Row],[MDS Census]]</f>
        <v>8.8112365689309774E-2</v>
      </c>
      <c r="AA38" s="6">
        <v>0</v>
      </c>
      <c r="AB38" s="6">
        <v>0</v>
      </c>
      <c r="AC38" s="6">
        <v>0</v>
      </c>
      <c r="AD38" s="6">
        <v>0</v>
      </c>
      <c r="AE38" s="6">
        <v>0.27173913043478259</v>
      </c>
      <c r="AF38" s="6">
        <v>0</v>
      </c>
      <c r="AG38" s="6">
        <v>6.1046739130434782</v>
      </c>
      <c r="AH38" s="1">
        <v>315115</v>
      </c>
      <c r="AI38">
        <v>2</v>
      </c>
    </row>
    <row r="39" spans="1:35" x14ac:dyDescent="0.25">
      <c r="A39" t="s">
        <v>380</v>
      </c>
      <c r="B39" t="s">
        <v>246</v>
      </c>
      <c r="C39" t="s">
        <v>434</v>
      </c>
      <c r="D39" t="s">
        <v>413</v>
      </c>
      <c r="E39" s="6">
        <v>124.02173913043478</v>
      </c>
      <c r="F39" s="6">
        <v>0</v>
      </c>
      <c r="G39" s="6">
        <v>0.2608695652173913</v>
      </c>
      <c r="H39" s="6">
        <v>0.80978260869565222</v>
      </c>
      <c r="I39" s="6">
        <v>3.3804347826086958</v>
      </c>
      <c r="J39" s="6">
        <v>0</v>
      </c>
      <c r="K39" s="6">
        <v>0</v>
      </c>
      <c r="L39" s="6">
        <v>5.6110869565217394</v>
      </c>
      <c r="M39" s="6">
        <v>6.2092391304347823</v>
      </c>
      <c r="N39" s="6">
        <v>0</v>
      </c>
      <c r="O39" s="6">
        <f>SUM(NonNurse[[#This Row],[Qualified Social Work Staff Hours]],NonNurse[[#This Row],[Other Social Work Staff Hours]])/NonNurse[[#This Row],[MDS Census]]</f>
        <v>5.0065731814198072E-2</v>
      </c>
      <c r="P39" s="6">
        <v>5.6521739130434785</v>
      </c>
      <c r="Q39" s="6">
        <v>18.826086956521738</v>
      </c>
      <c r="R39" s="6">
        <f>SUM(NonNurse[[#This Row],[Qualified Activities Professional Hours]],NonNurse[[#This Row],[Other Activities Professional Hours]])/NonNurse[[#This Row],[MDS Census]]</f>
        <v>0.19737072743207715</v>
      </c>
      <c r="S39" s="6">
        <v>4.7663043478260869</v>
      </c>
      <c r="T39" s="6">
        <v>7.6947826086956521</v>
      </c>
      <c r="U39" s="6">
        <v>0</v>
      </c>
      <c r="V39" s="6">
        <f>SUM(NonNurse[[#This Row],[Occupational Therapist Hours]],NonNurse[[#This Row],[OT Assistant Hours]],NonNurse[[#This Row],[OT Aide Hours]])/NonNurse[[#This Row],[MDS Census]]</f>
        <v>0.10047502191060474</v>
      </c>
      <c r="W39" s="6">
        <v>3.6632608695652173</v>
      </c>
      <c r="X39" s="6">
        <v>3.7619565217391302</v>
      </c>
      <c r="Y39" s="6">
        <v>0</v>
      </c>
      <c r="Z39" s="6">
        <f>SUM(NonNurse[[#This Row],[Physical Therapist (PT) Hours]],NonNurse[[#This Row],[PT Assistant Hours]],NonNurse[[#This Row],[PT Aide Hours]])/NonNurse[[#This Row],[MDS Census]]</f>
        <v>5.9870289219982463E-2</v>
      </c>
      <c r="AA39" s="6">
        <v>0</v>
      </c>
      <c r="AB39" s="6">
        <v>0</v>
      </c>
      <c r="AC39" s="6">
        <v>0</v>
      </c>
      <c r="AD39" s="6">
        <v>0</v>
      </c>
      <c r="AE39" s="6">
        <v>0</v>
      </c>
      <c r="AF39" s="6">
        <v>0</v>
      </c>
      <c r="AG39" s="6">
        <v>0</v>
      </c>
      <c r="AH39" s="1">
        <v>315386</v>
      </c>
      <c r="AI39">
        <v>2</v>
      </c>
    </row>
    <row r="40" spans="1:35" x14ac:dyDescent="0.25">
      <c r="A40" t="s">
        <v>380</v>
      </c>
      <c r="B40" t="s">
        <v>335</v>
      </c>
      <c r="C40" t="s">
        <v>564</v>
      </c>
      <c r="D40" t="s">
        <v>412</v>
      </c>
      <c r="E40" s="6">
        <v>34.586956521739133</v>
      </c>
      <c r="F40" s="6">
        <v>5.4782608695652177</v>
      </c>
      <c r="G40" s="6">
        <v>0.70652173913043481</v>
      </c>
      <c r="H40" s="6">
        <v>0.16021739130434781</v>
      </c>
      <c r="I40" s="6">
        <v>1.826086956521739</v>
      </c>
      <c r="J40" s="6">
        <v>0</v>
      </c>
      <c r="K40" s="6">
        <v>0</v>
      </c>
      <c r="L40" s="6">
        <v>0.53304347826086951</v>
      </c>
      <c r="M40" s="6">
        <v>6.8777173913043477</v>
      </c>
      <c r="N40" s="6">
        <v>0</v>
      </c>
      <c r="O40" s="6">
        <f>SUM(NonNurse[[#This Row],[Qualified Social Work Staff Hours]],NonNurse[[#This Row],[Other Social Work Staff Hours]])/NonNurse[[#This Row],[MDS Census]]</f>
        <v>0.19885292269013197</v>
      </c>
      <c r="P40" s="6">
        <v>9.2553260869565221</v>
      </c>
      <c r="Q40" s="6">
        <v>8.6114130434782616</v>
      </c>
      <c r="R40" s="6">
        <f>SUM(NonNurse[[#This Row],[Qualified Activities Professional Hours]],NonNurse[[#This Row],[Other Activities Professional Hours]])/NonNurse[[#This Row],[MDS Census]]</f>
        <v>0.51657448145820239</v>
      </c>
      <c r="S40" s="6">
        <v>3.5686956521739135</v>
      </c>
      <c r="T40" s="6">
        <v>5.3206521739130439</v>
      </c>
      <c r="U40" s="6">
        <v>0</v>
      </c>
      <c r="V40" s="6">
        <f>SUM(NonNurse[[#This Row],[Occupational Therapist Hours]],NonNurse[[#This Row],[OT Assistant Hours]],NonNurse[[#This Row],[OT Aide Hours]])/NonNurse[[#This Row],[MDS Census]]</f>
        <v>0.25701445631678194</v>
      </c>
      <c r="W40" s="6">
        <v>2.7096739130434786</v>
      </c>
      <c r="X40" s="6">
        <v>2.5565217391304351</v>
      </c>
      <c r="Y40" s="6">
        <v>0</v>
      </c>
      <c r="Z40" s="6">
        <f>SUM(NonNurse[[#This Row],[Physical Therapist (PT) Hours]],NonNurse[[#This Row],[PT Assistant Hours]],NonNurse[[#This Row],[PT Aide Hours]])/NonNurse[[#This Row],[MDS Census]]</f>
        <v>0.15225958516656193</v>
      </c>
      <c r="AA40" s="6">
        <v>0</v>
      </c>
      <c r="AB40" s="6">
        <v>0</v>
      </c>
      <c r="AC40" s="6">
        <v>0</v>
      </c>
      <c r="AD40" s="6">
        <v>0</v>
      </c>
      <c r="AE40" s="6">
        <v>0</v>
      </c>
      <c r="AF40" s="6">
        <v>0</v>
      </c>
      <c r="AG40" s="6">
        <v>0</v>
      </c>
      <c r="AH40" s="1">
        <v>315515</v>
      </c>
      <c r="AI40">
        <v>2</v>
      </c>
    </row>
    <row r="41" spans="1:35" x14ac:dyDescent="0.25">
      <c r="A41" t="s">
        <v>380</v>
      </c>
      <c r="B41" t="s">
        <v>275</v>
      </c>
      <c r="C41" t="s">
        <v>455</v>
      </c>
      <c r="D41" t="s">
        <v>413</v>
      </c>
      <c r="E41" s="6">
        <v>89.119565217391298</v>
      </c>
      <c r="F41" s="6">
        <v>6.1684782608695654</v>
      </c>
      <c r="G41" s="6">
        <v>0</v>
      </c>
      <c r="H41" s="6">
        <v>0</v>
      </c>
      <c r="I41" s="6">
        <v>4.7826086956521738</v>
      </c>
      <c r="J41" s="6">
        <v>0</v>
      </c>
      <c r="K41" s="6">
        <v>0</v>
      </c>
      <c r="L41" s="6">
        <v>0.95380434782608692</v>
      </c>
      <c r="M41" s="6">
        <v>5.3913043478260869</v>
      </c>
      <c r="N41" s="6">
        <v>0</v>
      </c>
      <c r="O41" s="6">
        <f>SUM(NonNurse[[#This Row],[Qualified Social Work Staff Hours]],NonNurse[[#This Row],[Other Social Work Staff Hours]])/NonNurse[[#This Row],[MDS Census]]</f>
        <v>6.0495182339309679E-2</v>
      </c>
      <c r="P41" s="6">
        <v>5.375</v>
      </c>
      <c r="Q41" s="6">
        <v>8.0298913043478262</v>
      </c>
      <c r="R41" s="6">
        <f>SUM(NonNurse[[#This Row],[Qualified Activities Professional Hours]],NonNurse[[#This Row],[Other Activities Professional Hours]])/NonNurse[[#This Row],[MDS Census]]</f>
        <v>0.15041468471764852</v>
      </c>
      <c r="S41" s="6">
        <v>6.6983695652173916</v>
      </c>
      <c r="T41" s="6">
        <v>7.5353260869565215</v>
      </c>
      <c r="U41" s="6">
        <v>0</v>
      </c>
      <c r="V41" s="6">
        <f>SUM(NonNurse[[#This Row],[Occupational Therapist Hours]],NonNurse[[#This Row],[OT Assistant Hours]],NonNurse[[#This Row],[OT Aide Hours]])/NonNurse[[#This Row],[MDS Census]]</f>
        <v>0.15971459934138313</v>
      </c>
      <c r="W41" s="6">
        <v>14.838043478260868</v>
      </c>
      <c r="X41" s="6">
        <v>7.1114130434782608</v>
      </c>
      <c r="Y41" s="6">
        <v>0</v>
      </c>
      <c r="Z41" s="6">
        <f>SUM(NonNurse[[#This Row],[Physical Therapist (PT) Hours]],NonNurse[[#This Row],[PT Assistant Hours]],NonNurse[[#This Row],[PT Aide Hours]])/NonNurse[[#This Row],[MDS Census]]</f>
        <v>0.24629223075984877</v>
      </c>
      <c r="AA41" s="6">
        <v>0</v>
      </c>
      <c r="AB41" s="6">
        <v>0</v>
      </c>
      <c r="AC41" s="6">
        <v>0</v>
      </c>
      <c r="AD41" s="6">
        <v>76.418478260869563</v>
      </c>
      <c r="AE41" s="6">
        <v>0</v>
      </c>
      <c r="AF41" s="6">
        <v>0</v>
      </c>
      <c r="AG41" s="6">
        <v>0</v>
      </c>
      <c r="AH41" s="1">
        <v>315438</v>
      </c>
      <c r="AI41">
        <v>2</v>
      </c>
    </row>
    <row r="42" spans="1:35" x14ac:dyDescent="0.25">
      <c r="A42" t="s">
        <v>380</v>
      </c>
      <c r="B42" t="s">
        <v>203</v>
      </c>
      <c r="C42" t="s">
        <v>474</v>
      </c>
      <c r="D42" t="s">
        <v>414</v>
      </c>
      <c r="E42" s="6">
        <v>140.15217391304347</v>
      </c>
      <c r="F42" s="6">
        <v>17.742826086956523</v>
      </c>
      <c r="G42" s="6">
        <v>0</v>
      </c>
      <c r="H42" s="6">
        <v>0</v>
      </c>
      <c r="I42" s="6">
        <v>4.9565217391304346</v>
      </c>
      <c r="J42" s="6">
        <v>0</v>
      </c>
      <c r="K42" s="6">
        <v>0</v>
      </c>
      <c r="L42" s="6">
        <v>5.2173913043478262</v>
      </c>
      <c r="M42" s="6">
        <v>10.423913043478262</v>
      </c>
      <c r="N42" s="6">
        <v>0</v>
      </c>
      <c r="O42" s="6">
        <f>SUM(NonNurse[[#This Row],[Qualified Social Work Staff Hours]],NonNurse[[#This Row],[Other Social Work Staff Hours]])/NonNurse[[#This Row],[MDS Census]]</f>
        <v>7.4375678610206303E-2</v>
      </c>
      <c r="P42" s="6">
        <v>4.9565217391304346</v>
      </c>
      <c r="Q42" s="6">
        <v>12.448369565217391</v>
      </c>
      <c r="R42" s="6">
        <f>SUM(NonNurse[[#This Row],[Qualified Activities Professional Hours]],NonNurse[[#This Row],[Other Activities Professional Hours]])/NonNurse[[#This Row],[MDS Census]]</f>
        <v>0.124185667752443</v>
      </c>
      <c r="S42" s="6">
        <v>10.766304347826088</v>
      </c>
      <c r="T42" s="6">
        <v>3.5951086956521738</v>
      </c>
      <c r="U42" s="6">
        <v>0</v>
      </c>
      <c r="V42" s="6">
        <f>SUM(NonNurse[[#This Row],[Occupational Therapist Hours]],NonNurse[[#This Row],[OT Assistant Hours]],NonNurse[[#This Row],[OT Aide Hours]])/NonNurse[[#This Row],[MDS Census]]</f>
        <v>0.10247014115092293</v>
      </c>
      <c r="W42" s="6">
        <v>17.366847826086957</v>
      </c>
      <c r="X42" s="6">
        <v>5.6331521739130439</v>
      </c>
      <c r="Y42" s="6">
        <v>0</v>
      </c>
      <c r="Z42" s="6">
        <f>SUM(NonNurse[[#This Row],[Physical Therapist (PT) Hours]],NonNurse[[#This Row],[PT Assistant Hours]],NonNurse[[#This Row],[PT Aide Hours]])/NonNurse[[#This Row],[MDS Census]]</f>
        <v>0.16410733674577324</v>
      </c>
      <c r="AA42" s="6">
        <v>0</v>
      </c>
      <c r="AB42" s="6">
        <v>0</v>
      </c>
      <c r="AC42" s="6">
        <v>0</v>
      </c>
      <c r="AD42" s="6">
        <v>90.176630434782609</v>
      </c>
      <c r="AE42" s="6">
        <v>0</v>
      </c>
      <c r="AF42" s="6">
        <v>0</v>
      </c>
      <c r="AG42" s="6">
        <v>0</v>
      </c>
      <c r="AH42" s="1">
        <v>315335</v>
      </c>
      <c r="AI42">
        <v>2</v>
      </c>
    </row>
    <row r="43" spans="1:35" x14ac:dyDescent="0.25">
      <c r="A43" t="s">
        <v>380</v>
      </c>
      <c r="B43" t="s">
        <v>170</v>
      </c>
      <c r="C43" t="s">
        <v>474</v>
      </c>
      <c r="D43" t="s">
        <v>414</v>
      </c>
      <c r="E43" s="6">
        <v>110.54347826086956</v>
      </c>
      <c r="F43" s="6">
        <v>10.644021739130435</v>
      </c>
      <c r="G43" s="6">
        <v>0</v>
      </c>
      <c r="H43" s="6">
        <v>0</v>
      </c>
      <c r="I43" s="6">
        <v>6.8043478260869561</v>
      </c>
      <c r="J43" s="6">
        <v>0</v>
      </c>
      <c r="K43" s="6">
        <v>0</v>
      </c>
      <c r="L43" s="6">
        <v>0</v>
      </c>
      <c r="M43" s="6">
        <v>5.4103260869565215</v>
      </c>
      <c r="N43" s="6">
        <v>0</v>
      </c>
      <c r="O43" s="6">
        <f>SUM(NonNurse[[#This Row],[Qualified Social Work Staff Hours]],NonNurse[[#This Row],[Other Social Work Staff Hours]])/NonNurse[[#This Row],[MDS Census]]</f>
        <v>4.8942969518190757E-2</v>
      </c>
      <c r="P43" s="6">
        <v>5.4782608695652177</v>
      </c>
      <c r="Q43" s="6">
        <v>10.584239130434783</v>
      </c>
      <c r="R43" s="6">
        <f>SUM(NonNurse[[#This Row],[Qualified Activities Professional Hours]],NonNurse[[#This Row],[Other Activities Professional Hours]])/NonNurse[[#This Row],[MDS Census]]</f>
        <v>0.14530481809242871</v>
      </c>
      <c r="S43" s="6">
        <v>5.1304347826086953</v>
      </c>
      <c r="T43" s="6">
        <v>3.535326086956522</v>
      </c>
      <c r="U43" s="6">
        <v>0</v>
      </c>
      <c r="V43" s="6">
        <f>SUM(NonNurse[[#This Row],[Occupational Therapist Hours]],NonNurse[[#This Row],[OT Assistant Hours]],NonNurse[[#This Row],[OT Aide Hours]])/NonNurse[[#This Row],[MDS Census]]</f>
        <v>7.8392330383480827E-2</v>
      </c>
      <c r="W43" s="6">
        <v>18.247282608695652</v>
      </c>
      <c r="X43" s="6">
        <v>0</v>
      </c>
      <c r="Y43" s="6">
        <v>0</v>
      </c>
      <c r="Z43" s="6">
        <f>SUM(NonNurse[[#This Row],[Physical Therapist (PT) Hours]],NonNurse[[#This Row],[PT Assistant Hours]],NonNurse[[#This Row],[PT Aide Hours]])/NonNurse[[#This Row],[MDS Census]]</f>
        <v>0.16506882989183874</v>
      </c>
      <c r="AA43" s="6">
        <v>0</v>
      </c>
      <c r="AB43" s="6">
        <v>0</v>
      </c>
      <c r="AC43" s="6">
        <v>0</v>
      </c>
      <c r="AD43" s="6">
        <v>94.682065217391298</v>
      </c>
      <c r="AE43" s="6">
        <v>0</v>
      </c>
      <c r="AF43" s="6">
        <v>0</v>
      </c>
      <c r="AG43" s="6">
        <v>0</v>
      </c>
      <c r="AH43" s="1">
        <v>315291</v>
      </c>
      <c r="AI43">
        <v>2</v>
      </c>
    </row>
    <row r="44" spans="1:35" x14ac:dyDescent="0.25">
      <c r="A44" t="s">
        <v>380</v>
      </c>
      <c r="B44" t="s">
        <v>99</v>
      </c>
      <c r="C44" t="s">
        <v>485</v>
      </c>
      <c r="D44" t="s">
        <v>401</v>
      </c>
      <c r="E44" s="6">
        <v>69.619565217391298</v>
      </c>
      <c r="F44" s="6">
        <v>5.7391304347826084</v>
      </c>
      <c r="G44" s="6">
        <v>0.57608695652173914</v>
      </c>
      <c r="H44" s="6">
        <v>0.39130434782608697</v>
      </c>
      <c r="I44" s="6">
        <v>3.1304347826086958</v>
      </c>
      <c r="J44" s="6">
        <v>0</v>
      </c>
      <c r="K44" s="6">
        <v>0</v>
      </c>
      <c r="L44" s="6">
        <v>1.0571739130434781</v>
      </c>
      <c r="M44" s="6">
        <v>5.1521739130434785</v>
      </c>
      <c r="N44" s="6">
        <v>0</v>
      </c>
      <c r="O44" s="6">
        <f>SUM(NonNurse[[#This Row],[Qualified Social Work Staff Hours]],NonNurse[[#This Row],[Other Social Work Staff Hours]])/NonNurse[[#This Row],[MDS Census]]</f>
        <v>7.400468384074943E-2</v>
      </c>
      <c r="P44" s="6">
        <v>13.778695652173912</v>
      </c>
      <c r="Q44" s="6">
        <v>0.88619565217391305</v>
      </c>
      <c r="R44" s="6">
        <f>SUM(NonNurse[[#This Row],[Qualified Activities Professional Hours]],NonNurse[[#This Row],[Other Activities Professional Hours]])/NonNurse[[#This Row],[MDS Census]]</f>
        <v>0.21064324746291962</v>
      </c>
      <c r="S44" s="6">
        <v>4.1744565217391303</v>
      </c>
      <c r="T44" s="6">
        <v>4.4054347826086948</v>
      </c>
      <c r="U44" s="6">
        <v>0</v>
      </c>
      <c r="V44" s="6">
        <f>SUM(NonNurse[[#This Row],[Occupational Therapist Hours]],NonNurse[[#This Row],[OT Assistant Hours]],NonNurse[[#This Row],[OT Aide Hours]])/NonNurse[[#This Row],[MDS Census]]</f>
        <v>0.12323965651834504</v>
      </c>
      <c r="W44" s="6">
        <v>5.3043478260869561</v>
      </c>
      <c r="X44" s="6">
        <v>0</v>
      </c>
      <c r="Y44" s="6">
        <v>0</v>
      </c>
      <c r="Z44" s="6">
        <f>SUM(NonNurse[[#This Row],[Physical Therapist (PT) Hours]],NonNurse[[#This Row],[PT Assistant Hours]],NonNurse[[#This Row],[PT Aide Hours]])/NonNurse[[#This Row],[MDS Census]]</f>
        <v>7.6190476190476197E-2</v>
      </c>
      <c r="AA44" s="6">
        <v>0</v>
      </c>
      <c r="AB44" s="6">
        <v>0</v>
      </c>
      <c r="AC44" s="6">
        <v>0</v>
      </c>
      <c r="AD44" s="6">
        <v>0</v>
      </c>
      <c r="AE44" s="6">
        <v>0</v>
      </c>
      <c r="AF44" s="6">
        <v>0</v>
      </c>
      <c r="AG44" s="6">
        <v>0</v>
      </c>
      <c r="AH44" s="1">
        <v>315195</v>
      </c>
      <c r="AI44">
        <v>2</v>
      </c>
    </row>
    <row r="45" spans="1:35" x14ac:dyDescent="0.25">
      <c r="A45" t="s">
        <v>380</v>
      </c>
      <c r="B45" t="s">
        <v>90</v>
      </c>
      <c r="C45" t="s">
        <v>534</v>
      </c>
      <c r="D45" t="s">
        <v>420</v>
      </c>
      <c r="E45" s="6">
        <v>89.065217391304344</v>
      </c>
      <c r="F45" s="6">
        <v>6.3565217391304341</v>
      </c>
      <c r="G45" s="6">
        <v>0.875</v>
      </c>
      <c r="H45" s="6">
        <v>0.30434782608695654</v>
      </c>
      <c r="I45" s="6">
        <v>2.9347826086956523</v>
      </c>
      <c r="J45" s="6">
        <v>0.20652173913043478</v>
      </c>
      <c r="K45" s="6">
        <v>0.38043478260869568</v>
      </c>
      <c r="L45" s="6">
        <v>5.6141304347826084</v>
      </c>
      <c r="M45" s="6">
        <v>5.2820652173913043</v>
      </c>
      <c r="N45" s="6">
        <v>0</v>
      </c>
      <c r="O45" s="6">
        <f>SUM(NonNurse[[#This Row],[Qualified Social Work Staff Hours]],NonNurse[[#This Row],[Other Social Work Staff Hours]])/NonNurse[[#This Row],[MDS Census]]</f>
        <v>5.9305589455699297E-2</v>
      </c>
      <c r="P45" s="6">
        <v>18.324891304347826</v>
      </c>
      <c r="Q45" s="6">
        <v>12.850543478260869</v>
      </c>
      <c r="R45" s="6">
        <f>SUM(NonNurse[[#This Row],[Qualified Activities Professional Hours]],NonNurse[[#This Row],[Other Activities Professional Hours]])/NonNurse[[#This Row],[MDS Census]]</f>
        <v>0.35002928972418845</v>
      </c>
      <c r="S45" s="6">
        <v>5.3043478260869561</v>
      </c>
      <c r="T45" s="6">
        <v>4.6401086956521738</v>
      </c>
      <c r="U45" s="6">
        <v>0</v>
      </c>
      <c r="V45" s="6">
        <f>SUM(NonNurse[[#This Row],[Occupational Therapist Hours]],NonNurse[[#This Row],[OT Assistant Hours]],NonNurse[[#This Row],[OT Aide Hours]])/NonNurse[[#This Row],[MDS Census]]</f>
        <v>0.11165364901147182</v>
      </c>
      <c r="W45" s="6">
        <v>8.061956521739134</v>
      </c>
      <c r="X45" s="6">
        <v>0.60086956521739132</v>
      </c>
      <c r="Y45" s="6">
        <v>0</v>
      </c>
      <c r="Z45" s="6">
        <f>SUM(NonNurse[[#This Row],[Physical Therapist (PT) Hours]],NonNurse[[#This Row],[PT Assistant Hours]],NonNurse[[#This Row],[PT Aide Hours]])/NonNurse[[#This Row],[MDS Census]]</f>
        <v>9.7263851598730813E-2</v>
      </c>
      <c r="AA45" s="6">
        <v>0</v>
      </c>
      <c r="AB45" s="6">
        <v>0</v>
      </c>
      <c r="AC45" s="6">
        <v>0</v>
      </c>
      <c r="AD45" s="6">
        <v>0</v>
      </c>
      <c r="AE45" s="6">
        <v>0</v>
      </c>
      <c r="AF45" s="6">
        <v>0</v>
      </c>
      <c r="AG45" s="6">
        <v>0.11413043478260869</v>
      </c>
      <c r="AH45" s="1">
        <v>315179</v>
      </c>
      <c r="AI45">
        <v>2</v>
      </c>
    </row>
    <row r="46" spans="1:35" x14ac:dyDescent="0.25">
      <c r="A46" t="s">
        <v>380</v>
      </c>
      <c r="B46" t="s">
        <v>33</v>
      </c>
      <c r="C46" t="s">
        <v>487</v>
      </c>
      <c r="D46" t="s">
        <v>405</v>
      </c>
      <c r="E46" s="6">
        <v>125.94565217391305</v>
      </c>
      <c r="F46" s="6">
        <v>5.3043478260869561</v>
      </c>
      <c r="G46" s="6">
        <v>0.73913043478260865</v>
      </c>
      <c r="H46" s="6">
        <v>0</v>
      </c>
      <c r="I46" s="6">
        <v>1.9130434782608696</v>
      </c>
      <c r="J46" s="6">
        <v>0</v>
      </c>
      <c r="K46" s="6">
        <v>0</v>
      </c>
      <c r="L46" s="6">
        <v>5.0822826086956532</v>
      </c>
      <c r="M46" s="6">
        <v>5.3043478260869561</v>
      </c>
      <c r="N46" s="6">
        <v>0</v>
      </c>
      <c r="O46" s="6">
        <f>SUM(NonNurse[[#This Row],[Qualified Social Work Staff Hours]],NonNurse[[#This Row],[Other Social Work Staff Hours]])/NonNurse[[#This Row],[MDS Census]]</f>
        <v>4.2116164667299553E-2</v>
      </c>
      <c r="P46" s="6">
        <v>0</v>
      </c>
      <c r="Q46" s="6">
        <v>17.513586956521738</v>
      </c>
      <c r="R46" s="6">
        <f>SUM(NonNurse[[#This Row],[Qualified Activities Professional Hours]],NonNurse[[#This Row],[Other Activities Professional Hours]])/NonNurse[[#This Row],[MDS Census]]</f>
        <v>0.13905670147579183</v>
      </c>
      <c r="S46" s="6">
        <v>5.692608695652174</v>
      </c>
      <c r="T46" s="6">
        <v>5.7391304347826084</v>
      </c>
      <c r="U46" s="6">
        <v>0</v>
      </c>
      <c r="V46" s="6">
        <f>SUM(NonNurse[[#This Row],[Occupational Therapist Hours]],NonNurse[[#This Row],[OT Assistant Hours]],NonNurse[[#This Row],[OT Aide Hours]])/NonNurse[[#This Row],[MDS Census]]</f>
        <v>9.0767239147320267E-2</v>
      </c>
      <c r="W46" s="6">
        <v>5.7147826086956535</v>
      </c>
      <c r="X46" s="6">
        <v>4.7323913043478258</v>
      </c>
      <c r="Y46" s="6">
        <v>5.6956521739130439</v>
      </c>
      <c r="Z46" s="6">
        <f>SUM(NonNurse[[#This Row],[Physical Therapist (PT) Hours]],NonNurse[[#This Row],[PT Assistant Hours]],NonNurse[[#This Row],[PT Aide Hours]])/NonNurse[[#This Row],[MDS Census]]</f>
        <v>0.12817295244670751</v>
      </c>
      <c r="AA46" s="6">
        <v>0</v>
      </c>
      <c r="AB46" s="6">
        <v>0</v>
      </c>
      <c r="AC46" s="6">
        <v>0</v>
      </c>
      <c r="AD46" s="6">
        <v>0</v>
      </c>
      <c r="AE46" s="6">
        <v>0</v>
      </c>
      <c r="AF46" s="6">
        <v>0</v>
      </c>
      <c r="AG46" s="6">
        <v>0.98913043478260865</v>
      </c>
      <c r="AH46" s="1">
        <v>315068</v>
      </c>
      <c r="AI46">
        <v>2</v>
      </c>
    </row>
    <row r="47" spans="1:35" x14ac:dyDescent="0.25">
      <c r="A47" t="s">
        <v>380</v>
      </c>
      <c r="B47" t="s">
        <v>280</v>
      </c>
      <c r="C47" t="s">
        <v>594</v>
      </c>
      <c r="D47" t="s">
        <v>415</v>
      </c>
      <c r="E47" s="6">
        <v>30.108695652173914</v>
      </c>
      <c r="F47" s="6">
        <v>0</v>
      </c>
      <c r="G47" s="6">
        <v>0.56521739130434778</v>
      </c>
      <c r="H47" s="6">
        <v>0</v>
      </c>
      <c r="I47" s="6">
        <v>0</v>
      </c>
      <c r="J47" s="6">
        <v>0</v>
      </c>
      <c r="K47" s="6">
        <v>0</v>
      </c>
      <c r="L47" s="6">
        <v>4.1419565217391296</v>
      </c>
      <c r="M47" s="6">
        <v>0</v>
      </c>
      <c r="N47" s="6">
        <v>0</v>
      </c>
      <c r="O47" s="6">
        <f>SUM(NonNurse[[#This Row],[Qualified Social Work Staff Hours]],NonNurse[[#This Row],[Other Social Work Staff Hours]])/NonNurse[[#This Row],[MDS Census]]</f>
        <v>0</v>
      </c>
      <c r="P47" s="6">
        <v>0</v>
      </c>
      <c r="Q47" s="6">
        <v>0</v>
      </c>
      <c r="R47" s="6">
        <f>SUM(NonNurse[[#This Row],[Qualified Activities Professional Hours]],NonNurse[[#This Row],[Other Activities Professional Hours]])/NonNurse[[#This Row],[MDS Census]]</f>
        <v>0</v>
      </c>
      <c r="S47" s="6">
        <v>2.0611956521739132</v>
      </c>
      <c r="T47" s="6">
        <v>3.0122826086956529</v>
      </c>
      <c r="U47" s="6">
        <v>0</v>
      </c>
      <c r="V47" s="6">
        <f>SUM(NonNurse[[#This Row],[Occupational Therapist Hours]],NonNurse[[#This Row],[OT Assistant Hours]],NonNurse[[#This Row],[OT Aide Hours]])/NonNurse[[#This Row],[MDS Census]]</f>
        <v>0.16850541516245487</v>
      </c>
      <c r="W47" s="6">
        <v>5.3893478260869543</v>
      </c>
      <c r="X47" s="6">
        <v>4.6028260869565223</v>
      </c>
      <c r="Y47" s="6">
        <v>0</v>
      </c>
      <c r="Z47" s="6">
        <f>SUM(NonNurse[[#This Row],[Physical Therapist (PT) Hours]],NonNurse[[#This Row],[PT Assistant Hours]],NonNurse[[#This Row],[PT Aide Hours]])/NonNurse[[#This Row],[MDS Census]]</f>
        <v>0.33187003610108295</v>
      </c>
      <c r="AA47" s="6">
        <v>0</v>
      </c>
      <c r="AB47" s="6">
        <v>0</v>
      </c>
      <c r="AC47" s="6">
        <v>0</v>
      </c>
      <c r="AD47" s="6">
        <v>0</v>
      </c>
      <c r="AE47" s="6">
        <v>0</v>
      </c>
      <c r="AF47" s="6">
        <v>0</v>
      </c>
      <c r="AG47" s="6">
        <v>0</v>
      </c>
      <c r="AH47" s="1">
        <v>315448</v>
      </c>
      <c r="AI47">
        <v>2</v>
      </c>
    </row>
    <row r="48" spans="1:35" x14ac:dyDescent="0.25">
      <c r="A48" t="s">
        <v>380</v>
      </c>
      <c r="B48" t="s">
        <v>9</v>
      </c>
      <c r="C48" t="s">
        <v>487</v>
      </c>
      <c r="D48" t="s">
        <v>405</v>
      </c>
      <c r="E48" s="6">
        <v>90.565217391304344</v>
      </c>
      <c r="F48" s="6">
        <v>5.1983695652173916</v>
      </c>
      <c r="G48" s="6">
        <v>0.10869565217391304</v>
      </c>
      <c r="H48" s="6">
        <v>0.60097826086956518</v>
      </c>
      <c r="I48" s="6">
        <v>0</v>
      </c>
      <c r="J48" s="6">
        <v>0</v>
      </c>
      <c r="K48" s="6">
        <v>0</v>
      </c>
      <c r="L48" s="6">
        <v>2.2010869565217392</v>
      </c>
      <c r="M48" s="6">
        <v>0</v>
      </c>
      <c r="N48" s="6">
        <v>0</v>
      </c>
      <c r="O48" s="6">
        <f>SUM(NonNurse[[#This Row],[Qualified Social Work Staff Hours]],NonNurse[[#This Row],[Other Social Work Staff Hours]])/NonNurse[[#This Row],[MDS Census]]</f>
        <v>0</v>
      </c>
      <c r="P48" s="6">
        <v>0</v>
      </c>
      <c r="Q48" s="6">
        <v>7.8327173913043477</v>
      </c>
      <c r="R48" s="6">
        <f>SUM(NonNurse[[#This Row],[Qualified Activities Professional Hours]],NonNurse[[#This Row],[Other Activities Professional Hours]])/NonNurse[[#This Row],[MDS Census]]</f>
        <v>8.6487037926068169E-2</v>
      </c>
      <c r="S48" s="6">
        <v>4.8992391304347809</v>
      </c>
      <c r="T48" s="6">
        <v>8.5640217391304354</v>
      </c>
      <c r="U48" s="6">
        <v>5.4565217391304346</v>
      </c>
      <c r="V48" s="6">
        <f>SUM(NonNurse[[#This Row],[Occupational Therapist Hours]],NonNurse[[#This Row],[OT Assistant Hours]],NonNurse[[#This Row],[OT Aide Hours]])/NonNurse[[#This Row],[MDS Census]]</f>
        <v>0.20890782525204032</v>
      </c>
      <c r="W48" s="6">
        <v>9.9233695652173939</v>
      </c>
      <c r="X48" s="6">
        <v>5.5515217391304343</v>
      </c>
      <c r="Y48" s="6">
        <v>0</v>
      </c>
      <c r="Z48" s="6">
        <f>SUM(NonNurse[[#This Row],[Physical Therapist (PT) Hours]],NonNurse[[#This Row],[PT Assistant Hours]],NonNurse[[#This Row],[PT Aide Hours]])/NonNurse[[#This Row],[MDS Census]]</f>
        <v>0.17087013922227559</v>
      </c>
      <c r="AA48" s="6">
        <v>0</v>
      </c>
      <c r="AB48" s="6">
        <v>0</v>
      </c>
      <c r="AC48" s="6">
        <v>0</v>
      </c>
      <c r="AD48" s="6">
        <v>0</v>
      </c>
      <c r="AE48" s="6">
        <v>0</v>
      </c>
      <c r="AF48" s="6">
        <v>0</v>
      </c>
      <c r="AG48" s="6">
        <v>0</v>
      </c>
      <c r="AH48" s="1">
        <v>315013</v>
      </c>
      <c r="AI48">
        <v>2</v>
      </c>
    </row>
    <row r="49" spans="1:35" x14ac:dyDescent="0.25">
      <c r="A49" t="s">
        <v>380</v>
      </c>
      <c r="B49" t="s">
        <v>120</v>
      </c>
      <c r="C49" t="s">
        <v>546</v>
      </c>
      <c r="D49" t="s">
        <v>418</v>
      </c>
      <c r="E49" s="6">
        <v>85.510869565217391</v>
      </c>
      <c r="F49" s="6">
        <v>5.1358695652173916</v>
      </c>
      <c r="G49" s="6">
        <v>0.52173913043478259</v>
      </c>
      <c r="H49" s="6">
        <v>0.53804347826086951</v>
      </c>
      <c r="I49" s="6">
        <v>2.25</v>
      </c>
      <c r="J49" s="6">
        <v>0</v>
      </c>
      <c r="K49" s="6">
        <v>0</v>
      </c>
      <c r="L49" s="6">
        <v>7.8342391304347823</v>
      </c>
      <c r="M49" s="6">
        <v>4.5652173913043477</v>
      </c>
      <c r="N49" s="6">
        <v>0</v>
      </c>
      <c r="O49" s="6">
        <f>SUM(NonNurse[[#This Row],[Qualified Social Work Staff Hours]],NonNurse[[#This Row],[Other Social Work Staff Hours]])/NonNurse[[#This Row],[MDS Census]]</f>
        <v>5.3387568323376128E-2</v>
      </c>
      <c r="P49" s="6">
        <v>4.5652173913043477</v>
      </c>
      <c r="Q49" s="6">
        <v>19.774456521739129</v>
      </c>
      <c r="R49" s="6">
        <f>SUM(NonNurse[[#This Row],[Qualified Activities Professional Hours]],NonNurse[[#This Row],[Other Activities Professional Hours]])/NonNurse[[#This Row],[MDS Census]]</f>
        <v>0.28463836278123805</v>
      </c>
      <c r="S49" s="6">
        <v>9.9211956521739122</v>
      </c>
      <c r="T49" s="6">
        <v>5.2989130434782608</v>
      </c>
      <c r="U49" s="6">
        <v>0</v>
      </c>
      <c r="V49" s="6">
        <f>SUM(NonNurse[[#This Row],[Occupational Therapist Hours]],NonNurse[[#This Row],[OT Assistant Hours]],NonNurse[[#This Row],[OT Aide Hours]])/NonNurse[[#This Row],[MDS Census]]</f>
        <v>0.17799033939239861</v>
      </c>
      <c r="W49" s="6">
        <v>0.28532608695652173</v>
      </c>
      <c r="X49" s="6">
        <v>9.7364130434782616</v>
      </c>
      <c r="Y49" s="6">
        <v>1.9891304347826086</v>
      </c>
      <c r="Z49" s="6">
        <f>SUM(NonNurse[[#This Row],[Physical Therapist (PT) Hours]],NonNurse[[#This Row],[PT Assistant Hours]],NonNurse[[#This Row],[PT Aide Hours]])/NonNurse[[#This Row],[MDS Census]]</f>
        <v>0.14046014999364434</v>
      </c>
      <c r="AA49" s="6">
        <v>0</v>
      </c>
      <c r="AB49" s="6">
        <v>0</v>
      </c>
      <c r="AC49" s="6">
        <v>0</v>
      </c>
      <c r="AD49" s="6">
        <v>0</v>
      </c>
      <c r="AE49" s="6">
        <v>5.2173913043478262</v>
      </c>
      <c r="AF49" s="6">
        <v>0</v>
      </c>
      <c r="AG49" s="6">
        <v>0</v>
      </c>
      <c r="AH49" s="1">
        <v>315222</v>
      </c>
      <c r="AI49">
        <v>2</v>
      </c>
    </row>
    <row r="50" spans="1:35" x14ac:dyDescent="0.25">
      <c r="A50" t="s">
        <v>380</v>
      </c>
      <c r="B50" t="s">
        <v>327</v>
      </c>
      <c r="C50" t="s">
        <v>509</v>
      </c>
      <c r="D50" t="s">
        <v>414</v>
      </c>
      <c r="E50" s="6">
        <v>45.565217391304351</v>
      </c>
      <c r="F50" s="6">
        <v>5.5217391304347823</v>
      </c>
      <c r="G50" s="6">
        <v>2.2608695652173925</v>
      </c>
      <c r="H50" s="6">
        <v>0</v>
      </c>
      <c r="I50" s="6">
        <v>5.4782608695652177</v>
      </c>
      <c r="J50" s="6">
        <v>0</v>
      </c>
      <c r="K50" s="6">
        <v>0</v>
      </c>
      <c r="L50" s="6">
        <v>0.35597826086956524</v>
      </c>
      <c r="M50" s="6">
        <v>9.2173913043478262</v>
      </c>
      <c r="N50" s="6">
        <v>0</v>
      </c>
      <c r="O50" s="6">
        <f>SUM(NonNurse[[#This Row],[Qualified Social Work Staff Hours]],NonNurse[[#This Row],[Other Social Work Staff Hours]])/NonNurse[[#This Row],[MDS Census]]</f>
        <v>0.20229007633587784</v>
      </c>
      <c r="P50" s="6">
        <v>1.0434782608695652</v>
      </c>
      <c r="Q50" s="6">
        <v>19.39847826086957</v>
      </c>
      <c r="R50" s="6">
        <f>SUM(NonNurse[[#This Row],[Qualified Activities Professional Hours]],NonNurse[[#This Row],[Other Activities Professional Hours]])/NonNurse[[#This Row],[MDS Census]]</f>
        <v>0.4486307251908398</v>
      </c>
      <c r="S50" s="6">
        <v>3.5107608695652175</v>
      </c>
      <c r="T50" s="6">
        <v>5.1420652173913028</v>
      </c>
      <c r="U50" s="6">
        <v>0</v>
      </c>
      <c r="V50" s="6">
        <f>SUM(NonNurse[[#This Row],[Occupational Therapist Hours]],NonNurse[[#This Row],[OT Assistant Hours]],NonNurse[[#This Row],[OT Aide Hours]])/NonNurse[[#This Row],[MDS Census]]</f>
        <v>0.18989980916030527</v>
      </c>
      <c r="W50" s="6">
        <v>3.7256521739130442</v>
      </c>
      <c r="X50" s="6">
        <v>2.7057608695652173</v>
      </c>
      <c r="Y50" s="6">
        <v>0</v>
      </c>
      <c r="Z50" s="6">
        <f>SUM(NonNurse[[#This Row],[Physical Therapist (PT) Hours]],NonNurse[[#This Row],[PT Assistant Hours]],NonNurse[[#This Row],[PT Aide Hours]])/NonNurse[[#This Row],[MDS Census]]</f>
        <v>0.14114742366412214</v>
      </c>
      <c r="AA50" s="6">
        <v>0</v>
      </c>
      <c r="AB50" s="6">
        <v>0</v>
      </c>
      <c r="AC50" s="6">
        <v>0</v>
      </c>
      <c r="AD50" s="6">
        <v>0</v>
      </c>
      <c r="AE50" s="6">
        <v>0</v>
      </c>
      <c r="AF50" s="6">
        <v>0</v>
      </c>
      <c r="AG50" s="6">
        <v>0</v>
      </c>
      <c r="AH50" s="1">
        <v>315507</v>
      </c>
      <c r="AI50">
        <v>2</v>
      </c>
    </row>
    <row r="51" spans="1:35" x14ac:dyDescent="0.25">
      <c r="A51" t="s">
        <v>380</v>
      </c>
      <c r="B51" t="s">
        <v>167</v>
      </c>
      <c r="C51" t="s">
        <v>424</v>
      </c>
      <c r="D51" t="s">
        <v>418</v>
      </c>
      <c r="E51" s="6">
        <v>123</v>
      </c>
      <c r="F51" s="6">
        <v>5.6521739130434785</v>
      </c>
      <c r="G51" s="6">
        <v>0</v>
      </c>
      <c r="H51" s="6">
        <v>0</v>
      </c>
      <c r="I51" s="6">
        <v>5.7391304347826084</v>
      </c>
      <c r="J51" s="6">
        <v>0</v>
      </c>
      <c r="K51" s="6">
        <v>0</v>
      </c>
      <c r="L51" s="6">
        <v>1.3769565217391304</v>
      </c>
      <c r="M51" s="6">
        <v>5.4347826086956523</v>
      </c>
      <c r="N51" s="6">
        <v>0</v>
      </c>
      <c r="O51" s="6">
        <f>SUM(NonNurse[[#This Row],[Qualified Social Work Staff Hours]],NonNurse[[#This Row],[Other Social Work Staff Hours]])/NonNurse[[#This Row],[MDS Census]]</f>
        <v>4.418522446094026E-2</v>
      </c>
      <c r="P51" s="6">
        <v>5.8260869565217392</v>
      </c>
      <c r="Q51" s="6">
        <v>20.156195652173913</v>
      </c>
      <c r="R51" s="6">
        <f>SUM(NonNurse[[#This Row],[Qualified Activities Professional Hours]],NonNurse[[#This Row],[Other Activities Professional Hours]])/NonNurse[[#This Row],[MDS Census]]</f>
        <v>0.21123806998939554</v>
      </c>
      <c r="S51" s="6">
        <v>2.6057608695652172</v>
      </c>
      <c r="T51" s="6">
        <v>0.49260869565217391</v>
      </c>
      <c r="U51" s="6">
        <v>0</v>
      </c>
      <c r="V51" s="6">
        <f>SUM(NonNurse[[#This Row],[Occupational Therapist Hours]],NonNurse[[#This Row],[OT Assistant Hours]],NonNurse[[#This Row],[OT Aide Hours]])/NonNurse[[#This Row],[MDS Census]]</f>
        <v>2.5189996465182041E-2</v>
      </c>
      <c r="W51" s="6">
        <v>3.9589130434782605</v>
      </c>
      <c r="X51" s="6">
        <v>2.8295652173913042</v>
      </c>
      <c r="Y51" s="6">
        <v>0</v>
      </c>
      <c r="Z51" s="6">
        <f>SUM(NonNurse[[#This Row],[Physical Therapist (PT) Hours]],NonNurse[[#This Row],[PT Assistant Hours]],NonNurse[[#This Row],[PT Aide Hours]])/NonNurse[[#This Row],[MDS Census]]</f>
        <v>5.5190880169671254E-2</v>
      </c>
      <c r="AA51" s="6">
        <v>0</v>
      </c>
      <c r="AB51" s="6">
        <v>0</v>
      </c>
      <c r="AC51" s="6">
        <v>0</v>
      </c>
      <c r="AD51" s="6">
        <v>0</v>
      </c>
      <c r="AE51" s="6">
        <v>0</v>
      </c>
      <c r="AF51" s="6">
        <v>0</v>
      </c>
      <c r="AG51" s="6">
        <v>0</v>
      </c>
      <c r="AH51" s="1">
        <v>315288</v>
      </c>
      <c r="AI51">
        <v>2</v>
      </c>
    </row>
    <row r="52" spans="1:35" x14ac:dyDescent="0.25">
      <c r="A52" t="s">
        <v>380</v>
      </c>
      <c r="B52" t="s">
        <v>142</v>
      </c>
      <c r="C52" t="s">
        <v>507</v>
      </c>
      <c r="D52" t="s">
        <v>412</v>
      </c>
      <c r="E52" s="6">
        <v>152.7608695652174</v>
      </c>
      <c r="F52" s="6">
        <v>7.6847826086956523</v>
      </c>
      <c r="G52" s="6">
        <v>1.423913043478261</v>
      </c>
      <c r="H52" s="6">
        <v>1.5298913043478262</v>
      </c>
      <c r="I52" s="6">
        <v>8.9565217391304355</v>
      </c>
      <c r="J52" s="6">
        <v>0</v>
      </c>
      <c r="K52" s="6">
        <v>0</v>
      </c>
      <c r="L52" s="6">
        <v>5.3532608695652177</v>
      </c>
      <c r="M52" s="6">
        <v>14.967391304347826</v>
      </c>
      <c r="N52" s="6">
        <v>0</v>
      </c>
      <c r="O52" s="6">
        <f>SUM(NonNurse[[#This Row],[Qualified Social Work Staff Hours]],NonNurse[[#This Row],[Other Social Work Staff Hours]])/NonNurse[[#This Row],[MDS Census]]</f>
        <v>9.797922299701152E-2</v>
      </c>
      <c r="P52" s="6">
        <v>0.98369565217391308</v>
      </c>
      <c r="Q52" s="6">
        <v>27.169999999999998</v>
      </c>
      <c r="R52" s="6">
        <f>SUM(NonNurse[[#This Row],[Qualified Activities Professional Hours]],NonNurse[[#This Row],[Other Activities Professional Hours]])/NonNurse[[#This Row],[MDS Census]]</f>
        <v>0.18429913191973812</v>
      </c>
      <c r="S52" s="6">
        <v>29.682065217391305</v>
      </c>
      <c r="T52" s="6">
        <v>1.1484782608695652</v>
      </c>
      <c r="U52" s="6">
        <v>0</v>
      </c>
      <c r="V52" s="6">
        <f>SUM(NonNurse[[#This Row],[Occupational Therapist Hours]],NonNurse[[#This Row],[OT Assistant Hours]],NonNurse[[#This Row],[OT Aide Hours]])/NonNurse[[#This Row],[MDS Census]]</f>
        <v>0.20182225700868078</v>
      </c>
      <c r="W52" s="6">
        <v>24.75</v>
      </c>
      <c r="X52" s="6">
        <v>2.4652173913043476</v>
      </c>
      <c r="Y52" s="6">
        <v>0</v>
      </c>
      <c r="Z52" s="6">
        <f>SUM(NonNurse[[#This Row],[Physical Therapist (PT) Hours]],NonNurse[[#This Row],[PT Assistant Hours]],NonNurse[[#This Row],[PT Aide Hours]])/NonNurse[[#This Row],[MDS Census]]</f>
        <v>0.17815568521417388</v>
      </c>
      <c r="AA52" s="6">
        <v>0</v>
      </c>
      <c r="AB52" s="6">
        <v>0</v>
      </c>
      <c r="AC52" s="6">
        <v>0</v>
      </c>
      <c r="AD52" s="6">
        <v>0</v>
      </c>
      <c r="AE52" s="6">
        <v>9.7934782608695645</v>
      </c>
      <c r="AF52" s="6">
        <v>0</v>
      </c>
      <c r="AG52" s="6">
        <v>0</v>
      </c>
      <c r="AH52" s="1">
        <v>315252</v>
      </c>
      <c r="AI52">
        <v>2</v>
      </c>
    </row>
    <row r="53" spans="1:35" x14ac:dyDescent="0.25">
      <c r="A53" t="s">
        <v>380</v>
      </c>
      <c r="B53" t="s">
        <v>12</v>
      </c>
      <c r="C53" t="s">
        <v>490</v>
      </c>
      <c r="D53" t="s">
        <v>413</v>
      </c>
      <c r="E53" s="6">
        <v>400.47826086956519</v>
      </c>
      <c r="F53" s="6">
        <v>4.7826086956521738</v>
      </c>
      <c r="G53" s="6">
        <v>2.3695652173913042</v>
      </c>
      <c r="H53" s="6">
        <v>16.567934782608695</v>
      </c>
      <c r="I53" s="6">
        <v>10.369565217391305</v>
      </c>
      <c r="J53" s="6">
        <v>0</v>
      </c>
      <c r="K53" s="6">
        <v>0</v>
      </c>
      <c r="L53" s="6">
        <v>1.4936956521739129</v>
      </c>
      <c r="M53" s="6">
        <v>24.266304347826086</v>
      </c>
      <c r="N53" s="6">
        <v>0</v>
      </c>
      <c r="O53" s="6">
        <f>SUM(NonNurse[[#This Row],[Qualified Social Work Staff Hours]],NonNurse[[#This Row],[Other Social Work Staff Hours]])/NonNurse[[#This Row],[MDS Census]]</f>
        <v>6.0593312343936598E-2</v>
      </c>
      <c r="P53" s="6">
        <v>31.225543478260871</v>
      </c>
      <c r="Q53" s="6">
        <v>60.510869565217391</v>
      </c>
      <c r="R53" s="6">
        <f>SUM(NonNurse[[#This Row],[Qualified Activities Professional Hours]],NonNurse[[#This Row],[Other Activities Professional Hours]])/NonNurse[[#This Row],[MDS Census]]</f>
        <v>0.22906714797524702</v>
      </c>
      <c r="S53" s="6">
        <v>13.924999999999999</v>
      </c>
      <c r="T53" s="6">
        <v>7.7577173913043449</v>
      </c>
      <c r="U53" s="6">
        <v>0</v>
      </c>
      <c r="V53" s="6">
        <f>SUM(NonNurse[[#This Row],[Occupational Therapist Hours]],NonNurse[[#This Row],[OT Assistant Hours]],NonNurse[[#This Row],[OT Aide Hours]])/NonNurse[[#This Row],[MDS Census]]</f>
        <v>5.4142058408424704E-2</v>
      </c>
      <c r="W53" s="6">
        <v>10.609021739130439</v>
      </c>
      <c r="X53" s="6">
        <v>10.972499999999998</v>
      </c>
      <c r="Y53" s="6">
        <v>5.3804347826086953</v>
      </c>
      <c r="Z53" s="6">
        <f>SUM(NonNurse[[#This Row],[Physical Therapist (PT) Hours]],NonNurse[[#This Row],[PT Assistant Hours]],NonNurse[[#This Row],[PT Aide Hours]])/NonNurse[[#This Row],[MDS Census]]</f>
        <v>6.7324394745413102E-2</v>
      </c>
      <c r="AA53" s="6">
        <v>0</v>
      </c>
      <c r="AB53" s="6">
        <v>13.739130434782609</v>
      </c>
      <c r="AC53" s="6">
        <v>0</v>
      </c>
      <c r="AD53" s="6">
        <v>0</v>
      </c>
      <c r="AE53" s="6">
        <v>61.043478260869563</v>
      </c>
      <c r="AF53" s="6">
        <v>0</v>
      </c>
      <c r="AG53" s="6">
        <v>0</v>
      </c>
      <c r="AH53" s="1">
        <v>315017</v>
      </c>
      <c r="AI53">
        <v>2</v>
      </c>
    </row>
    <row r="54" spans="1:35" x14ac:dyDescent="0.25">
      <c r="A54" t="s">
        <v>380</v>
      </c>
      <c r="B54" t="s">
        <v>60</v>
      </c>
      <c r="C54" t="s">
        <v>516</v>
      </c>
      <c r="D54" t="s">
        <v>407</v>
      </c>
      <c r="E54" s="6">
        <v>138.46739130434781</v>
      </c>
      <c r="F54" s="6">
        <v>4.7282608695652177</v>
      </c>
      <c r="G54" s="6">
        <v>0.86141304347826086</v>
      </c>
      <c r="H54" s="6">
        <v>0</v>
      </c>
      <c r="I54" s="6">
        <v>4.8913043478260869</v>
      </c>
      <c r="J54" s="6">
        <v>0</v>
      </c>
      <c r="K54" s="6">
        <v>0</v>
      </c>
      <c r="L54" s="6">
        <v>8.4509782608695652</v>
      </c>
      <c r="M54" s="6">
        <v>9.6244565217391322</v>
      </c>
      <c r="N54" s="6">
        <v>0</v>
      </c>
      <c r="O54" s="6">
        <f>SUM(NonNurse[[#This Row],[Qualified Social Work Staff Hours]],NonNurse[[#This Row],[Other Social Work Staff Hours]])/NonNurse[[#This Row],[MDS Census]]</f>
        <v>6.9507025669204817E-2</v>
      </c>
      <c r="P54" s="6">
        <v>4.9704347826086961</v>
      </c>
      <c r="Q54" s="6">
        <v>35.140217391304347</v>
      </c>
      <c r="R54" s="6">
        <f>SUM(NonNurse[[#This Row],[Qualified Activities Professional Hours]],NonNurse[[#This Row],[Other Activities Professional Hours]])/NonNurse[[#This Row],[MDS Census]]</f>
        <v>0.28967579872831467</v>
      </c>
      <c r="S54" s="6">
        <v>11.110108695652176</v>
      </c>
      <c r="T54" s="6">
        <v>6.7321739130434786</v>
      </c>
      <c r="U54" s="6">
        <v>0</v>
      </c>
      <c r="V54" s="6">
        <f>SUM(NonNurse[[#This Row],[Occupational Therapist Hours]],NonNurse[[#This Row],[OT Assistant Hours]],NonNurse[[#This Row],[OT Aide Hours]])/NonNurse[[#This Row],[MDS Census]]</f>
        <v>0.12885548316194367</v>
      </c>
      <c r="W54" s="6">
        <v>14.453260869565215</v>
      </c>
      <c r="X54" s="6">
        <v>3.5869565217391305E-2</v>
      </c>
      <c r="Y54" s="6">
        <v>0</v>
      </c>
      <c r="Z54" s="6">
        <f>SUM(NonNurse[[#This Row],[Physical Therapist (PT) Hours]],NonNurse[[#This Row],[PT Assistant Hours]],NonNurse[[#This Row],[PT Aide Hours]])/NonNurse[[#This Row],[MDS Census]]</f>
        <v>0.10463929664808853</v>
      </c>
      <c r="AA54" s="6">
        <v>0</v>
      </c>
      <c r="AB54" s="6">
        <v>0</v>
      </c>
      <c r="AC54" s="6">
        <v>0</v>
      </c>
      <c r="AD54" s="6">
        <v>0</v>
      </c>
      <c r="AE54" s="6">
        <v>0</v>
      </c>
      <c r="AF54" s="6">
        <v>0</v>
      </c>
      <c r="AG54" s="6">
        <v>0</v>
      </c>
      <c r="AH54" s="1">
        <v>315126</v>
      </c>
      <c r="AI54">
        <v>2</v>
      </c>
    </row>
    <row r="55" spans="1:35" x14ac:dyDescent="0.25">
      <c r="A55" t="s">
        <v>380</v>
      </c>
      <c r="B55" t="s">
        <v>315</v>
      </c>
      <c r="C55" t="s">
        <v>604</v>
      </c>
      <c r="D55" t="s">
        <v>408</v>
      </c>
      <c r="E55" s="6">
        <v>66.576086956521735</v>
      </c>
      <c r="F55" s="6">
        <v>5.8260869565217392</v>
      </c>
      <c r="G55" s="6">
        <v>6.9021739130434773E-2</v>
      </c>
      <c r="H55" s="6">
        <v>0.26358695652173914</v>
      </c>
      <c r="I55" s="6">
        <v>2</v>
      </c>
      <c r="J55" s="6">
        <v>0</v>
      </c>
      <c r="K55" s="6">
        <v>0</v>
      </c>
      <c r="L55" s="6">
        <v>2.0617391304347827</v>
      </c>
      <c r="M55" s="6">
        <v>5.4293478260869561</v>
      </c>
      <c r="N55" s="6">
        <v>0</v>
      </c>
      <c r="O55" s="6">
        <f>SUM(NonNurse[[#This Row],[Qualified Social Work Staff Hours]],NonNurse[[#This Row],[Other Social Work Staff Hours]])/NonNurse[[#This Row],[MDS Census]]</f>
        <v>8.1551020408163269E-2</v>
      </c>
      <c r="P55" s="6">
        <v>5.5543478260869561</v>
      </c>
      <c r="Q55" s="6">
        <v>43.704239130434779</v>
      </c>
      <c r="R55" s="6">
        <f>SUM(NonNurse[[#This Row],[Qualified Activities Professional Hours]],NonNurse[[#This Row],[Other Activities Professional Hours]])/NonNurse[[#This Row],[MDS Census]]</f>
        <v>0.73988408163265296</v>
      </c>
      <c r="S55" s="6">
        <v>5.4449999999999994</v>
      </c>
      <c r="T55" s="6">
        <v>7.9297826086956542</v>
      </c>
      <c r="U55" s="6">
        <v>0</v>
      </c>
      <c r="V55" s="6">
        <f>SUM(NonNurse[[#This Row],[Occupational Therapist Hours]],NonNurse[[#This Row],[OT Assistant Hours]],NonNurse[[#This Row],[OT Aide Hours]])/NonNurse[[#This Row],[MDS Census]]</f>
        <v>0.20089469387755104</v>
      </c>
      <c r="W55" s="6">
        <v>5.8110869565217396</v>
      </c>
      <c r="X55" s="6">
        <v>0</v>
      </c>
      <c r="Y55" s="6">
        <v>0</v>
      </c>
      <c r="Z55" s="6">
        <f>SUM(NonNurse[[#This Row],[Physical Therapist (PT) Hours]],NonNurse[[#This Row],[PT Assistant Hours]],NonNurse[[#This Row],[PT Aide Hours]])/NonNurse[[#This Row],[MDS Census]]</f>
        <v>8.7284897959183691E-2</v>
      </c>
      <c r="AA55" s="6">
        <v>0</v>
      </c>
      <c r="AB55" s="6">
        <v>0</v>
      </c>
      <c r="AC55" s="6">
        <v>0</v>
      </c>
      <c r="AD55" s="6">
        <v>0</v>
      </c>
      <c r="AE55" s="6">
        <v>0</v>
      </c>
      <c r="AF55" s="6">
        <v>0</v>
      </c>
      <c r="AG55" s="6">
        <v>0</v>
      </c>
      <c r="AH55" s="1">
        <v>315492</v>
      </c>
      <c r="AI55">
        <v>2</v>
      </c>
    </row>
    <row r="56" spans="1:35" x14ac:dyDescent="0.25">
      <c r="A56" t="s">
        <v>380</v>
      </c>
      <c r="B56" t="s">
        <v>92</v>
      </c>
      <c r="C56" t="s">
        <v>471</v>
      </c>
      <c r="D56" t="s">
        <v>409</v>
      </c>
      <c r="E56" s="6">
        <v>120.06521739130434</v>
      </c>
      <c r="F56" s="6">
        <v>5.0108695652173916</v>
      </c>
      <c r="G56" s="6">
        <v>0.28260869565217389</v>
      </c>
      <c r="H56" s="6">
        <v>0.58249999999999991</v>
      </c>
      <c r="I56" s="6">
        <v>3.597826086956522</v>
      </c>
      <c r="J56" s="6">
        <v>0</v>
      </c>
      <c r="K56" s="6">
        <v>0</v>
      </c>
      <c r="L56" s="6">
        <v>5.0483695652173921</v>
      </c>
      <c r="M56" s="6">
        <v>10.138586956521738</v>
      </c>
      <c r="N56" s="6">
        <v>0</v>
      </c>
      <c r="O56" s="6">
        <f>SUM(NonNurse[[#This Row],[Qualified Social Work Staff Hours]],NonNurse[[#This Row],[Other Social Work Staff Hours]])/NonNurse[[#This Row],[MDS Census]]</f>
        <v>8.4442332065906206E-2</v>
      </c>
      <c r="P56" s="6">
        <v>4.6630434782608692</v>
      </c>
      <c r="Q56" s="6">
        <v>20.546195652173914</v>
      </c>
      <c r="R56" s="6">
        <f>SUM(NonNurse[[#This Row],[Qualified Activities Professional Hours]],NonNurse[[#This Row],[Other Activities Professional Hours]])/NonNurse[[#This Row],[MDS Census]]</f>
        <v>0.20996288249139961</v>
      </c>
      <c r="S56" s="6">
        <v>6.7520652173913041</v>
      </c>
      <c r="T56" s="6">
        <v>4.9265217391304335</v>
      </c>
      <c r="U56" s="6">
        <v>0</v>
      </c>
      <c r="V56" s="6">
        <f>SUM(NonNurse[[#This Row],[Occupational Therapist Hours]],NonNurse[[#This Row],[OT Assistant Hours]],NonNurse[[#This Row],[OT Aide Hours]])/NonNurse[[#This Row],[MDS Census]]</f>
        <v>9.7268694550063359E-2</v>
      </c>
      <c r="W56" s="6">
        <v>10.670434782608698</v>
      </c>
      <c r="X56" s="6">
        <v>0.86619565217391303</v>
      </c>
      <c r="Y56" s="6">
        <v>0</v>
      </c>
      <c r="Z56" s="6">
        <f>SUM(NonNurse[[#This Row],[Physical Therapist (PT) Hours]],NonNurse[[#This Row],[PT Assistant Hours]],NonNurse[[#This Row],[PT Aide Hours]])/NonNurse[[#This Row],[MDS Census]]</f>
        <v>9.6086366105377533E-2</v>
      </c>
      <c r="AA56" s="6">
        <v>0.14130434782608695</v>
      </c>
      <c r="AB56" s="6">
        <v>0</v>
      </c>
      <c r="AC56" s="6">
        <v>0</v>
      </c>
      <c r="AD56" s="6">
        <v>0</v>
      </c>
      <c r="AE56" s="6">
        <v>0</v>
      </c>
      <c r="AF56" s="6">
        <v>0</v>
      </c>
      <c r="AG56" s="6">
        <v>0</v>
      </c>
      <c r="AH56" s="1">
        <v>315182</v>
      </c>
      <c r="AI56">
        <v>2</v>
      </c>
    </row>
    <row r="57" spans="1:35" x14ac:dyDescent="0.25">
      <c r="A57" t="s">
        <v>380</v>
      </c>
      <c r="B57" t="s">
        <v>330</v>
      </c>
      <c r="C57" t="s">
        <v>480</v>
      </c>
      <c r="D57" t="s">
        <v>409</v>
      </c>
      <c r="E57" s="6">
        <v>109.26086956521739</v>
      </c>
      <c r="F57" s="6">
        <v>5.0434782608695654</v>
      </c>
      <c r="G57" s="6">
        <v>0.42391304347826086</v>
      </c>
      <c r="H57" s="6">
        <v>0.56608695652173913</v>
      </c>
      <c r="I57" s="6">
        <v>3.8260869565217392</v>
      </c>
      <c r="J57" s="6">
        <v>0</v>
      </c>
      <c r="K57" s="6">
        <v>0</v>
      </c>
      <c r="L57" s="6">
        <v>4.712282608695654</v>
      </c>
      <c r="M57" s="6">
        <v>9.4347826086956523</v>
      </c>
      <c r="N57" s="6">
        <v>0</v>
      </c>
      <c r="O57" s="6">
        <f>SUM(NonNurse[[#This Row],[Qualified Social Work Staff Hours]],NonNurse[[#This Row],[Other Social Work Staff Hours]])/NonNurse[[#This Row],[MDS Census]]</f>
        <v>8.6350974930362118E-2</v>
      </c>
      <c r="P57" s="6">
        <v>4.9239130434782608</v>
      </c>
      <c r="Q57" s="6">
        <v>21.112173913043478</v>
      </c>
      <c r="R57" s="6">
        <f>SUM(NonNurse[[#This Row],[Qualified Activities Professional Hours]],NonNurse[[#This Row],[Other Activities Professional Hours]])/NonNurse[[#This Row],[MDS Census]]</f>
        <v>0.23829287703939514</v>
      </c>
      <c r="S57" s="6">
        <v>16.257282608695654</v>
      </c>
      <c r="T57" s="6">
        <v>6.7934782608695649E-2</v>
      </c>
      <c r="U57" s="6">
        <v>0</v>
      </c>
      <c r="V57" s="6">
        <f>SUM(NonNurse[[#This Row],[Occupational Therapist Hours]],NonNurse[[#This Row],[OT Assistant Hours]],NonNurse[[#This Row],[OT Aide Hours]])/NonNurse[[#This Row],[MDS Census]]</f>
        <v>0.14941504178272982</v>
      </c>
      <c r="W57" s="6">
        <v>7.4218478260869558</v>
      </c>
      <c r="X57" s="6">
        <v>4.8789130434782626</v>
      </c>
      <c r="Y57" s="6">
        <v>0</v>
      </c>
      <c r="Z57" s="6">
        <f>SUM(NonNurse[[#This Row],[Physical Therapist (PT) Hours]],NonNurse[[#This Row],[PT Assistant Hours]],NonNurse[[#This Row],[PT Aide Hours]])/NonNurse[[#This Row],[MDS Census]]</f>
        <v>0.1125815758058098</v>
      </c>
      <c r="AA57" s="6">
        <v>0.14130434782608695</v>
      </c>
      <c r="AB57" s="6">
        <v>0</v>
      </c>
      <c r="AC57" s="6">
        <v>0</v>
      </c>
      <c r="AD57" s="6">
        <v>0</v>
      </c>
      <c r="AE57" s="6">
        <v>0</v>
      </c>
      <c r="AF57" s="6">
        <v>0</v>
      </c>
      <c r="AG57" s="6">
        <v>0</v>
      </c>
      <c r="AH57" s="1">
        <v>315510</v>
      </c>
      <c r="AI57">
        <v>2</v>
      </c>
    </row>
    <row r="58" spans="1:35" x14ac:dyDescent="0.25">
      <c r="A58" t="s">
        <v>380</v>
      </c>
      <c r="B58" t="s">
        <v>218</v>
      </c>
      <c r="C58" t="s">
        <v>449</v>
      </c>
      <c r="D58" t="s">
        <v>402</v>
      </c>
      <c r="E58" s="6">
        <v>20.586956521739129</v>
      </c>
      <c r="F58" s="6">
        <v>5.1304347826086953</v>
      </c>
      <c r="G58" s="6">
        <v>0.27173913043478259</v>
      </c>
      <c r="H58" s="6">
        <v>0.17934782608695651</v>
      </c>
      <c r="I58" s="6">
        <v>1.6956521739130435</v>
      </c>
      <c r="J58" s="6">
        <v>0</v>
      </c>
      <c r="K58" s="6">
        <v>0</v>
      </c>
      <c r="L58" s="6">
        <v>2.4902173913043484</v>
      </c>
      <c r="M58" s="6">
        <v>5.3846739130434784</v>
      </c>
      <c r="N58" s="6">
        <v>0</v>
      </c>
      <c r="O58" s="6">
        <f>SUM(NonNurse[[#This Row],[Qualified Social Work Staff Hours]],NonNurse[[#This Row],[Other Social Work Staff Hours]])/NonNurse[[#This Row],[MDS Census]]</f>
        <v>0.26155755015839494</v>
      </c>
      <c r="P58" s="6">
        <v>4.4293478260869543</v>
      </c>
      <c r="Q58" s="6">
        <v>0</v>
      </c>
      <c r="R58" s="6">
        <f>SUM(NonNurse[[#This Row],[Qualified Activities Professional Hours]],NonNurse[[#This Row],[Other Activities Professional Hours]])/NonNurse[[#This Row],[MDS Census]]</f>
        <v>0.21515311510031671</v>
      </c>
      <c r="S58" s="6">
        <v>5.2554347826086971</v>
      </c>
      <c r="T58" s="6">
        <v>4.7783695652173899</v>
      </c>
      <c r="U58" s="6">
        <v>0</v>
      </c>
      <c r="V58" s="6">
        <f>SUM(NonNurse[[#This Row],[Occupational Therapist Hours]],NonNurse[[#This Row],[OT Assistant Hours]],NonNurse[[#This Row],[OT Aide Hours]])/NonNurse[[#This Row],[MDS Census]]</f>
        <v>0.48738648363252385</v>
      </c>
      <c r="W58" s="6">
        <v>2.0653260869565222</v>
      </c>
      <c r="X58" s="6">
        <v>5.2289130434782605</v>
      </c>
      <c r="Y58" s="6">
        <v>0</v>
      </c>
      <c r="Z58" s="6">
        <f>SUM(NonNurse[[#This Row],[Physical Therapist (PT) Hours]],NonNurse[[#This Row],[PT Assistant Hours]],NonNurse[[#This Row],[PT Aide Hours]])/NonNurse[[#This Row],[MDS Census]]</f>
        <v>0.35431362196409716</v>
      </c>
      <c r="AA58" s="6">
        <v>0</v>
      </c>
      <c r="AB58" s="6">
        <v>0</v>
      </c>
      <c r="AC58" s="6">
        <v>0</v>
      </c>
      <c r="AD58" s="6">
        <v>0</v>
      </c>
      <c r="AE58" s="6">
        <v>0</v>
      </c>
      <c r="AF58" s="6">
        <v>0</v>
      </c>
      <c r="AG58" s="6">
        <v>0</v>
      </c>
      <c r="AH58" s="1">
        <v>315351</v>
      </c>
      <c r="AI58">
        <v>2</v>
      </c>
    </row>
    <row r="59" spans="1:35" x14ac:dyDescent="0.25">
      <c r="A59" t="s">
        <v>380</v>
      </c>
      <c r="B59" t="s">
        <v>211</v>
      </c>
      <c r="C59" t="s">
        <v>447</v>
      </c>
      <c r="D59" t="s">
        <v>410</v>
      </c>
      <c r="E59" s="6">
        <v>66.217391304347828</v>
      </c>
      <c r="F59" s="6">
        <v>4.9565217391304346</v>
      </c>
      <c r="G59" s="6">
        <v>4.8586956521739131</v>
      </c>
      <c r="H59" s="6">
        <v>0.31793478260869568</v>
      </c>
      <c r="I59" s="6">
        <v>1.25</v>
      </c>
      <c r="J59" s="6">
        <v>0</v>
      </c>
      <c r="K59" s="6">
        <v>3.4782608695652173</v>
      </c>
      <c r="L59" s="6">
        <v>0.22608695652173913</v>
      </c>
      <c r="M59" s="6">
        <v>8.4347826086956523</v>
      </c>
      <c r="N59" s="6">
        <v>10.065217391304348</v>
      </c>
      <c r="O59" s="6">
        <f>SUM(NonNurse[[#This Row],[Qualified Social Work Staff Hours]],NonNurse[[#This Row],[Other Social Work Staff Hours]])/NonNurse[[#This Row],[MDS Census]]</f>
        <v>0.2793827971109652</v>
      </c>
      <c r="P59" s="6">
        <v>4.3913043478260869</v>
      </c>
      <c r="Q59" s="6">
        <v>15.080326086956523</v>
      </c>
      <c r="R59" s="6">
        <f>SUM(NonNurse[[#This Row],[Qualified Activities Professional Hours]],NonNurse[[#This Row],[Other Activities Professional Hours]])/NonNurse[[#This Row],[MDS Census]]</f>
        <v>0.29405613919894946</v>
      </c>
      <c r="S59" s="6">
        <v>3.0701086956521748</v>
      </c>
      <c r="T59" s="6">
        <v>0</v>
      </c>
      <c r="U59" s="6">
        <v>0</v>
      </c>
      <c r="V59" s="6">
        <f>SUM(NonNurse[[#This Row],[Occupational Therapist Hours]],NonNurse[[#This Row],[OT Assistant Hours]],NonNurse[[#This Row],[OT Aide Hours]])/NonNurse[[#This Row],[MDS Census]]</f>
        <v>4.6364084044648729E-2</v>
      </c>
      <c r="W59" s="6">
        <v>4.5364130434782597</v>
      </c>
      <c r="X59" s="6">
        <v>0</v>
      </c>
      <c r="Y59" s="6">
        <v>0</v>
      </c>
      <c r="Z59" s="6">
        <f>SUM(NonNurse[[#This Row],[Physical Therapist (PT) Hours]],NonNurse[[#This Row],[PT Assistant Hours]],NonNurse[[#This Row],[PT Aide Hours]])/NonNurse[[#This Row],[MDS Census]]</f>
        <v>6.8507879185817452E-2</v>
      </c>
      <c r="AA59" s="6">
        <v>6.9239130434782608</v>
      </c>
      <c r="AB59" s="6">
        <v>0</v>
      </c>
      <c r="AC59" s="6">
        <v>0</v>
      </c>
      <c r="AD59" s="6">
        <v>0</v>
      </c>
      <c r="AE59" s="6">
        <v>0</v>
      </c>
      <c r="AF59" s="6">
        <v>0</v>
      </c>
      <c r="AG59" s="6">
        <v>1.0108695652173914</v>
      </c>
      <c r="AH59" s="1">
        <v>315343</v>
      </c>
      <c r="AI59">
        <v>2</v>
      </c>
    </row>
    <row r="60" spans="1:35" x14ac:dyDescent="0.25">
      <c r="A60" t="s">
        <v>380</v>
      </c>
      <c r="B60" t="s">
        <v>154</v>
      </c>
      <c r="C60" t="s">
        <v>524</v>
      </c>
      <c r="D60" t="s">
        <v>410</v>
      </c>
      <c r="E60" s="6">
        <v>113.6195652173913</v>
      </c>
      <c r="F60" s="6">
        <v>5.6521739130434785</v>
      </c>
      <c r="G60" s="6">
        <v>0</v>
      </c>
      <c r="H60" s="6">
        <v>0.4891304347826087</v>
      </c>
      <c r="I60" s="6">
        <v>0</v>
      </c>
      <c r="J60" s="6">
        <v>0</v>
      </c>
      <c r="K60" s="6">
        <v>0.11956521739130435</v>
      </c>
      <c r="L60" s="6">
        <v>4.1332608695652189</v>
      </c>
      <c r="M60" s="6">
        <v>5.1304347826086953</v>
      </c>
      <c r="N60" s="6">
        <v>0.69304347826086965</v>
      </c>
      <c r="O60" s="6">
        <f>SUM(NonNurse[[#This Row],[Qualified Social Work Staff Hours]],NonNurse[[#This Row],[Other Social Work Staff Hours]])/NonNurse[[#This Row],[MDS Census]]</f>
        <v>5.1254185401320193E-2</v>
      </c>
      <c r="P60" s="6">
        <v>4.9565217391304346</v>
      </c>
      <c r="Q60" s="6">
        <v>32.344021739130433</v>
      </c>
      <c r="R60" s="6">
        <f>SUM(NonNurse[[#This Row],[Qualified Activities Professional Hours]],NonNurse[[#This Row],[Other Activities Professional Hours]])/NonNurse[[#This Row],[MDS Census]]</f>
        <v>0.3282933129245193</v>
      </c>
      <c r="S60" s="6">
        <v>2.1781521739130438</v>
      </c>
      <c r="T60" s="6">
        <v>15.371413043478261</v>
      </c>
      <c r="U60" s="6">
        <v>0</v>
      </c>
      <c r="V60" s="6">
        <f>SUM(NonNurse[[#This Row],[Occupational Therapist Hours]],NonNurse[[#This Row],[OT Assistant Hours]],NonNurse[[#This Row],[OT Aide Hours]])/NonNurse[[#This Row],[MDS Census]]</f>
        <v>0.15445900698364107</v>
      </c>
      <c r="W60" s="6">
        <v>7.8129347826086937</v>
      </c>
      <c r="X60" s="6">
        <v>13.639673913043479</v>
      </c>
      <c r="Y60" s="6">
        <v>0</v>
      </c>
      <c r="Z60" s="6">
        <f>SUM(NonNurse[[#This Row],[Physical Therapist (PT) Hours]],NonNurse[[#This Row],[PT Assistant Hours]],NonNurse[[#This Row],[PT Aide Hours]])/NonNurse[[#This Row],[MDS Census]]</f>
        <v>0.18881086769348512</v>
      </c>
      <c r="AA60" s="6">
        <v>0</v>
      </c>
      <c r="AB60" s="6">
        <v>0</v>
      </c>
      <c r="AC60" s="6">
        <v>0</v>
      </c>
      <c r="AD60" s="6">
        <v>0</v>
      </c>
      <c r="AE60" s="6">
        <v>0</v>
      </c>
      <c r="AF60" s="6">
        <v>0</v>
      </c>
      <c r="AG60" s="6">
        <v>0</v>
      </c>
      <c r="AH60" s="1">
        <v>315268</v>
      </c>
      <c r="AI60">
        <v>2</v>
      </c>
    </row>
    <row r="61" spans="1:35" x14ac:dyDescent="0.25">
      <c r="A61" t="s">
        <v>380</v>
      </c>
      <c r="B61" t="s">
        <v>169</v>
      </c>
      <c r="C61" t="s">
        <v>468</v>
      </c>
      <c r="D61" t="s">
        <v>413</v>
      </c>
      <c r="E61" s="6">
        <v>160.43478260869566</v>
      </c>
      <c r="F61" s="6">
        <v>106.42782608695654</v>
      </c>
      <c r="G61" s="6">
        <v>0</v>
      </c>
      <c r="H61" s="6">
        <v>0</v>
      </c>
      <c r="I61" s="6">
        <v>8.3478260869565215</v>
      </c>
      <c r="J61" s="6">
        <v>0</v>
      </c>
      <c r="K61" s="6">
        <v>0</v>
      </c>
      <c r="L61" s="6">
        <v>10.150978260869564</v>
      </c>
      <c r="M61" s="6">
        <v>6.0869565217391308</v>
      </c>
      <c r="N61" s="6">
        <v>0</v>
      </c>
      <c r="O61" s="6">
        <f>SUM(NonNurse[[#This Row],[Qualified Social Work Staff Hours]],NonNurse[[#This Row],[Other Social Work Staff Hours]])/NonNurse[[#This Row],[MDS Census]]</f>
        <v>3.7940379403794036E-2</v>
      </c>
      <c r="P61" s="6">
        <v>0</v>
      </c>
      <c r="Q61" s="6">
        <v>61.937826086956541</v>
      </c>
      <c r="R61" s="6">
        <f>SUM(NonNurse[[#This Row],[Qualified Activities Professional Hours]],NonNurse[[#This Row],[Other Activities Professional Hours]])/NonNurse[[#This Row],[MDS Census]]</f>
        <v>0.38606233062330636</v>
      </c>
      <c r="S61" s="6">
        <v>8.9933695652173924</v>
      </c>
      <c r="T61" s="6">
        <v>17.597826086956523</v>
      </c>
      <c r="U61" s="6">
        <v>0</v>
      </c>
      <c r="V61" s="6">
        <f>SUM(NonNurse[[#This Row],[Occupational Therapist Hours]],NonNurse[[#This Row],[OT Assistant Hours]],NonNurse[[#This Row],[OT Aide Hours]])/NonNurse[[#This Row],[MDS Census]]</f>
        <v>0.16574457994579947</v>
      </c>
      <c r="W61" s="6">
        <v>11.320978260869568</v>
      </c>
      <c r="X61" s="6">
        <v>17.142391304347829</v>
      </c>
      <c r="Y61" s="6">
        <v>0</v>
      </c>
      <c r="Z61" s="6">
        <f>SUM(NonNurse[[#This Row],[Physical Therapist (PT) Hours]],NonNurse[[#This Row],[PT Assistant Hours]],NonNurse[[#This Row],[PT Aide Hours]])/NonNurse[[#This Row],[MDS Census]]</f>
        <v>0.17741395663956644</v>
      </c>
      <c r="AA61" s="6">
        <v>0</v>
      </c>
      <c r="AB61" s="6">
        <v>0</v>
      </c>
      <c r="AC61" s="6">
        <v>0</v>
      </c>
      <c r="AD61" s="6">
        <v>121.12445652173908</v>
      </c>
      <c r="AE61" s="6">
        <v>0</v>
      </c>
      <c r="AF61" s="6">
        <v>0</v>
      </c>
      <c r="AG61" s="6">
        <v>0</v>
      </c>
      <c r="AH61" s="1">
        <v>315290</v>
      </c>
      <c r="AI61">
        <v>2</v>
      </c>
    </row>
    <row r="62" spans="1:35" x14ac:dyDescent="0.25">
      <c r="A62" t="s">
        <v>380</v>
      </c>
      <c r="B62" t="s">
        <v>104</v>
      </c>
      <c r="C62" t="s">
        <v>502</v>
      </c>
      <c r="D62" t="s">
        <v>415</v>
      </c>
      <c r="E62" s="6">
        <v>129.89130434782609</v>
      </c>
      <c r="F62" s="6">
        <v>5.0434782608695654</v>
      </c>
      <c r="G62" s="6">
        <v>0</v>
      </c>
      <c r="H62" s="6">
        <v>0</v>
      </c>
      <c r="I62" s="6">
        <v>0</v>
      </c>
      <c r="J62" s="6">
        <v>0</v>
      </c>
      <c r="K62" s="6">
        <v>0</v>
      </c>
      <c r="L62" s="6">
        <v>9.1589130434782593</v>
      </c>
      <c r="M62" s="6">
        <v>10.521739130434783</v>
      </c>
      <c r="N62" s="6">
        <v>0.16304347826086957</v>
      </c>
      <c r="O62" s="6">
        <f>SUM(NonNurse[[#This Row],[Qualified Social Work Staff Hours]],NonNurse[[#This Row],[Other Social Work Staff Hours]])/NonNurse[[#This Row],[MDS Census]]</f>
        <v>8.2259414225941421E-2</v>
      </c>
      <c r="P62" s="6">
        <v>5.4782608695652177</v>
      </c>
      <c r="Q62" s="6">
        <v>12.907608695652174</v>
      </c>
      <c r="R62" s="6">
        <f>SUM(NonNurse[[#This Row],[Qualified Activities Professional Hours]],NonNurse[[#This Row],[Other Activities Professional Hours]])/NonNurse[[#This Row],[MDS Census]]</f>
        <v>0.14154811715481169</v>
      </c>
      <c r="S62" s="6">
        <v>10.839021739130434</v>
      </c>
      <c r="T62" s="6">
        <v>11.20880434782609</v>
      </c>
      <c r="U62" s="6">
        <v>0</v>
      </c>
      <c r="V62" s="6">
        <f>SUM(NonNurse[[#This Row],[Occupational Therapist Hours]],NonNurse[[#This Row],[OT Assistant Hours]],NonNurse[[#This Row],[OT Aide Hours]])/NonNurse[[#This Row],[MDS Census]]</f>
        <v>0.16974058577405859</v>
      </c>
      <c r="W62" s="6">
        <v>9.5533695652173893</v>
      </c>
      <c r="X62" s="6">
        <v>14.315978260869567</v>
      </c>
      <c r="Y62" s="6">
        <v>0</v>
      </c>
      <c r="Z62" s="6">
        <f>SUM(NonNurse[[#This Row],[Physical Therapist (PT) Hours]],NonNurse[[#This Row],[PT Assistant Hours]],NonNurse[[#This Row],[PT Aide Hours]])/NonNurse[[#This Row],[MDS Census]]</f>
        <v>0.18376401673640169</v>
      </c>
      <c r="AA62" s="6">
        <v>0</v>
      </c>
      <c r="AB62" s="6">
        <v>0</v>
      </c>
      <c r="AC62" s="6">
        <v>0</v>
      </c>
      <c r="AD62" s="6">
        <v>0</v>
      </c>
      <c r="AE62" s="6">
        <v>0</v>
      </c>
      <c r="AF62" s="6">
        <v>0</v>
      </c>
      <c r="AG62" s="6">
        <v>0</v>
      </c>
      <c r="AH62" s="1">
        <v>315201</v>
      </c>
      <c r="AI62">
        <v>2</v>
      </c>
    </row>
    <row r="63" spans="1:35" x14ac:dyDescent="0.25">
      <c r="A63" t="s">
        <v>380</v>
      </c>
      <c r="B63" t="s">
        <v>106</v>
      </c>
      <c r="C63" t="s">
        <v>492</v>
      </c>
      <c r="D63" t="s">
        <v>410</v>
      </c>
      <c r="E63" s="6">
        <v>107.06521739130434</v>
      </c>
      <c r="F63" s="6">
        <v>63.737065217391326</v>
      </c>
      <c r="G63" s="6">
        <v>0</v>
      </c>
      <c r="H63" s="6">
        <v>0</v>
      </c>
      <c r="I63" s="6">
        <v>0</v>
      </c>
      <c r="J63" s="6">
        <v>0</v>
      </c>
      <c r="K63" s="6">
        <v>0</v>
      </c>
      <c r="L63" s="6">
        <v>4.2255434782608683</v>
      </c>
      <c r="M63" s="6">
        <v>5.4782608695652177</v>
      </c>
      <c r="N63" s="6">
        <v>0</v>
      </c>
      <c r="O63" s="6">
        <f>SUM(NonNurse[[#This Row],[Qualified Social Work Staff Hours]],NonNurse[[#This Row],[Other Social Work Staff Hours]])/NonNurse[[#This Row],[MDS Census]]</f>
        <v>5.1167512690355334E-2</v>
      </c>
      <c r="P63" s="6">
        <v>0</v>
      </c>
      <c r="Q63" s="6">
        <v>18.475978260869574</v>
      </c>
      <c r="R63" s="6">
        <f>SUM(NonNurse[[#This Row],[Qualified Activities Professional Hours]],NonNurse[[#This Row],[Other Activities Professional Hours]])/NonNurse[[#This Row],[MDS Census]]</f>
        <v>0.17256751269035542</v>
      </c>
      <c r="S63" s="6">
        <v>6.5047826086956526</v>
      </c>
      <c r="T63" s="6">
        <v>6.4246739130434749</v>
      </c>
      <c r="U63" s="6">
        <v>0</v>
      </c>
      <c r="V63" s="6">
        <f>SUM(NonNurse[[#This Row],[Occupational Therapist Hours]],NonNurse[[#This Row],[OT Assistant Hours]],NonNurse[[#This Row],[OT Aide Hours]])/NonNurse[[#This Row],[MDS Census]]</f>
        <v>0.12076243654822331</v>
      </c>
      <c r="W63" s="6">
        <v>4.8913043478260851</v>
      </c>
      <c r="X63" s="6">
        <v>4.7496739130434786</v>
      </c>
      <c r="Y63" s="6">
        <v>0</v>
      </c>
      <c r="Z63" s="6">
        <f>SUM(NonNurse[[#This Row],[Physical Therapist (PT) Hours]],NonNurse[[#This Row],[PT Assistant Hours]],NonNurse[[#This Row],[PT Aide Hours]])/NonNurse[[#This Row],[MDS Census]]</f>
        <v>9.004771573604059E-2</v>
      </c>
      <c r="AA63" s="6">
        <v>0</v>
      </c>
      <c r="AB63" s="6">
        <v>0</v>
      </c>
      <c r="AC63" s="6">
        <v>0</v>
      </c>
      <c r="AD63" s="6">
        <v>76.321086956521725</v>
      </c>
      <c r="AE63" s="6">
        <v>0</v>
      </c>
      <c r="AF63" s="6">
        <v>0</v>
      </c>
      <c r="AG63" s="6">
        <v>0</v>
      </c>
      <c r="AH63" s="1">
        <v>315204</v>
      </c>
      <c r="AI63">
        <v>2</v>
      </c>
    </row>
    <row r="64" spans="1:35" x14ac:dyDescent="0.25">
      <c r="A64" t="s">
        <v>380</v>
      </c>
      <c r="B64" t="s">
        <v>76</v>
      </c>
      <c r="C64" t="s">
        <v>523</v>
      </c>
      <c r="D64" t="s">
        <v>401</v>
      </c>
      <c r="E64" s="6">
        <v>21.097826086956523</v>
      </c>
      <c r="F64" s="6">
        <v>5.7391304347826084</v>
      </c>
      <c r="G64" s="6">
        <v>0.71739130434782605</v>
      </c>
      <c r="H64" s="6">
        <v>0.47826086956521741</v>
      </c>
      <c r="I64" s="6">
        <v>0.88043478260869568</v>
      </c>
      <c r="J64" s="6">
        <v>0</v>
      </c>
      <c r="K64" s="6">
        <v>0</v>
      </c>
      <c r="L64" s="6">
        <v>0.68032608695652175</v>
      </c>
      <c r="M64" s="6">
        <v>3.0733695652173911</v>
      </c>
      <c r="N64" s="6">
        <v>0</v>
      </c>
      <c r="O64" s="6">
        <f>SUM(NonNurse[[#This Row],[Qualified Social Work Staff Hours]],NonNurse[[#This Row],[Other Social Work Staff Hours]])/NonNurse[[#This Row],[MDS Census]]</f>
        <v>0.14567233384853168</v>
      </c>
      <c r="P64" s="6">
        <v>5.7472826086956523</v>
      </c>
      <c r="Q64" s="6">
        <v>0.98858695652173911</v>
      </c>
      <c r="R64" s="6">
        <f>SUM(NonNurse[[#This Row],[Qualified Activities Professional Hours]],NonNurse[[#This Row],[Other Activities Professional Hours]])/NonNurse[[#This Row],[MDS Census]]</f>
        <v>0.31926841834106129</v>
      </c>
      <c r="S64" s="6">
        <v>15.06804347826087</v>
      </c>
      <c r="T64" s="6">
        <v>0.35869565217391303</v>
      </c>
      <c r="U64" s="6">
        <v>7.25</v>
      </c>
      <c r="V64" s="6">
        <f>SUM(NonNurse[[#This Row],[Occupational Therapist Hours]],NonNurse[[#This Row],[OT Assistant Hours]],NonNurse[[#This Row],[OT Aide Hours]])/NonNurse[[#This Row],[MDS Census]]</f>
        <v>1.0748377125193198</v>
      </c>
      <c r="W64" s="6">
        <v>11.361956521739129</v>
      </c>
      <c r="X64" s="6">
        <v>2.4714130434782611</v>
      </c>
      <c r="Y64" s="6">
        <v>4.5760869565217392</v>
      </c>
      <c r="Z64" s="6">
        <f>SUM(NonNurse[[#This Row],[Physical Therapist (PT) Hours]],NonNurse[[#This Row],[PT Assistant Hours]],NonNurse[[#This Row],[PT Aide Hours]])/NonNurse[[#This Row],[MDS Census]]</f>
        <v>0.87257599175682632</v>
      </c>
      <c r="AA64" s="6">
        <v>0</v>
      </c>
      <c r="AB64" s="6">
        <v>0</v>
      </c>
      <c r="AC64" s="6">
        <v>0</v>
      </c>
      <c r="AD64" s="6">
        <v>0</v>
      </c>
      <c r="AE64" s="6">
        <v>0</v>
      </c>
      <c r="AF64" s="6">
        <v>0</v>
      </c>
      <c r="AG64" s="6">
        <v>0</v>
      </c>
      <c r="AH64" s="1">
        <v>315146</v>
      </c>
      <c r="AI64">
        <v>2</v>
      </c>
    </row>
    <row r="65" spans="1:35" x14ac:dyDescent="0.25">
      <c r="A65" t="s">
        <v>380</v>
      </c>
      <c r="B65" t="s">
        <v>188</v>
      </c>
      <c r="C65" t="s">
        <v>566</v>
      </c>
      <c r="D65" t="s">
        <v>413</v>
      </c>
      <c r="E65" s="6">
        <v>75.891304347826093</v>
      </c>
      <c r="F65" s="6">
        <v>4.9565217391304346</v>
      </c>
      <c r="G65" s="6">
        <v>0.42391304347826086</v>
      </c>
      <c r="H65" s="6">
        <v>0</v>
      </c>
      <c r="I65" s="6">
        <v>5.4239130434782608</v>
      </c>
      <c r="J65" s="6">
        <v>0</v>
      </c>
      <c r="K65" s="6">
        <v>0</v>
      </c>
      <c r="L65" s="6">
        <v>5.1114130434782608</v>
      </c>
      <c r="M65" s="6">
        <v>6.8586956521739131</v>
      </c>
      <c r="N65" s="6">
        <v>4.5217391304347823</v>
      </c>
      <c r="O65" s="6">
        <f>SUM(NonNurse[[#This Row],[Qualified Social Work Staff Hours]],NonNurse[[#This Row],[Other Social Work Staff Hours]])/NonNurse[[#This Row],[MDS Census]]</f>
        <v>0.14995703236894872</v>
      </c>
      <c r="P65" s="6">
        <v>5.3913043478260869</v>
      </c>
      <c r="Q65" s="6">
        <v>21.899456521739129</v>
      </c>
      <c r="R65" s="6">
        <f>SUM(NonNurse[[#This Row],[Qualified Activities Professional Hours]],NonNurse[[#This Row],[Other Activities Professional Hours]])/NonNurse[[#This Row],[MDS Census]]</f>
        <v>0.35960326553995986</v>
      </c>
      <c r="S65" s="6">
        <v>10.8125</v>
      </c>
      <c r="T65" s="6">
        <v>22.038043478260871</v>
      </c>
      <c r="U65" s="6">
        <v>0</v>
      </c>
      <c r="V65" s="6">
        <f>SUM(NonNurse[[#This Row],[Occupational Therapist Hours]],NonNurse[[#This Row],[OT Assistant Hours]],NonNurse[[#This Row],[OT Aide Hours]])/NonNurse[[#This Row],[MDS Census]]</f>
        <v>0.43286307648238331</v>
      </c>
      <c r="W65" s="6">
        <v>19.288043478260871</v>
      </c>
      <c r="X65" s="6">
        <v>15.790760869565217</v>
      </c>
      <c r="Y65" s="6">
        <v>0</v>
      </c>
      <c r="Z65" s="6">
        <f>SUM(NonNurse[[#This Row],[Physical Therapist (PT) Hours]],NonNurse[[#This Row],[PT Assistant Hours]],NonNurse[[#This Row],[PT Aide Hours]])/NonNurse[[#This Row],[MDS Census]]</f>
        <v>0.46222429103408763</v>
      </c>
      <c r="AA65" s="6">
        <v>0</v>
      </c>
      <c r="AB65" s="6">
        <v>0</v>
      </c>
      <c r="AC65" s="6">
        <v>0</v>
      </c>
      <c r="AD65" s="6">
        <v>0</v>
      </c>
      <c r="AE65" s="6">
        <v>0</v>
      </c>
      <c r="AF65" s="6">
        <v>0</v>
      </c>
      <c r="AG65" s="6">
        <v>0</v>
      </c>
      <c r="AH65" s="1">
        <v>315313</v>
      </c>
      <c r="AI65">
        <v>2</v>
      </c>
    </row>
    <row r="66" spans="1:35" x14ac:dyDescent="0.25">
      <c r="A66" t="s">
        <v>380</v>
      </c>
      <c r="B66" t="s">
        <v>301</v>
      </c>
      <c r="C66" t="s">
        <v>598</v>
      </c>
      <c r="D66" t="s">
        <v>402</v>
      </c>
      <c r="E66" s="6">
        <v>91.336956521739125</v>
      </c>
      <c r="F66" s="6">
        <v>5.3913043478260869</v>
      </c>
      <c r="G66" s="6">
        <v>0.65217391304347827</v>
      </c>
      <c r="H66" s="6">
        <v>0</v>
      </c>
      <c r="I66" s="6">
        <v>9.7826086956521743E-2</v>
      </c>
      <c r="J66" s="6">
        <v>0</v>
      </c>
      <c r="K66" s="6">
        <v>5.1847826086956523</v>
      </c>
      <c r="L66" s="6">
        <v>4.2554347826086953</v>
      </c>
      <c r="M66" s="6">
        <v>4.6956521739130439</v>
      </c>
      <c r="N66" s="6">
        <v>5.1304347826086953</v>
      </c>
      <c r="O66" s="6">
        <f>SUM(NonNurse[[#This Row],[Qualified Social Work Staff Hours]],NonNurse[[#This Row],[Other Social Work Staff Hours]])/NonNurse[[#This Row],[MDS Census]]</f>
        <v>0.10758062596691657</v>
      </c>
      <c r="P66" s="6">
        <v>4.7880434782608692</v>
      </c>
      <c r="Q66" s="6">
        <v>23.864130434782609</v>
      </c>
      <c r="R66" s="6">
        <f>SUM(NonNurse[[#This Row],[Qualified Activities Professional Hours]],NonNurse[[#This Row],[Other Activities Professional Hours]])/NonNurse[[#This Row],[MDS Census]]</f>
        <v>0.31369748899202665</v>
      </c>
      <c r="S66" s="6">
        <v>21.051630434782609</v>
      </c>
      <c r="T66" s="6">
        <v>7.8478260869565215</v>
      </c>
      <c r="U66" s="6">
        <v>0</v>
      </c>
      <c r="V66" s="6">
        <f>SUM(NonNurse[[#This Row],[Occupational Therapist Hours]],NonNurse[[#This Row],[OT Assistant Hours]],NonNurse[[#This Row],[OT Aide Hours]])/NonNurse[[#This Row],[MDS Census]]</f>
        <v>0.3164048554087826</v>
      </c>
      <c r="W66" s="6">
        <v>17.005434782608695</v>
      </c>
      <c r="X66" s="6">
        <v>18.078804347826086</v>
      </c>
      <c r="Y66" s="6">
        <v>0</v>
      </c>
      <c r="Z66" s="6">
        <f>SUM(NonNurse[[#This Row],[Physical Therapist (PT) Hours]],NonNurse[[#This Row],[PT Assistant Hours]],NonNurse[[#This Row],[PT Aide Hours]])/NonNurse[[#This Row],[MDS Census]]</f>
        <v>0.38411876710698561</v>
      </c>
      <c r="AA66" s="6">
        <v>0</v>
      </c>
      <c r="AB66" s="6">
        <v>0</v>
      </c>
      <c r="AC66" s="6">
        <v>0</v>
      </c>
      <c r="AD66" s="6">
        <v>0</v>
      </c>
      <c r="AE66" s="6">
        <v>0</v>
      </c>
      <c r="AF66" s="6">
        <v>0</v>
      </c>
      <c r="AG66" s="6">
        <v>0</v>
      </c>
      <c r="AH66" s="1">
        <v>315472</v>
      </c>
      <c r="AI66">
        <v>2</v>
      </c>
    </row>
    <row r="67" spans="1:35" x14ac:dyDescent="0.25">
      <c r="A67" t="s">
        <v>380</v>
      </c>
      <c r="B67" t="s">
        <v>295</v>
      </c>
      <c r="C67" t="s">
        <v>590</v>
      </c>
      <c r="D67" t="s">
        <v>415</v>
      </c>
      <c r="E67" s="6">
        <v>98.826086956521735</v>
      </c>
      <c r="F67" s="6">
        <v>5.4782608695652177</v>
      </c>
      <c r="G67" s="6">
        <v>0.39130434782608697</v>
      </c>
      <c r="H67" s="6">
        <v>0.52173913043478259</v>
      </c>
      <c r="I67" s="6">
        <v>4.9891304347826084</v>
      </c>
      <c r="J67" s="6">
        <v>0</v>
      </c>
      <c r="K67" s="6">
        <v>5.0434782608695654</v>
      </c>
      <c r="L67" s="6">
        <v>13.595108695652174</v>
      </c>
      <c r="M67" s="6">
        <v>5.1304347826086953</v>
      </c>
      <c r="N67" s="6">
        <v>5.5597826086956523</v>
      </c>
      <c r="O67" s="6">
        <f>SUM(NonNurse[[#This Row],[Qualified Social Work Staff Hours]],NonNurse[[#This Row],[Other Social Work Staff Hours]])/NonNurse[[#This Row],[MDS Census]]</f>
        <v>0.10817201935767708</v>
      </c>
      <c r="P67" s="6">
        <v>4.8695652173913047</v>
      </c>
      <c r="Q67" s="6">
        <v>11.570652173913043</v>
      </c>
      <c r="R67" s="6">
        <f>SUM(NonNurse[[#This Row],[Qualified Activities Professional Hours]],NonNurse[[#This Row],[Other Activities Professional Hours]])/NonNurse[[#This Row],[MDS Census]]</f>
        <v>0.16635503739551255</v>
      </c>
      <c r="S67" s="6">
        <v>20.021739130434781</v>
      </c>
      <c r="T67" s="6">
        <v>12.021739130434783</v>
      </c>
      <c r="U67" s="6">
        <v>0</v>
      </c>
      <c r="V67" s="6">
        <f>SUM(NonNurse[[#This Row],[Occupational Therapist Hours]],NonNurse[[#This Row],[OT Assistant Hours]],NonNurse[[#This Row],[OT Aide Hours]])/NonNurse[[#This Row],[MDS Census]]</f>
        <v>0.32424109106907167</v>
      </c>
      <c r="W67" s="6">
        <v>24.679347826086957</v>
      </c>
      <c r="X67" s="6">
        <v>12.828804347826088</v>
      </c>
      <c r="Y67" s="6">
        <v>0</v>
      </c>
      <c r="Z67" s="6">
        <f>SUM(NonNurse[[#This Row],[Physical Therapist (PT) Hours]],NonNurse[[#This Row],[PT Assistant Hours]],NonNurse[[#This Row],[PT Aide Hours]])/NonNurse[[#This Row],[MDS Census]]</f>
        <v>0.37953695556533223</v>
      </c>
      <c r="AA67" s="6">
        <v>0</v>
      </c>
      <c r="AB67" s="6">
        <v>0</v>
      </c>
      <c r="AC67" s="6">
        <v>0</v>
      </c>
      <c r="AD67" s="6">
        <v>0</v>
      </c>
      <c r="AE67" s="6">
        <v>5.1521739130434785</v>
      </c>
      <c r="AF67" s="6">
        <v>0</v>
      </c>
      <c r="AG67" s="6">
        <v>0</v>
      </c>
      <c r="AH67" s="1">
        <v>315464</v>
      </c>
      <c r="AI67">
        <v>2</v>
      </c>
    </row>
    <row r="68" spans="1:35" x14ac:dyDescent="0.25">
      <c r="A68" t="s">
        <v>380</v>
      </c>
      <c r="B68" t="s">
        <v>331</v>
      </c>
      <c r="C68" t="s">
        <v>607</v>
      </c>
      <c r="D68" t="s">
        <v>408</v>
      </c>
      <c r="E68" s="6">
        <v>61.510869565217391</v>
      </c>
      <c r="F68" s="6">
        <v>4.6956521739130439</v>
      </c>
      <c r="G68" s="6">
        <v>2.0217391304347827</v>
      </c>
      <c r="H68" s="6">
        <v>0</v>
      </c>
      <c r="I68" s="6">
        <v>3.2608695652173911</v>
      </c>
      <c r="J68" s="6">
        <v>0</v>
      </c>
      <c r="K68" s="6">
        <v>1.826086956521739</v>
      </c>
      <c r="L68" s="6">
        <v>4.8315217391304346</v>
      </c>
      <c r="M68" s="6">
        <v>5.3043478260869561</v>
      </c>
      <c r="N68" s="6">
        <v>3.2880434782608696</v>
      </c>
      <c r="O68" s="6">
        <f>SUM(NonNurse[[#This Row],[Qualified Social Work Staff Hours]],NonNurse[[#This Row],[Other Social Work Staff Hours]])/NonNurse[[#This Row],[MDS Census]]</f>
        <v>0.13968899098780704</v>
      </c>
      <c r="P68" s="6">
        <v>5.3913043478260869</v>
      </c>
      <c r="Q68" s="6">
        <v>8.8369565217391308</v>
      </c>
      <c r="R68" s="6">
        <f>SUM(NonNurse[[#This Row],[Qualified Activities Professional Hours]],NonNurse[[#This Row],[Other Activities Professional Hours]])/NonNurse[[#This Row],[MDS Census]]</f>
        <v>0.23131295281851919</v>
      </c>
      <c r="S68" s="6">
        <v>15.625</v>
      </c>
      <c r="T68" s="6">
        <v>6.1222826086956523</v>
      </c>
      <c r="U68" s="6">
        <v>0</v>
      </c>
      <c r="V68" s="6">
        <f>SUM(NonNurse[[#This Row],[Occupational Therapist Hours]],NonNurse[[#This Row],[OT Assistant Hours]],NonNurse[[#This Row],[OT Aide Hours]])/NonNurse[[#This Row],[MDS Census]]</f>
        <v>0.35355186428697649</v>
      </c>
      <c r="W68" s="6">
        <v>8.4891304347826093</v>
      </c>
      <c r="X68" s="6">
        <v>14</v>
      </c>
      <c r="Y68" s="6">
        <v>0</v>
      </c>
      <c r="Z68" s="6">
        <f>SUM(NonNurse[[#This Row],[Physical Therapist (PT) Hours]],NonNurse[[#This Row],[PT Assistant Hours]],NonNurse[[#This Row],[PT Aide Hours]])/NonNurse[[#This Row],[MDS Census]]</f>
        <v>0.36561229899275494</v>
      </c>
      <c r="AA68" s="6">
        <v>0</v>
      </c>
      <c r="AB68" s="6">
        <v>0</v>
      </c>
      <c r="AC68" s="6">
        <v>0</v>
      </c>
      <c r="AD68" s="6">
        <v>0</v>
      </c>
      <c r="AE68" s="6">
        <v>0</v>
      </c>
      <c r="AF68" s="6">
        <v>0</v>
      </c>
      <c r="AG68" s="6">
        <v>0</v>
      </c>
      <c r="AH68" s="1">
        <v>315511</v>
      </c>
      <c r="AI68">
        <v>2</v>
      </c>
    </row>
    <row r="69" spans="1:35" x14ac:dyDescent="0.25">
      <c r="A69" t="s">
        <v>380</v>
      </c>
      <c r="B69" t="s">
        <v>41</v>
      </c>
      <c r="C69" t="s">
        <v>507</v>
      </c>
      <c r="D69" t="s">
        <v>412</v>
      </c>
      <c r="E69" s="6">
        <v>104.04347826086956</v>
      </c>
      <c r="F69" s="6">
        <v>5.1304347826086953</v>
      </c>
      <c r="G69" s="6">
        <v>0.97826086956521741</v>
      </c>
      <c r="H69" s="6">
        <v>0</v>
      </c>
      <c r="I69" s="6">
        <v>5.4456521739130439</v>
      </c>
      <c r="J69" s="6">
        <v>0</v>
      </c>
      <c r="K69" s="6">
        <v>0</v>
      </c>
      <c r="L69" s="6">
        <v>10.978260869565217</v>
      </c>
      <c r="M69" s="6">
        <v>5.1304347826086953</v>
      </c>
      <c r="N69" s="6">
        <v>7.3804347826086953</v>
      </c>
      <c r="O69" s="6">
        <f>SUM(NonNurse[[#This Row],[Qualified Social Work Staff Hours]],NonNurse[[#This Row],[Other Social Work Staff Hours]])/NonNurse[[#This Row],[MDS Census]]</f>
        <v>0.12024655244463017</v>
      </c>
      <c r="P69" s="6">
        <v>4.9565217391304346</v>
      </c>
      <c r="Q69" s="6">
        <v>18.663043478260871</v>
      </c>
      <c r="R69" s="6">
        <f>SUM(NonNurse[[#This Row],[Qualified Activities Professional Hours]],NonNurse[[#This Row],[Other Activities Professional Hours]])/NonNurse[[#This Row],[MDS Census]]</f>
        <v>0.22701629753447555</v>
      </c>
      <c r="S69" s="6">
        <v>30.804347826086957</v>
      </c>
      <c r="T69" s="6">
        <v>9.0217391304347831</v>
      </c>
      <c r="U69" s="6">
        <v>0</v>
      </c>
      <c r="V69" s="6">
        <f>SUM(NonNurse[[#This Row],[Occupational Therapist Hours]],NonNurse[[#This Row],[OT Assistant Hours]],NonNurse[[#This Row],[OT Aide Hours]])/NonNurse[[#This Row],[MDS Census]]</f>
        <v>0.38278311742582538</v>
      </c>
      <c r="W69" s="6">
        <v>21.942934782608695</v>
      </c>
      <c r="X69" s="6">
        <v>14.698369565217391</v>
      </c>
      <c r="Y69" s="6">
        <v>0</v>
      </c>
      <c r="Z69" s="6">
        <f>SUM(NonNurse[[#This Row],[Physical Therapist (PT) Hours]],NonNurse[[#This Row],[PT Assistant Hours]],NonNurse[[#This Row],[PT Aide Hours]])/NonNurse[[#This Row],[MDS Census]]</f>
        <v>0.3521730045967405</v>
      </c>
      <c r="AA69" s="6">
        <v>0</v>
      </c>
      <c r="AB69" s="6">
        <v>0</v>
      </c>
      <c r="AC69" s="6">
        <v>0</v>
      </c>
      <c r="AD69" s="6">
        <v>0</v>
      </c>
      <c r="AE69" s="6">
        <v>0</v>
      </c>
      <c r="AF69" s="6">
        <v>0</v>
      </c>
      <c r="AG69" s="6">
        <v>0.45652173913043476</v>
      </c>
      <c r="AH69" s="1">
        <v>315092</v>
      </c>
      <c r="AI69">
        <v>2</v>
      </c>
    </row>
    <row r="70" spans="1:35" x14ac:dyDescent="0.25">
      <c r="A70" t="s">
        <v>380</v>
      </c>
      <c r="B70" t="s">
        <v>39</v>
      </c>
      <c r="C70" t="s">
        <v>505</v>
      </c>
      <c r="D70" t="s">
        <v>412</v>
      </c>
      <c r="E70" s="6">
        <v>95.967391304347828</v>
      </c>
      <c r="F70" s="6">
        <v>5.5597826086956523</v>
      </c>
      <c r="G70" s="6">
        <v>0.81521739130434778</v>
      </c>
      <c r="H70" s="6">
        <v>0.92663043478260865</v>
      </c>
      <c r="I70" s="6">
        <v>3.9891304347826089</v>
      </c>
      <c r="J70" s="6">
        <v>0</v>
      </c>
      <c r="K70" s="6">
        <v>0</v>
      </c>
      <c r="L70" s="6">
        <v>6.7119565217391308</v>
      </c>
      <c r="M70" s="6">
        <v>3.0434782608695654</v>
      </c>
      <c r="N70" s="6">
        <v>7.6467391304347823</v>
      </c>
      <c r="O70" s="6">
        <f>SUM(NonNurse[[#This Row],[Qualified Social Work Staff Hours]],NonNurse[[#This Row],[Other Social Work Staff Hours]])/NonNurse[[#This Row],[MDS Census]]</f>
        <v>0.11139426888662363</v>
      </c>
      <c r="P70" s="6">
        <v>4.9456521739130439</v>
      </c>
      <c r="Q70" s="6">
        <v>8.2228260869565215</v>
      </c>
      <c r="R70" s="6">
        <f>SUM(NonNurse[[#This Row],[Qualified Activities Professional Hours]],NonNurse[[#This Row],[Other Activities Professional Hours]])/NonNurse[[#This Row],[MDS Census]]</f>
        <v>0.13721825801336507</v>
      </c>
      <c r="S70" s="6">
        <v>6.9972826086956523</v>
      </c>
      <c r="T70" s="6">
        <v>9.5869565217391308</v>
      </c>
      <c r="U70" s="6">
        <v>0</v>
      </c>
      <c r="V70" s="6">
        <f>SUM(NonNurse[[#This Row],[Occupational Therapist Hours]],NonNurse[[#This Row],[OT Assistant Hours]],NonNurse[[#This Row],[OT Aide Hours]])/NonNurse[[#This Row],[MDS Census]]</f>
        <v>0.17281119039528825</v>
      </c>
      <c r="W70" s="6">
        <v>6.4891304347826084</v>
      </c>
      <c r="X70" s="6">
        <v>9.2228260869565215</v>
      </c>
      <c r="Y70" s="6">
        <v>0</v>
      </c>
      <c r="Z70" s="6">
        <f>SUM(NonNurse[[#This Row],[Physical Therapist (PT) Hours]],NonNurse[[#This Row],[PT Assistant Hours]],NonNurse[[#This Row],[PT Aide Hours]])/NonNurse[[#This Row],[MDS Census]]</f>
        <v>0.16372182580133648</v>
      </c>
      <c r="AA70" s="6">
        <v>0</v>
      </c>
      <c r="AB70" s="6">
        <v>0</v>
      </c>
      <c r="AC70" s="6">
        <v>0</v>
      </c>
      <c r="AD70" s="6">
        <v>0</v>
      </c>
      <c r="AE70" s="6">
        <v>3.6086956521739131</v>
      </c>
      <c r="AF70" s="6">
        <v>0</v>
      </c>
      <c r="AG70" s="6">
        <v>0</v>
      </c>
      <c r="AH70" s="1">
        <v>315087</v>
      </c>
      <c r="AI70">
        <v>2</v>
      </c>
    </row>
    <row r="71" spans="1:35" x14ac:dyDescent="0.25">
      <c r="A71" t="s">
        <v>380</v>
      </c>
      <c r="B71" t="s">
        <v>306</v>
      </c>
      <c r="C71" t="s">
        <v>433</v>
      </c>
      <c r="D71" t="s">
        <v>410</v>
      </c>
      <c r="E71" s="6">
        <v>84.847826086956516</v>
      </c>
      <c r="F71" s="6">
        <v>6.3423913043478262</v>
      </c>
      <c r="G71" s="6">
        <v>0.65217391304347827</v>
      </c>
      <c r="H71" s="6">
        <v>0</v>
      </c>
      <c r="I71" s="6">
        <v>7.0217391304347823</v>
      </c>
      <c r="J71" s="6">
        <v>0</v>
      </c>
      <c r="K71" s="6">
        <v>0</v>
      </c>
      <c r="L71" s="6">
        <v>5.8396739130434785</v>
      </c>
      <c r="M71" s="6">
        <v>6.5217391304347823</v>
      </c>
      <c r="N71" s="6">
        <v>5.4211956521739131</v>
      </c>
      <c r="O71" s="6">
        <f>SUM(NonNurse[[#This Row],[Qualified Social Work Staff Hours]],NonNurse[[#This Row],[Other Social Work Staff Hours]])/NonNurse[[#This Row],[MDS Census]]</f>
        <v>0.14075710991544965</v>
      </c>
      <c r="P71" s="6">
        <v>5.3097826086956523</v>
      </c>
      <c r="Q71" s="6">
        <v>23.869565217391305</v>
      </c>
      <c r="R71" s="6">
        <f>SUM(NonNurse[[#This Row],[Qualified Activities Professional Hours]],NonNurse[[#This Row],[Other Activities Professional Hours]])/NonNurse[[#This Row],[MDS Census]]</f>
        <v>0.34390212656930569</v>
      </c>
      <c r="S71" s="6">
        <v>10.524456521739131</v>
      </c>
      <c r="T71" s="6">
        <v>15.711956521739131</v>
      </c>
      <c r="U71" s="6">
        <v>0</v>
      </c>
      <c r="V71" s="6">
        <f>SUM(NonNurse[[#This Row],[Occupational Therapist Hours]],NonNurse[[#This Row],[OT Assistant Hours]],NonNurse[[#This Row],[OT Aide Hours]])/NonNurse[[#This Row],[MDS Census]]</f>
        <v>0.30921726876761468</v>
      </c>
      <c r="W71" s="6">
        <v>9.8125</v>
      </c>
      <c r="X71" s="6">
        <v>15.883152173913043</v>
      </c>
      <c r="Y71" s="6">
        <v>0</v>
      </c>
      <c r="Z71" s="6">
        <f>SUM(NonNurse[[#This Row],[Physical Therapist (PT) Hours]],NonNurse[[#This Row],[PT Assistant Hours]],NonNurse[[#This Row],[PT Aide Hours]])/NonNurse[[#This Row],[MDS Census]]</f>
        <v>0.30284396617986165</v>
      </c>
      <c r="AA71" s="6">
        <v>0</v>
      </c>
      <c r="AB71" s="6">
        <v>0</v>
      </c>
      <c r="AC71" s="6">
        <v>0</v>
      </c>
      <c r="AD71" s="6">
        <v>0</v>
      </c>
      <c r="AE71" s="6">
        <v>0</v>
      </c>
      <c r="AF71" s="6">
        <v>0</v>
      </c>
      <c r="AG71" s="6">
        <v>0</v>
      </c>
      <c r="AH71" s="1">
        <v>315479</v>
      </c>
      <c r="AI71">
        <v>2</v>
      </c>
    </row>
    <row r="72" spans="1:35" x14ac:dyDescent="0.25">
      <c r="A72" t="s">
        <v>380</v>
      </c>
      <c r="B72" t="s">
        <v>312</v>
      </c>
      <c r="C72" t="s">
        <v>462</v>
      </c>
      <c r="D72" t="s">
        <v>408</v>
      </c>
      <c r="E72" s="6">
        <v>108.75</v>
      </c>
      <c r="F72" s="6">
        <v>5.3913043478260869</v>
      </c>
      <c r="G72" s="6">
        <v>0.65217391304347827</v>
      </c>
      <c r="H72" s="6">
        <v>0</v>
      </c>
      <c r="I72" s="6">
        <v>3.0108695652173911</v>
      </c>
      <c r="J72" s="6">
        <v>0</v>
      </c>
      <c r="K72" s="6">
        <v>5.3043478260869561</v>
      </c>
      <c r="L72" s="6">
        <v>3.8614130434782608</v>
      </c>
      <c r="M72" s="6">
        <v>6.1739130434782608</v>
      </c>
      <c r="N72" s="6">
        <v>1.2527173913043479</v>
      </c>
      <c r="O72" s="6">
        <f>SUM(NonNurse[[#This Row],[Qualified Social Work Staff Hours]],NonNurse[[#This Row],[Other Social Work Staff Hours]])/NonNurse[[#This Row],[MDS Census]]</f>
        <v>6.8290854572713638E-2</v>
      </c>
      <c r="P72" s="6">
        <v>5.1304347826086953</v>
      </c>
      <c r="Q72" s="6">
        <v>19.323369565217391</v>
      </c>
      <c r="R72" s="6">
        <f>SUM(NonNurse[[#This Row],[Qualified Activities Professional Hours]],NonNurse[[#This Row],[Other Activities Professional Hours]])/NonNurse[[#This Row],[MDS Census]]</f>
        <v>0.22486256871564217</v>
      </c>
      <c r="S72" s="6">
        <v>25.010869565217391</v>
      </c>
      <c r="T72" s="6">
        <v>10.105978260869565</v>
      </c>
      <c r="U72" s="6">
        <v>0</v>
      </c>
      <c r="V72" s="6">
        <f>SUM(NonNurse[[#This Row],[Occupational Therapist Hours]],NonNurse[[#This Row],[OT Assistant Hours]],NonNurse[[#This Row],[OT Aide Hours]])/NonNurse[[#This Row],[MDS Census]]</f>
        <v>0.32291354322838578</v>
      </c>
      <c r="W72" s="6">
        <v>15.576086956521738</v>
      </c>
      <c r="X72" s="6">
        <v>14.717391304347826</v>
      </c>
      <c r="Y72" s="6">
        <v>0</v>
      </c>
      <c r="Z72" s="6">
        <f>SUM(NonNurse[[#This Row],[Physical Therapist (PT) Hours]],NonNurse[[#This Row],[PT Assistant Hours]],NonNurse[[#This Row],[PT Aide Hours]])/NonNurse[[#This Row],[MDS Census]]</f>
        <v>0.27856071964017987</v>
      </c>
      <c r="AA72" s="6">
        <v>0</v>
      </c>
      <c r="AB72" s="6">
        <v>0</v>
      </c>
      <c r="AC72" s="6">
        <v>0</v>
      </c>
      <c r="AD72" s="6">
        <v>0</v>
      </c>
      <c r="AE72" s="6">
        <v>0</v>
      </c>
      <c r="AF72" s="6">
        <v>0</v>
      </c>
      <c r="AG72" s="6">
        <v>0.52173913043478259</v>
      </c>
      <c r="AH72" s="1">
        <v>315488</v>
      </c>
      <c r="AI72">
        <v>2</v>
      </c>
    </row>
    <row r="73" spans="1:35" x14ac:dyDescent="0.25">
      <c r="A73" t="s">
        <v>380</v>
      </c>
      <c r="B73" t="s">
        <v>307</v>
      </c>
      <c r="C73" t="s">
        <v>502</v>
      </c>
      <c r="D73" t="s">
        <v>415</v>
      </c>
      <c r="E73" s="6">
        <v>60.760869565217391</v>
      </c>
      <c r="F73" s="6">
        <v>5.3043478260869561</v>
      </c>
      <c r="G73" s="6">
        <v>1.3043478260869565</v>
      </c>
      <c r="H73" s="6">
        <v>0</v>
      </c>
      <c r="I73" s="6">
        <v>3.847826086956522</v>
      </c>
      <c r="J73" s="6">
        <v>0</v>
      </c>
      <c r="K73" s="6">
        <v>0</v>
      </c>
      <c r="L73" s="6">
        <v>10.445652173913043</v>
      </c>
      <c r="M73" s="6">
        <v>4.6956521739130439</v>
      </c>
      <c r="N73" s="6">
        <v>5.3043478260869561</v>
      </c>
      <c r="O73" s="6">
        <f>SUM(NonNurse[[#This Row],[Qualified Social Work Staff Hours]],NonNurse[[#This Row],[Other Social Work Staff Hours]])/NonNurse[[#This Row],[MDS Census]]</f>
        <v>0.16457960644007155</v>
      </c>
      <c r="P73" s="6">
        <v>5.1304347826086953</v>
      </c>
      <c r="Q73" s="6">
        <v>16.633152173913043</v>
      </c>
      <c r="R73" s="6">
        <f>SUM(NonNurse[[#This Row],[Qualified Activities Professional Hours]],NonNurse[[#This Row],[Other Activities Professional Hours]])/NonNurse[[#This Row],[MDS Census]]</f>
        <v>0.35818425760286227</v>
      </c>
      <c r="S73" s="6">
        <v>26.910326086956523</v>
      </c>
      <c r="T73" s="6">
        <v>11.290760869565217</v>
      </c>
      <c r="U73" s="6">
        <v>0</v>
      </c>
      <c r="V73" s="6">
        <f>SUM(NonNurse[[#This Row],[Occupational Therapist Hours]],NonNurse[[#This Row],[OT Assistant Hours]],NonNurse[[#This Row],[OT Aide Hours]])/NonNurse[[#This Row],[MDS Census]]</f>
        <v>0.62871198568872988</v>
      </c>
      <c r="W73" s="6">
        <v>18.760869565217391</v>
      </c>
      <c r="X73" s="6">
        <v>14.967391304347826</v>
      </c>
      <c r="Y73" s="6">
        <v>0</v>
      </c>
      <c r="Z73" s="6">
        <f>SUM(NonNurse[[#This Row],[Physical Therapist (PT) Hours]],NonNurse[[#This Row],[PT Assistant Hours]],NonNurse[[#This Row],[PT Aide Hours]])/NonNurse[[#This Row],[MDS Census]]</f>
        <v>0.55509838998211092</v>
      </c>
      <c r="AA73" s="6">
        <v>0</v>
      </c>
      <c r="AB73" s="6">
        <v>0</v>
      </c>
      <c r="AC73" s="6">
        <v>0</v>
      </c>
      <c r="AD73" s="6">
        <v>0</v>
      </c>
      <c r="AE73" s="6">
        <v>0</v>
      </c>
      <c r="AF73" s="6">
        <v>0</v>
      </c>
      <c r="AG73" s="6">
        <v>0</v>
      </c>
      <c r="AH73" s="1">
        <v>315482</v>
      </c>
      <c r="AI73">
        <v>2</v>
      </c>
    </row>
    <row r="74" spans="1:35" x14ac:dyDescent="0.25">
      <c r="A74" t="s">
        <v>380</v>
      </c>
      <c r="B74" t="s">
        <v>182</v>
      </c>
      <c r="C74" t="s">
        <v>442</v>
      </c>
      <c r="D74" t="s">
        <v>413</v>
      </c>
      <c r="E74" s="6">
        <v>173.10869565217391</v>
      </c>
      <c r="F74" s="6">
        <v>5.1304347826086953</v>
      </c>
      <c r="G74" s="6">
        <v>0.91304347826086951</v>
      </c>
      <c r="H74" s="6">
        <v>0</v>
      </c>
      <c r="I74" s="6">
        <v>7.3478260869565215</v>
      </c>
      <c r="J74" s="6">
        <v>0</v>
      </c>
      <c r="K74" s="6">
        <v>0</v>
      </c>
      <c r="L74" s="6">
        <v>10.247282608695652</v>
      </c>
      <c r="M74" s="6">
        <v>5.3913043478260869</v>
      </c>
      <c r="N74" s="6">
        <v>8.1385869565217384</v>
      </c>
      <c r="O74" s="6">
        <f>SUM(NonNurse[[#This Row],[Qualified Social Work Staff Hours]],NonNurse[[#This Row],[Other Social Work Staff Hours]])/NonNurse[[#This Row],[MDS Census]]</f>
        <v>7.8158357402988821E-2</v>
      </c>
      <c r="P74" s="6">
        <v>5.1304347826086953</v>
      </c>
      <c r="Q74" s="6">
        <v>49.440217391304351</v>
      </c>
      <c r="R74" s="6">
        <f>SUM(NonNurse[[#This Row],[Qualified Activities Professional Hours]],NonNurse[[#This Row],[Other Activities Professional Hours]])/NonNurse[[#This Row],[MDS Census]]</f>
        <v>0.31523923144543514</v>
      </c>
      <c r="S74" s="6">
        <v>16.122282608695652</v>
      </c>
      <c r="T74" s="6">
        <v>19.741847826086957</v>
      </c>
      <c r="U74" s="6">
        <v>0</v>
      </c>
      <c r="V74" s="6">
        <f>SUM(NonNurse[[#This Row],[Occupational Therapist Hours]],NonNurse[[#This Row],[OT Assistant Hours]],NonNurse[[#This Row],[OT Aide Hours]])/NonNurse[[#This Row],[MDS Census]]</f>
        <v>0.20717694336305414</v>
      </c>
      <c r="W74" s="6">
        <v>15.019021739130435</v>
      </c>
      <c r="X74" s="6">
        <v>19.842391304347824</v>
      </c>
      <c r="Y74" s="6">
        <v>0</v>
      </c>
      <c r="Z74" s="6">
        <f>SUM(NonNurse[[#This Row],[Physical Therapist (PT) Hours]],NonNurse[[#This Row],[PT Assistant Hours]],NonNurse[[#This Row],[PT Aide Hours]])/NonNurse[[#This Row],[MDS Census]]</f>
        <v>0.20138452844405375</v>
      </c>
      <c r="AA74" s="6">
        <v>0</v>
      </c>
      <c r="AB74" s="6">
        <v>21.804347826086957</v>
      </c>
      <c r="AC74" s="6">
        <v>0</v>
      </c>
      <c r="AD74" s="6">
        <v>0</v>
      </c>
      <c r="AE74" s="6">
        <v>0</v>
      </c>
      <c r="AF74" s="6">
        <v>0</v>
      </c>
      <c r="AG74" s="6">
        <v>0</v>
      </c>
      <c r="AH74" s="1">
        <v>315306</v>
      </c>
      <c r="AI74">
        <v>2</v>
      </c>
    </row>
    <row r="75" spans="1:35" x14ac:dyDescent="0.25">
      <c r="A75" t="s">
        <v>380</v>
      </c>
      <c r="B75" t="s">
        <v>207</v>
      </c>
      <c r="C75" t="s">
        <v>572</v>
      </c>
      <c r="D75" t="s">
        <v>413</v>
      </c>
      <c r="E75" s="6">
        <v>109.96739130434783</v>
      </c>
      <c r="F75" s="6">
        <v>5.3913043478260869</v>
      </c>
      <c r="G75" s="6">
        <v>0.65217391304347827</v>
      </c>
      <c r="H75" s="6">
        <v>0</v>
      </c>
      <c r="I75" s="6">
        <v>4.6956521739130439</v>
      </c>
      <c r="J75" s="6">
        <v>0</v>
      </c>
      <c r="K75" s="6">
        <v>0</v>
      </c>
      <c r="L75" s="6">
        <v>5.8369565217391308</v>
      </c>
      <c r="M75" s="6">
        <v>4.9130434782608692</v>
      </c>
      <c r="N75" s="6">
        <v>7.4619565217391308</v>
      </c>
      <c r="O75" s="6">
        <f>SUM(NonNurse[[#This Row],[Qualified Social Work Staff Hours]],NonNurse[[#This Row],[Other Social Work Staff Hours]])/NonNurse[[#This Row],[MDS Census]]</f>
        <v>0.11253335969160819</v>
      </c>
      <c r="P75" s="6">
        <v>7.8451086956521738</v>
      </c>
      <c r="Q75" s="6">
        <v>23.823369565217391</v>
      </c>
      <c r="R75" s="6">
        <f>SUM(NonNurse[[#This Row],[Qualified Activities Professional Hours]],NonNurse[[#This Row],[Other Activities Professional Hours]])/NonNurse[[#This Row],[MDS Census]]</f>
        <v>0.28798062666798457</v>
      </c>
      <c r="S75" s="6">
        <v>21.964673913043477</v>
      </c>
      <c r="T75" s="6">
        <v>14.725543478260869</v>
      </c>
      <c r="U75" s="6">
        <v>0</v>
      </c>
      <c r="V75" s="6">
        <f>SUM(NonNurse[[#This Row],[Occupational Therapist Hours]],NonNurse[[#This Row],[OT Assistant Hours]],NonNurse[[#This Row],[OT Aide Hours]])/NonNurse[[#This Row],[MDS Census]]</f>
        <v>0.33364633784718783</v>
      </c>
      <c r="W75" s="6">
        <v>19.766304347826086</v>
      </c>
      <c r="X75" s="6">
        <v>22.008152173913043</v>
      </c>
      <c r="Y75" s="6">
        <v>0</v>
      </c>
      <c r="Z75" s="6">
        <f>SUM(NonNurse[[#This Row],[Physical Therapist (PT) Hours]],NonNurse[[#This Row],[PT Assistant Hours]],NonNurse[[#This Row],[PT Aide Hours]])/NonNurse[[#This Row],[MDS Census]]</f>
        <v>0.37988039932786394</v>
      </c>
      <c r="AA75" s="6">
        <v>0</v>
      </c>
      <c r="AB75" s="6">
        <v>0</v>
      </c>
      <c r="AC75" s="6">
        <v>0</v>
      </c>
      <c r="AD75" s="6">
        <v>0</v>
      </c>
      <c r="AE75" s="6">
        <v>0</v>
      </c>
      <c r="AF75" s="6">
        <v>0</v>
      </c>
      <c r="AG75" s="6">
        <v>0.70652173913043481</v>
      </c>
      <c r="AH75" s="1">
        <v>315339</v>
      </c>
      <c r="AI75">
        <v>2</v>
      </c>
    </row>
    <row r="76" spans="1:35" x14ac:dyDescent="0.25">
      <c r="A76" t="s">
        <v>380</v>
      </c>
      <c r="B76" t="s">
        <v>298</v>
      </c>
      <c r="C76" t="s">
        <v>597</v>
      </c>
      <c r="D76" t="s">
        <v>408</v>
      </c>
      <c r="E76" s="6">
        <v>61.304347826086953</v>
      </c>
      <c r="F76" s="6">
        <v>4.8260869565217392</v>
      </c>
      <c r="G76" s="6">
        <v>0.65217391304347827</v>
      </c>
      <c r="H76" s="6">
        <v>0.82608695652173914</v>
      </c>
      <c r="I76" s="6">
        <v>4.9565217391304346</v>
      </c>
      <c r="J76" s="6">
        <v>0</v>
      </c>
      <c r="K76" s="6">
        <v>5</v>
      </c>
      <c r="L76" s="6">
        <v>5.2391304347826084</v>
      </c>
      <c r="M76" s="6">
        <v>4.5108695652173916</v>
      </c>
      <c r="N76" s="6">
        <v>1.3070652173913044</v>
      </c>
      <c r="O76" s="6">
        <f>SUM(NonNurse[[#This Row],[Qualified Social Work Staff Hours]],NonNurse[[#This Row],[Other Social Work Staff Hours]])/NonNurse[[#This Row],[MDS Census]]</f>
        <v>9.4902482269503555E-2</v>
      </c>
      <c r="P76" s="6">
        <v>4.9565217391304346</v>
      </c>
      <c r="Q76" s="6">
        <v>15.951086956521738</v>
      </c>
      <c r="R76" s="6">
        <f>SUM(NonNurse[[#This Row],[Qualified Activities Professional Hours]],NonNurse[[#This Row],[Other Activities Professional Hours]])/NonNurse[[#This Row],[MDS Census]]</f>
        <v>0.34104609929078011</v>
      </c>
      <c r="S76" s="6">
        <v>13.089673913043478</v>
      </c>
      <c r="T76" s="6">
        <v>8.2336956521739122</v>
      </c>
      <c r="U76" s="6">
        <v>0</v>
      </c>
      <c r="V76" s="6">
        <f>SUM(NonNurse[[#This Row],[Occupational Therapist Hours]],NonNurse[[#This Row],[OT Assistant Hours]],NonNurse[[#This Row],[OT Aide Hours]])/NonNurse[[#This Row],[MDS Census]]</f>
        <v>0.34782801418439718</v>
      </c>
      <c r="W76" s="6">
        <v>13.081521739130435</v>
      </c>
      <c r="X76" s="6">
        <v>7.1440217391304346</v>
      </c>
      <c r="Y76" s="6">
        <v>0</v>
      </c>
      <c r="Z76" s="6">
        <f>SUM(NonNurse[[#This Row],[Physical Therapist (PT) Hours]],NonNurse[[#This Row],[PT Assistant Hours]],NonNurse[[#This Row],[PT Aide Hours]])/NonNurse[[#This Row],[MDS Census]]</f>
        <v>0.32992021276595751</v>
      </c>
      <c r="AA76" s="6">
        <v>0</v>
      </c>
      <c r="AB76" s="6">
        <v>0</v>
      </c>
      <c r="AC76" s="6">
        <v>0</v>
      </c>
      <c r="AD76" s="6">
        <v>0</v>
      </c>
      <c r="AE76" s="6">
        <v>1.0869565217391304</v>
      </c>
      <c r="AF76" s="6">
        <v>0</v>
      </c>
      <c r="AG76" s="6">
        <v>0.35869565217391303</v>
      </c>
      <c r="AH76" s="1">
        <v>315468</v>
      </c>
      <c r="AI76">
        <v>2</v>
      </c>
    </row>
    <row r="77" spans="1:35" x14ac:dyDescent="0.25">
      <c r="A77" t="s">
        <v>380</v>
      </c>
      <c r="B77" t="s">
        <v>268</v>
      </c>
      <c r="C77" t="s">
        <v>490</v>
      </c>
      <c r="D77" t="s">
        <v>413</v>
      </c>
      <c r="E77" s="6">
        <v>91.413043478260875</v>
      </c>
      <c r="F77" s="6">
        <v>5.4782608695652177</v>
      </c>
      <c r="G77" s="6">
        <v>0.2608695652173913</v>
      </c>
      <c r="H77" s="6">
        <v>0.4266304347826087</v>
      </c>
      <c r="I77" s="6">
        <v>5</v>
      </c>
      <c r="J77" s="6">
        <v>0</v>
      </c>
      <c r="K77" s="6">
        <v>2.9565217391304346</v>
      </c>
      <c r="L77" s="6">
        <v>6.3505434782608692</v>
      </c>
      <c r="M77" s="6">
        <v>0</v>
      </c>
      <c r="N77" s="6">
        <v>9.1576086956521738</v>
      </c>
      <c r="O77" s="6">
        <f>SUM(NonNurse[[#This Row],[Qualified Social Work Staff Hours]],NonNurse[[#This Row],[Other Social Work Staff Hours]])/NonNurse[[#This Row],[MDS Census]]</f>
        <v>0.10017835909631391</v>
      </c>
      <c r="P77" s="6">
        <v>5.4782608695652177</v>
      </c>
      <c r="Q77" s="6">
        <v>24.323369565217391</v>
      </c>
      <c r="R77" s="6">
        <f>SUM(NonNurse[[#This Row],[Qualified Activities Professional Hours]],NonNurse[[#This Row],[Other Activities Professional Hours]])/NonNurse[[#This Row],[MDS Census]]</f>
        <v>0.32601070154577882</v>
      </c>
      <c r="S77" s="6">
        <v>19.679347826086957</v>
      </c>
      <c r="T77" s="6">
        <v>29.019021739130434</v>
      </c>
      <c r="U77" s="6">
        <v>0</v>
      </c>
      <c r="V77" s="6">
        <f>SUM(NonNurse[[#This Row],[Occupational Therapist Hours]],NonNurse[[#This Row],[OT Assistant Hours]],NonNurse[[#This Row],[OT Aide Hours]])/NonNurse[[#This Row],[MDS Census]]</f>
        <v>0.53272889417360281</v>
      </c>
      <c r="W77" s="6">
        <v>35.605978260869563</v>
      </c>
      <c r="X77" s="6">
        <v>20.978260869565219</v>
      </c>
      <c r="Y77" s="6">
        <v>0</v>
      </c>
      <c r="Z77" s="6">
        <f>SUM(NonNurse[[#This Row],[Physical Therapist (PT) Hours]],NonNurse[[#This Row],[PT Assistant Hours]],NonNurse[[#This Row],[PT Aide Hours]])/NonNurse[[#This Row],[MDS Census]]</f>
        <v>0.61899524375743153</v>
      </c>
      <c r="AA77" s="6">
        <v>0</v>
      </c>
      <c r="AB77" s="6">
        <v>0</v>
      </c>
      <c r="AC77" s="6">
        <v>0</v>
      </c>
      <c r="AD77" s="6">
        <v>0</v>
      </c>
      <c r="AE77" s="6">
        <v>0</v>
      </c>
      <c r="AF77" s="6">
        <v>0</v>
      </c>
      <c r="AG77" s="6">
        <v>0</v>
      </c>
      <c r="AH77" s="1">
        <v>315426</v>
      </c>
      <c r="AI77">
        <v>2</v>
      </c>
    </row>
    <row r="78" spans="1:35" x14ac:dyDescent="0.25">
      <c r="A78" t="s">
        <v>380</v>
      </c>
      <c r="B78" t="s">
        <v>4</v>
      </c>
      <c r="C78" t="s">
        <v>483</v>
      </c>
      <c r="D78" t="s">
        <v>409</v>
      </c>
      <c r="E78" s="6">
        <v>48.510869565217391</v>
      </c>
      <c r="F78" s="6">
        <v>5.8260869565217392</v>
      </c>
      <c r="G78" s="6">
        <v>0.86956521739130432</v>
      </c>
      <c r="H78" s="6">
        <v>0.44021739130434784</v>
      </c>
      <c r="I78" s="6">
        <v>5.4456521739130439</v>
      </c>
      <c r="J78" s="6">
        <v>0</v>
      </c>
      <c r="K78" s="6">
        <v>0</v>
      </c>
      <c r="L78" s="6">
        <v>4.9021739130434785</v>
      </c>
      <c r="M78" s="6">
        <v>4.6086956521739131</v>
      </c>
      <c r="N78" s="6">
        <v>5.4782608695652177</v>
      </c>
      <c r="O78" s="6">
        <f>SUM(NonNurse[[#This Row],[Qualified Social Work Staff Hours]],NonNurse[[#This Row],[Other Social Work Staff Hours]])/NonNurse[[#This Row],[MDS Census]]</f>
        <v>0.20793188438270224</v>
      </c>
      <c r="P78" s="6">
        <v>0</v>
      </c>
      <c r="Q78" s="6">
        <v>9.0489130434782616</v>
      </c>
      <c r="R78" s="6">
        <f>SUM(NonNurse[[#This Row],[Qualified Activities Professional Hours]],NonNurse[[#This Row],[Other Activities Professional Hours]])/NonNurse[[#This Row],[MDS Census]]</f>
        <v>0.18653372171185303</v>
      </c>
      <c r="S78" s="6">
        <v>15.448369565217391</v>
      </c>
      <c r="T78" s="6">
        <v>11.763586956521738</v>
      </c>
      <c r="U78" s="6">
        <v>0</v>
      </c>
      <c r="V78" s="6">
        <f>SUM(NonNurse[[#This Row],[Occupational Therapist Hours]],NonNurse[[#This Row],[OT Assistant Hours]],NonNurse[[#This Row],[OT Aide Hours]])/NonNurse[[#This Row],[MDS Census]]</f>
        <v>0.56094555231906784</v>
      </c>
      <c r="W78" s="6">
        <v>15.336956521739131</v>
      </c>
      <c r="X78" s="6">
        <v>14.652173913043478</v>
      </c>
      <c r="Y78" s="6">
        <v>0</v>
      </c>
      <c r="Z78" s="6">
        <f>SUM(NonNurse[[#This Row],[Physical Therapist (PT) Hours]],NonNurse[[#This Row],[PT Assistant Hours]],NonNurse[[#This Row],[PT Aide Hours]])/NonNurse[[#This Row],[MDS Census]]</f>
        <v>0.61819403988348642</v>
      </c>
      <c r="AA78" s="6">
        <v>0</v>
      </c>
      <c r="AB78" s="6">
        <v>7.6304347826086953</v>
      </c>
      <c r="AC78" s="6">
        <v>0</v>
      </c>
      <c r="AD78" s="6">
        <v>0</v>
      </c>
      <c r="AE78" s="6">
        <v>2.1739130434782608E-2</v>
      </c>
      <c r="AF78" s="6">
        <v>0</v>
      </c>
      <c r="AG78" s="6">
        <v>0.10869565217391304</v>
      </c>
      <c r="AH78" s="1">
        <v>315002</v>
      </c>
      <c r="AI78">
        <v>2</v>
      </c>
    </row>
    <row r="79" spans="1:35" x14ac:dyDescent="0.25">
      <c r="A79" t="s">
        <v>380</v>
      </c>
      <c r="B79" t="s">
        <v>322</v>
      </c>
      <c r="C79" t="s">
        <v>493</v>
      </c>
      <c r="D79" t="s">
        <v>413</v>
      </c>
      <c r="E79" s="6">
        <v>89.010869565217391</v>
      </c>
      <c r="F79" s="6">
        <v>5.3913043478260869</v>
      </c>
      <c r="G79" s="6">
        <v>0.13043478260869565</v>
      </c>
      <c r="H79" s="6">
        <v>0</v>
      </c>
      <c r="I79" s="6">
        <v>4.0326086956521738</v>
      </c>
      <c r="J79" s="6">
        <v>0</v>
      </c>
      <c r="K79" s="6">
        <v>5.8478260869565215</v>
      </c>
      <c r="L79" s="6">
        <v>7.5407608695652177</v>
      </c>
      <c r="M79" s="6">
        <v>5.4782608695652177</v>
      </c>
      <c r="N79" s="6">
        <v>5.9918478260869561</v>
      </c>
      <c r="O79" s="6">
        <f>SUM(NonNurse[[#This Row],[Qualified Social Work Staff Hours]],NonNurse[[#This Row],[Other Social Work Staff Hours]])/NonNurse[[#This Row],[MDS Census]]</f>
        <v>0.12886188789840031</v>
      </c>
      <c r="P79" s="6">
        <v>5.3043478260869561</v>
      </c>
      <c r="Q79" s="6">
        <v>14.997282608695652</v>
      </c>
      <c r="R79" s="6">
        <f>SUM(NonNurse[[#This Row],[Qualified Activities Professional Hours]],NonNurse[[#This Row],[Other Activities Professional Hours]])/NonNurse[[#This Row],[MDS Census]]</f>
        <v>0.2280803516912932</v>
      </c>
      <c r="S79" s="6">
        <v>20.480978260869566</v>
      </c>
      <c r="T79" s="6">
        <v>23.491847826086957</v>
      </c>
      <c r="U79" s="6">
        <v>0</v>
      </c>
      <c r="V79" s="6">
        <f>SUM(NonNurse[[#This Row],[Occupational Therapist Hours]],NonNurse[[#This Row],[OT Assistant Hours]],NonNurse[[#This Row],[OT Aide Hours]])/NonNurse[[#This Row],[MDS Census]]</f>
        <v>0.4940163634143363</v>
      </c>
      <c r="W79" s="6">
        <v>20.217391304347824</v>
      </c>
      <c r="X79" s="6">
        <v>19.540760869565219</v>
      </c>
      <c r="Y79" s="6">
        <v>0</v>
      </c>
      <c r="Z79" s="6">
        <f>SUM(NonNurse[[#This Row],[Physical Therapist (PT) Hours]],NonNurse[[#This Row],[PT Assistant Hours]],NonNurse[[#This Row],[PT Aide Hours]])/NonNurse[[#This Row],[MDS Census]]</f>
        <v>0.44666625961655881</v>
      </c>
      <c r="AA79" s="6">
        <v>0</v>
      </c>
      <c r="AB79" s="6">
        <v>3.1195652173913042</v>
      </c>
      <c r="AC79" s="6">
        <v>0</v>
      </c>
      <c r="AD79" s="6">
        <v>0</v>
      </c>
      <c r="AE79" s="6">
        <v>0</v>
      </c>
      <c r="AF79" s="6">
        <v>0</v>
      </c>
      <c r="AG79" s="6">
        <v>0</v>
      </c>
      <c r="AH79" s="1">
        <v>315502</v>
      </c>
      <c r="AI79">
        <v>2</v>
      </c>
    </row>
    <row r="80" spans="1:35" x14ac:dyDescent="0.25">
      <c r="A80" t="s">
        <v>380</v>
      </c>
      <c r="B80" t="s">
        <v>64</v>
      </c>
      <c r="C80" t="s">
        <v>449</v>
      </c>
      <c r="D80" t="s">
        <v>402</v>
      </c>
      <c r="E80" s="6">
        <v>99.630434782608702</v>
      </c>
      <c r="F80" s="6">
        <v>5.4782608695652177</v>
      </c>
      <c r="G80" s="6">
        <v>0.39130434782608697</v>
      </c>
      <c r="H80" s="6">
        <v>0</v>
      </c>
      <c r="I80" s="6">
        <v>5.3913043478260869</v>
      </c>
      <c r="J80" s="6">
        <v>0</v>
      </c>
      <c r="K80" s="6">
        <v>0</v>
      </c>
      <c r="L80" s="6">
        <v>3.3586956521739131</v>
      </c>
      <c r="M80" s="6">
        <v>5.1304347826086953</v>
      </c>
      <c r="N80" s="6">
        <v>6.0326086956521738</v>
      </c>
      <c r="O80" s="6">
        <f>SUM(NonNurse[[#This Row],[Qualified Social Work Staff Hours]],NonNurse[[#This Row],[Other Social Work Staff Hours]])/NonNurse[[#This Row],[MDS Census]]</f>
        <v>0.11204451232816931</v>
      </c>
      <c r="P80" s="6">
        <v>5.4782608695652177</v>
      </c>
      <c r="Q80" s="6">
        <v>20.377717391304348</v>
      </c>
      <c r="R80" s="6">
        <f>SUM(NonNurse[[#This Row],[Qualified Activities Professional Hours]],NonNurse[[#This Row],[Other Activities Professional Hours]])/NonNurse[[#This Row],[MDS Census]]</f>
        <v>0.25951887409993452</v>
      </c>
      <c r="S80" s="6">
        <v>25.434782608695652</v>
      </c>
      <c r="T80" s="6">
        <v>12.652173913043478</v>
      </c>
      <c r="U80" s="6">
        <v>0</v>
      </c>
      <c r="V80" s="6">
        <f>SUM(NonNurse[[#This Row],[Occupational Therapist Hours]],NonNurse[[#This Row],[OT Assistant Hours]],NonNurse[[#This Row],[OT Aide Hours]])/NonNurse[[#This Row],[MDS Census]]</f>
        <v>0.38228234780711323</v>
      </c>
      <c r="W80" s="6">
        <v>22.809782608695652</v>
      </c>
      <c r="X80" s="6">
        <v>14.355978260869565</v>
      </c>
      <c r="Y80" s="6">
        <v>0</v>
      </c>
      <c r="Z80" s="6">
        <f>SUM(NonNurse[[#This Row],[Physical Therapist (PT) Hours]],NonNurse[[#This Row],[PT Assistant Hours]],NonNurse[[#This Row],[PT Aide Hours]])/NonNurse[[#This Row],[MDS Census]]</f>
        <v>0.37303622081605936</v>
      </c>
      <c r="AA80" s="6">
        <v>0</v>
      </c>
      <c r="AB80" s="6">
        <v>0</v>
      </c>
      <c r="AC80" s="6">
        <v>0</v>
      </c>
      <c r="AD80" s="6">
        <v>0</v>
      </c>
      <c r="AE80" s="6">
        <v>4.5978260869565215</v>
      </c>
      <c r="AF80" s="6">
        <v>0</v>
      </c>
      <c r="AG80" s="6">
        <v>0.41304347826086957</v>
      </c>
      <c r="AH80" s="1">
        <v>315132</v>
      </c>
      <c r="AI80">
        <v>2</v>
      </c>
    </row>
    <row r="81" spans="1:35" x14ac:dyDescent="0.25">
      <c r="A81" t="s">
        <v>380</v>
      </c>
      <c r="B81" t="s">
        <v>235</v>
      </c>
      <c r="C81" t="s">
        <v>579</v>
      </c>
      <c r="D81" t="s">
        <v>413</v>
      </c>
      <c r="E81" s="6">
        <v>84.684782608695656</v>
      </c>
      <c r="F81" s="6">
        <v>5.2173913043478262</v>
      </c>
      <c r="G81" s="6">
        <v>1.3043478260869565</v>
      </c>
      <c r="H81" s="6">
        <v>0.81793478260869568</v>
      </c>
      <c r="I81" s="6">
        <v>4.4782608695652177</v>
      </c>
      <c r="J81" s="6">
        <v>0</v>
      </c>
      <c r="K81" s="6">
        <v>0</v>
      </c>
      <c r="L81" s="6">
        <v>4.1983695652173916</v>
      </c>
      <c r="M81" s="6">
        <v>5.3043478260869561</v>
      </c>
      <c r="N81" s="6">
        <v>5.4782608695652177</v>
      </c>
      <c r="O81" s="6">
        <f>SUM(NonNurse[[#This Row],[Qualified Social Work Staff Hours]],NonNurse[[#This Row],[Other Social Work Staff Hours]])/NonNurse[[#This Row],[MDS Census]]</f>
        <v>0.12732640225901681</v>
      </c>
      <c r="P81" s="6">
        <v>5.2173913043478262</v>
      </c>
      <c r="Q81" s="6">
        <v>24.396739130434781</v>
      </c>
      <c r="R81" s="6">
        <f>SUM(NonNurse[[#This Row],[Qualified Activities Professional Hours]],NonNurse[[#This Row],[Other Activities Professional Hours]])/NonNurse[[#This Row],[MDS Census]]</f>
        <v>0.34969836991400333</v>
      </c>
      <c r="S81" s="6">
        <v>11.839673913043478</v>
      </c>
      <c r="T81" s="6">
        <v>16.089673913043477</v>
      </c>
      <c r="U81" s="6">
        <v>0</v>
      </c>
      <c r="V81" s="6">
        <f>SUM(NonNurse[[#This Row],[Occupational Therapist Hours]],NonNurse[[#This Row],[OT Assistant Hours]],NonNurse[[#This Row],[OT Aide Hours]])/NonNurse[[#This Row],[MDS Census]]</f>
        <v>0.32980361956103194</v>
      </c>
      <c r="W81" s="6">
        <v>17.625</v>
      </c>
      <c r="X81" s="6">
        <v>10.184782608695652</v>
      </c>
      <c r="Y81" s="6">
        <v>0</v>
      </c>
      <c r="Z81" s="6">
        <f>SUM(NonNurse[[#This Row],[Physical Therapist (PT) Hours]],NonNurse[[#This Row],[PT Assistant Hours]],NonNurse[[#This Row],[PT Aide Hours]])/NonNurse[[#This Row],[MDS Census]]</f>
        <v>0.32839173405211142</v>
      </c>
      <c r="AA81" s="6">
        <v>0</v>
      </c>
      <c r="AB81" s="6">
        <v>0</v>
      </c>
      <c r="AC81" s="6">
        <v>0</v>
      </c>
      <c r="AD81" s="6">
        <v>0</v>
      </c>
      <c r="AE81" s="6">
        <v>0</v>
      </c>
      <c r="AF81" s="6">
        <v>0</v>
      </c>
      <c r="AG81" s="6">
        <v>0.54347826086956519</v>
      </c>
      <c r="AH81" s="1">
        <v>315369</v>
      </c>
      <c r="AI81">
        <v>2</v>
      </c>
    </row>
    <row r="82" spans="1:35" x14ac:dyDescent="0.25">
      <c r="A82" t="s">
        <v>380</v>
      </c>
      <c r="B82" t="s">
        <v>309</v>
      </c>
      <c r="C82" t="s">
        <v>500</v>
      </c>
      <c r="D82" t="s">
        <v>412</v>
      </c>
      <c r="E82" s="6">
        <v>117.65217391304348</v>
      </c>
      <c r="F82" s="6">
        <v>5.1929347826086953</v>
      </c>
      <c r="G82" s="6">
        <v>0.81521739130434778</v>
      </c>
      <c r="H82" s="6">
        <v>0</v>
      </c>
      <c r="I82" s="6">
        <v>8.804347826086957</v>
      </c>
      <c r="J82" s="6">
        <v>0</v>
      </c>
      <c r="K82" s="6">
        <v>4.8695652173913047</v>
      </c>
      <c r="L82" s="6">
        <v>12.733695652173912</v>
      </c>
      <c r="M82" s="6">
        <v>4.6086956521739131</v>
      </c>
      <c r="N82" s="6">
        <v>6.7255434782608692</v>
      </c>
      <c r="O82" s="6">
        <f>SUM(NonNurse[[#This Row],[Qualified Social Work Staff Hours]],NonNurse[[#This Row],[Other Social Work Staff Hours]])/NonNurse[[#This Row],[MDS Census]]</f>
        <v>9.6336844050258663E-2</v>
      </c>
      <c r="P82" s="6">
        <v>4.5217391304347823</v>
      </c>
      <c r="Q82" s="6">
        <v>19.782608695652176</v>
      </c>
      <c r="R82" s="6">
        <f>SUM(NonNurse[[#This Row],[Qualified Activities Professional Hours]],NonNurse[[#This Row],[Other Activities Professional Hours]])/NonNurse[[#This Row],[MDS Census]]</f>
        <v>0.20657797487065779</v>
      </c>
      <c r="S82" s="6">
        <v>31.315217391304348</v>
      </c>
      <c r="T82" s="6">
        <v>8.9864130434782616</v>
      </c>
      <c r="U82" s="6">
        <v>0</v>
      </c>
      <c r="V82" s="6">
        <f>SUM(NonNurse[[#This Row],[Occupational Therapist Hours]],NonNurse[[#This Row],[OT Assistant Hours]],NonNurse[[#This Row],[OT Aide Hours]])/NonNurse[[#This Row],[MDS Census]]</f>
        <v>0.34254896526237988</v>
      </c>
      <c r="W82" s="6">
        <v>23.372282608695652</v>
      </c>
      <c r="X82" s="6">
        <v>14.336956521739131</v>
      </c>
      <c r="Y82" s="6">
        <v>0</v>
      </c>
      <c r="Z82" s="6">
        <f>SUM(NonNurse[[#This Row],[Physical Therapist (PT) Hours]],NonNurse[[#This Row],[PT Assistant Hours]],NonNurse[[#This Row],[PT Aide Hours]])/NonNurse[[#This Row],[MDS Census]]</f>
        <v>0.32051459719142644</v>
      </c>
      <c r="AA82" s="6">
        <v>0</v>
      </c>
      <c r="AB82" s="6">
        <v>0</v>
      </c>
      <c r="AC82" s="6">
        <v>0</v>
      </c>
      <c r="AD82" s="6">
        <v>0</v>
      </c>
      <c r="AE82" s="6">
        <v>3.6630434782608696</v>
      </c>
      <c r="AF82" s="6">
        <v>0</v>
      </c>
      <c r="AG82" s="6">
        <v>0.81521739130434778</v>
      </c>
      <c r="AH82" s="1">
        <v>315485</v>
      </c>
      <c r="AI82">
        <v>2</v>
      </c>
    </row>
    <row r="83" spans="1:35" x14ac:dyDescent="0.25">
      <c r="A83" t="s">
        <v>380</v>
      </c>
      <c r="B83" t="s">
        <v>304</v>
      </c>
      <c r="C83" t="s">
        <v>474</v>
      </c>
      <c r="D83" t="s">
        <v>414</v>
      </c>
      <c r="E83" s="6">
        <v>63.456521739130437</v>
      </c>
      <c r="F83" s="6">
        <v>5.4782608695652177</v>
      </c>
      <c r="G83" s="6">
        <v>0.39130434782608697</v>
      </c>
      <c r="H83" s="6">
        <v>0.78804347826086951</v>
      </c>
      <c r="I83" s="6">
        <v>5.4782608695652177</v>
      </c>
      <c r="J83" s="6">
        <v>0</v>
      </c>
      <c r="K83" s="6">
        <v>4.9782608695652177</v>
      </c>
      <c r="L83" s="6">
        <v>4.9945652173913047</v>
      </c>
      <c r="M83" s="6">
        <v>4.6086956521739131</v>
      </c>
      <c r="N83" s="6">
        <v>4.9565217391304346</v>
      </c>
      <c r="O83" s="6">
        <f>SUM(NonNurse[[#This Row],[Qualified Social Work Staff Hours]],NonNurse[[#This Row],[Other Social Work Staff Hours]])/NonNurse[[#This Row],[MDS Census]]</f>
        <v>0.15073655361425145</v>
      </c>
      <c r="P83" s="6">
        <v>5.2173913043478262</v>
      </c>
      <c r="Q83" s="6">
        <v>22.217391304347824</v>
      </c>
      <c r="R83" s="6">
        <f>SUM(NonNurse[[#This Row],[Qualified Activities Professional Hours]],NonNurse[[#This Row],[Other Activities Professional Hours]])/NonNurse[[#This Row],[MDS Census]]</f>
        <v>0.4323398424117848</v>
      </c>
      <c r="S83" s="6">
        <v>18.717391304347824</v>
      </c>
      <c r="T83" s="6">
        <v>19.171195652173914</v>
      </c>
      <c r="U83" s="6">
        <v>0</v>
      </c>
      <c r="V83" s="6">
        <f>SUM(NonNurse[[#This Row],[Occupational Therapist Hours]],NonNurse[[#This Row],[OT Assistant Hours]],NonNurse[[#This Row],[OT Aide Hours]])/NonNurse[[#This Row],[MDS Census]]</f>
        <v>0.59707947927372373</v>
      </c>
      <c r="W83" s="6">
        <v>23.771739130434781</v>
      </c>
      <c r="X83" s="6">
        <v>11.8125</v>
      </c>
      <c r="Y83" s="6">
        <v>0</v>
      </c>
      <c r="Z83" s="6">
        <f>SUM(NonNurse[[#This Row],[Physical Therapist (PT) Hours]],NonNurse[[#This Row],[PT Assistant Hours]],NonNurse[[#This Row],[PT Aide Hours]])/NonNurse[[#This Row],[MDS Census]]</f>
        <v>0.56076567317574511</v>
      </c>
      <c r="AA83" s="6">
        <v>0</v>
      </c>
      <c r="AB83" s="6">
        <v>0</v>
      </c>
      <c r="AC83" s="6">
        <v>0</v>
      </c>
      <c r="AD83" s="6">
        <v>0</v>
      </c>
      <c r="AE83" s="6">
        <v>0</v>
      </c>
      <c r="AF83" s="6">
        <v>0</v>
      </c>
      <c r="AG83" s="6">
        <v>0.19565217391304349</v>
      </c>
      <c r="AH83" s="1">
        <v>315477</v>
      </c>
      <c r="AI83">
        <v>2</v>
      </c>
    </row>
    <row r="84" spans="1:35" x14ac:dyDescent="0.25">
      <c r="A84" t="s">
        <v>380</v>
      </c>
      <c r="B84" t="s">
        <v>79</v>
      </c>
      <c r="C84" t="s">
        <v>526</v>
      </c>
      <c r="D84" t="s">
        <v>413</v>
      </c>
      <c r="E84" s="6">
        <v>99.804347826086953</v>
      </c>
      <c r="F84" s="6">
        <v>4.9619565217391308</v>
      </c>
      <c r="G84" s="6">
        <v>1.173913043478261</v>
      </c>
      <c r="H84" s="6">
        <v>0</v>
      </c>
      <c r="I84" s="6">
        <v>5.2173913043478262</v>
      </c>
      <c r="J84" s="6">
        <v>0</v>
      </c>
      <c r="K84" s="6">
        <v>0.95652173913043481</v>
      </c>
      <c r="L84" s="6">
        <v>9.6711956521739122</v>
      </c>
      <c r="M84" s="6">
        <v>4.7826086956521738</v>
      </c>
      <c r="N84" s="6">
        <v>5.9483695652173916</v>
      </c>
      <c r="O84" s="6">
        <f>SUM(NonNurse[[#This Row],[Qualified Social Work Staff Hours]],NonNurse[[#This Row],[Other Social Work Staff Hours]])/NonNurse[[#This Row],[MDS Census]]</f>
        <v>0.10752014811587891</v>
      </c>
      <c r="P84" s="6">
        <v>5.3043478260869561</v>
      </c>
      <c r="Q84" s="6">
        <v>21.027173913043477</v>
      </c>
      <c r="R84" s="6">
        <f>SUM(NonNurse[[#This Row],[Qualified Activities Professional Hours]],NonNurse[[#This Row],[Other Activities Professional Hours]])/NonNurse[[#This Row],[MDS Census]]</f>
        <v>0.26383140927902415</v>
      </c>
      <c r="S84" s="6">
        <v>15.725543478260869</v>
      </c>
      <c r="T84" s="6">
        <v>23.964673913043477</v>
      </c>
      <c r="U84" s="6">
        <v>0</v>
      </c>
      <c r="V84" s="6">
        <f>SUM(NonNurse[[#This Row],[Occupational Therapist Hours]],NonNurse[[#This Row],[OT Assistant Hours]],NonNurse[[#This Row],[OT Aide Hours]])/NonNurse[[#This Row],[MDS Census]]</f>
        <v>0.39768024395556523</v>
      </c>
      <c r="W84" s="6">
        <v>24.538043478260871</v>
      </c>
      <c r="X84" s="6">
        <v>15.029891304347826</v>
      </c>
      <c r="Y84" s="6">
        <v>0</v>
      </c>
      <c r="Z84" s="6">
        <f>SUM(NonNurse[[#This Row],[Physical Therapist (PT) Hours]],NonNurse[[#This Row],[PT Assistant Hours]],NonNurse[[#This Row],[PT Aide Hours]])/NonNurse[[#This Row],[MDS Census]]</f>
        <v>0.39645502069265959</v>
      </c>
      <c r="AA84" s="6">
        <v>0</v>
      </c>
      <c r="AB84" s="6">
        <v>0</v>
      </c>
      <c r="AC84" s="6">
        <v>0</v>
      </c>
      <c r="AD84" s="6">
        <v>0</v>
      </c>
      <c r="AE84" s="6">
        <v>0</v>
      </c>
      <c r="AF84" s="6">
        <v>0</v>
      </c>
      <c r="AG84" s="6">
        <v>1.0108695652173914</v>
      </c>
      <c r="AH84" s="1">
        <v>315152</v>
      </c>
      <c r="AI84">
        <v>2</v>
      </c>
    </row>
    <row r="85" spans="1:35" x14ac:dyDescent="0.25">
      <c r="A85" t="s">
        <v>380</v>
      </c>
      <c r="B85" t="s">
        <v>156</v>
      </c>
      <c r="C85" t="s">
        <v>551</v>
      </c>
      <c r="D85" t="s">
        <v>411</v>
      </c>
      <c r="E85" s="6">
        <v>96.434782608695656</v>
      </c>
      <c r="F85" s="6">
        <v>0</v>
      </c>
      <c r="G85" s="6">
        <v>0</v>
      </c>
      <c r="H85" s="6">
        <v>0.49728260869565216</v>
      </c>
      <c r="I85" s="6">
        <v>0</v>
      </c>
      <c r="J85" s="6">
        <v>0</v>
      </c>
      <c r="K85" s="6">
        <v>0</v>
      </c>
      <c r="L85" s="6">
        <v>3.9</v>
      </c>
      <c r="M85" s="6">
        <v>5.2173913043478262</v>
      </c>
      <c r="N85" s="6">
        <v>0</v>
      </c>
      <c r="O85" s="6">
        <f>SUM(NonNurse[[#This Row],[Qualified Social Work Staff Hours]],NonNurse[[#This Row],[Other Social Work Staff Hours]])/NonNurse[[#This Row],[MDS Census]]</f>
        <v>5.4102795311091072E-2</v>
      </c>
      <c r="P85" s="6">
        <v>43.546086956521741</v>
      </c>
      <c r="Q85" s="6">
        <v>13.04271739130435</v>
      </c>
      <c r="R85" s="6">
        <f>SUM(NonNurse[[#This Row],[Qualified Activities Professional Hours]],NonNurse[[#This Row],[Other Activities Professional Hours]])/NonNurse[[#This Row],[MDS Census]]</f>
        <v>0.58680906221821461</v>
      </c>
      <c r="S85" s="6">
        <v>1.3923913043478264</v>
      </c>
      <c r="T85" s="6">
        <v>5.7103260869565222</v>
      </c>
      <c r="U85" s="6">
        <v>0</v>
      </c>
      <c r="V85" s="6">
        <f>SUM(NonNurse[[#This Row],[Occupational Therapist Hours]],NonNurse[[#This Row],[OT Assistant Hours]],NonNurse[[#This Row],[OT Aide Hours]])/NonNurse[[#This Row],[MDS Census]]</f>
        <v>7.3653065825067643E-2</v>
      </c>
      <c r="W85" s="6">
        <v>3.5544565217391311</v>
      </c>
      <c r="X85" s="6">
        <v>3.8347826086956536</v>
      </c>
      <c r="Y85" s="6">
        <v>0</v>
      </c>
      <c r="Z85" s="6">
        <f>SUM(NonNurse[[#This Row],[Physical Therapist (PT) Hours]],NonNurse[[#This Row],[PT Assistant Hours]],NonNurse[[#This Row],[PT Aide Hours]])/NonNurse[[#This Row],[MDS Census]]</f>
        <v>7.6624211000901735E-2</v>
      </c>
      <c r="AA85" s="6">
        <v>0</v>
      </c>
      <c r="AB85" s="6">
        <v>0</v>
      </c>
      <c r="AC85" s="6">
        <v>0</v>
      </c>
      <c r="AD85" s="6">
        <v>0</v>
      </c>
      <c r="AE85" s="6">
        <v>0</v>
      </c>
      <c r="AF85" s="6">
        <v>0</v>
      </c>
      <c r="AG85" s="6">
        <v>0</v>
      </c>
      <c r="AH85" s="1">
        <v>315271</v>
      </c>
      <c r="AI85">
        <v>2</v>
      </c>
    </row>
    <row r="86" spans="1:35" x14ac:dyDescent="0.25">
      <c r="A86" t="s">
        <v>380</v>
      </c>
      <c r="B86" t="s">
        <v>314</v>
      </c>
      <c r="C86" t="s">
        <v>603</v>
      </c>
      <c r="D86" t="s">
        <v>408</v>
      </c>
      <c r="E86" s="6">
        <v>108.42391304347827</v>
      </c>
      <c r="F86" s="6">
        <v>5.7391304347826084</v>
      </c>
      <c r="G86" s="6">
        <v>0.42391304347826086</v>
      </c>
      <c r="H86" s="6">
        <v>0.79891304347826086</v>
      </c>
      <c r="I86" s="6">
        <v>6.0108695652173916</v>
      </c>
      <c r="J86" s="6">
        <v>0</v>
      </c>
      <c r="K86" s="6">
        <v>0</v>
      </c>
      <c r="L86" s="6">
        <v>3.0027173913043477</v>
      </c>
      <c r="M86" s="6">
        <v>9.6521739130434785</v>
      </c>
      <c r="N86" s="6">
        <v>0</v>
      </c>
      <c r="O86" s="6">
        <f>SUM(NonNurse[[#This Row],[Qualified Social Work Staff Hours]],NonNurse[[#This Row],[Other Social Work Staff Hours]])/NonNurse[[#This Row],[MDS Census]]</f>
        <v>8.9022556390977448E-2</v>
      </c>
      <c r="P86" s="6">
        <v>5.9130434782608692</v>
      </c>
      <c r="Q86" s="6">
        <v>19.135869565217391</v>
      </c>
      <c r="R86" s="6">
        <f>SUM(NonNurse[[#This Row],[Qualified Activities Professional Hours]],NonNurse[[#This Row],[Other Activities Professional Hours]])/NonNurse[[#This Row],[MDS Census]]</f>
        <v>0.23102756892230572</v>
      </c>
      <c r="S86" s="6">
        <v>11.918478260869565</v>
      </c>
      <c r="T86" s="6">
        <v>0</v>
      </c>
      <c r="U86" s="6">
        <v>0</v>
      </c>
      <c r="V86" s="6">
        <f>SUM(NonNurse[[#This Row],[Occupational Therapist Hours]],NonNurse[[#This Row],[OT Assistant Hours]],NonNurse[[#This Row],[OT Aide Hours]])/NonNurse[[#This Row],[MDS Census]]</f>
        <v>0.10992481203007518</v>
      </c>
      <c r="W86" s="6">
        <v>10.089673913043478</v>
      </c>
      <c r="X86" s="6">
        <v>4.7119565217391308</v>
      </c>
      <c r="Y86" s="6">
        <v>0</v>
      </c>
      <c r="Z86" s="6">
        <f>SUM(NonNurse[[#This Row],[Physical Therapist (PT) Hours]],NonNurse[[#This Row],[PT Assistant Hours]],NonNurse[[#This Row],[PT Aide Hours]])/NonNurse[[#This Row],[MDS Census]]</f>
        <v>0.13651629072681704</v>
      </c>
      <c r="AA86" s="6">
        <v>0</v>
      </c>
      <c r="AB86" s="6">
        <v>0</v>
      </c>
      <c r="AC86" s="6">
        <v>0</v>
      </c>
      <c r="AD86" s="6">
        <v>0</v>
      </c>
      <c r="AE86" s="6">
        <v>0</v>
      </c>
      <c r="AF86" s="6">
        <v>0</v>
      </c>
      <c r="AG86" s="6">
        <v>0</v>
      </c>
      <c r="AH86" s="1">
        <v>315491</v>
      </c>
      <c r="AI86">
        <v>2</v>
      </c>
    </row>
    <row r="87" spans="1:35" x14ac:dyDescent="0.25">
      <c r="A87" t="s">
        <v>380</v>
      </c>
      <c r="B87" t="s">
        <v>144</v>
      </c>
      <c r="C87" t="s">
        <v>466</v>
      </c>
      <c r="D87" t="s">
        <v>419</v>
      </c>
      <c r="E87" s="6">
        <v>174.39130434782609</v>
      </c>
      <c r="F87" s="6">
        <v>5.3804347826086953</v>
      </c>
      <c r="G87" s="6">
        <v>0.30434782608695654</v>
      </c>
      <c r="H87" s="6">
        <v>0.69021739130434778</v>
      </c>
      <c r="I87" s="6">
        <v>8.6956521739130432E-2</v>
      </c>
      <c r="J87" s="6">
        <v>0</v>
      </c>
      <c r="K87" s="6">
        <v>0</v>
      </c>
      <c r="L87" s="6">
        <v>0</v>
      </c>
      <c r="M87" s="6">
        <v>0.66032608695652173</v>
      </c>
      <c r="N87" s="6">
        <v>5.4592391304347823</v>
      </c>
      <c r="O87" s="6">
        <f>SUM(NonNurse[[#This Row],[Qualified Social Work Staff Hours]],NonNurse[[#This Row],[Other Social Work Staff Hours]])/NonNurse[[#This Row],[MDS Census]]</f>
        <v>3.5090999750685609E-2</v>
      </c>
      <c r="P87" s="6">
        <v>5.1440217391304346</v>
      </c>
      <c r="Q87" s="6">
        <v>16.434782608695652</v>
      </c>
      <c r="R87" s="6">
        <f>SUM(NonNurse[[#This Row],[Qualified Activities Professional Hours]],NonNurse[[#This Row],[Other Activities Professional Hours]])/NonNurse[[#This Row],[MDS Census]]</f>
        <v>0.12373784592370979</v>
      </c>
      <c r="S87" s="6">
        <v>0</v>
      </c>
      <c r="T87" s="6">
        <v>0</v>
      </c>
      <c r="U87" s="6">
        <v>0</v>
      </c>
      <c r="V87" s="6">
        <f>SUM(NonNurse[[#This Row],[Occupational Therapist Hours]],NonNurse[[#This Row],[OT Assistant Hours]],NonNurse[[#This Row],[OT Aide Hours]])/NonNurse[[#This Row],[MDS Census]]</f>
        <v>0</v>
      </c>
      <c r="W87" s="6">
        <v>0</v>
      </c>
      <c r="X87" s="6">
        <v>0.27641304347826084</v>
      </c>
      <c r="Y87" s="6">
        <v>0</v>
      </c>
      <c r="Z87" s="6">
        <f>SUM(NonNurse[[#This Row],[Physical Therapist (PT) Hours]],NonNurse[[#This Row],[PT Assistant Hours]],NonNurse[[#This Row],[PT Aide Hours]])/NonNurse[[#This Row],[MDS Census]]</f>
        <v>1.5850162054350534E-3</v>
      </c>
      <c r="AA87" s="6">
        <v>0</v>
      </c>
      <c r="AB87" s="6">
        <v>0</v>
      </c>
      <c r="AC87" s="6">
        <v>0</v>
      </c>
      <c r="AD87" s="6">
        <v>0</v>
      </c>
      <c r="AE87" s="6">
        <v>72.054347826086953</v>
      </c>
      <c r="AF87" s="6">
        <v>0</v>
      </c>
      <c r="AG87" s="6">
        <v>0</v>
      </c>
      <c r="AH87" s="1">
        <v>315257</v>
      </c>
      <c r="AI87">
        <v>2</v>
      </c>
    </row>
    <row r="88" spans="1:35" x14ac:dyDescent="0.25">
      <c r="A88" t="s">
        <v>380</v>
      </c>
      <c r="B88" t="s">
        <v>56</v>
      </c>
      <c r="C88" t="s">
        <v>514</v>
      </c>
      <c r="D88" t="s">
        <v>408</v>
      </c>
      <c r="E88" s="6">
        <v>96.119565217391298</v>
      </c>
      <c r="F88" s="6">
        <v>5.2989130434782608</v>
      </c>
      <c r="G88" s="6">
        <v>0.33684782608695657</v>
      </c>
      <c r="H88" s="6">
        <v>0</v>
      </c>
      <c r="I88" s="6">
        <v>0</v>
      </c>
      <c r="J88" s="6">
        <v>0</v>
      </c>
      <c r="K88" s="6">
        <v>0</v>
      </c>
      <c r="L88" s="6">
        <v>3.9267391304347812</v>
      </c>
      <c r="M88" s="6">
        <v>0</v>
      </c>
      <c r="N88" s="6">
        <v>5.2173913043478262</v>
      </c>
      <c r="O88" s="6">
        <f>SUM(NonNurse[[#This Row],[Qualified Social Work Staff Hours]],NonNurse[[#This Row],[Other Social Work Staff Hours]])/NonNurse[[#This Row],[MDS Census]]</f>
        <v>5.4280221644238388E-2</v>
      </c>
      <c r="P88" s="6">
        <v>0</v>
      </c>
      <c r="Q88" s="6">
        <v>14.652934782608694</v>
      </c>
      <c r="R88" s="6">
        <f>SUM(NonNurse[[#This Row],[Qualified Activities Professional Hours]],NonNurse[[#This Row],[Other Activities Professional Hours]])/NonNurse[[#This Row],[MDS Census]]</f>
        <v>0.15244487164989257</v>
      </c>
      <c r="S88" s="6">
        <v>6.5943478260869544</v>
      </c>
      <c r="T88" s="6">
        <v>4.8971739130434786</v>
      </c>
      <c r="U88" s="6">
        <v>3.5</v>
      </c>
      <c r="V88" s="6">
        <f>SUM(NonNurse[[#This Row],[Occupational Therapist Hours]],NonNurse[[#This Row],[OT Assistant Hours]],NonNurse[[#This Row],[OT Aide Hours]])/NonNurse[[#This Row],[MDS Census]]</f>
        <v>0.15596743186701345</v>
      </c>
      <c r="W88" s="6">
        <v>9.7240217391304355</v>
      </c>
      <c r="X88" s="6">
        <v>14.013043478260867</v>
      </c>
      <c r="Y88" s="6">
        <v>0</v>
      </c>
      <c r="Z88" s="6">
        <f>SUM(NonNurse[[#This Row],[Physical Therapist (PT) Hours]],NonNurse[[#This Row],[PT Assistant Hours]],NonNurse[[#This Row],[PT Aide Hours]])/NonNurse[[#This Row],[MDS Census]]</f>
        <v>0.24695352256021713</v>
      </c>
      <c r="AA88" s="6">
        <v>0</v>
      </c>
      <c r="AB88" s="6">
        <v>2.1739130434782608</v>
      </c>
      <c r="AC88" s="6">
        <v>0</v>
      </c>
      <c r="AD88" s="6">
        <v>0</v>
      </c>
      <c r="AE88" s="6">
        <v>0.28260869565217389</v>
      </c>
      <c r="AF88" s="6">
        <v>0</v>
      </c>
      <c r="AG88" s="6">
        <v>0</v>
      </c>
      <c r="AH88" s="1">
        <v>315120</v>
      </c>
      <c r="AI88">
        <v>2</v>
      </c>
    </row>
    <row r="89" spans="1:35" x14ac:dyDescent="0.25">
      <c r="A89" t="s">
        <v>380</v>
      </c>
      <c r="B89" t="s">
        <v>244</v>
      </c>
      <c r="C89" t="s">
        <v>582</v>
      </c>
      <c r="D89" t="s">
        <v>408</v>
      </c>
      <c r="E89" s="6">
        <v>33.173913043478258</v>
      </c>
      <c r="F89" s="6">
        <v>5.6521739130434785</v>
      </c>
      <c r="G89" s="6">
        <v>0</v>
      </c>
      <c r="H89" s="6">
        <v>0.22282608695652173</v>
      </c>
      <c r="I89" s="6">
        <v>1.173913043478261</v>
      </c>
      <c r="J89" s="6">
        <v>0</v>
      </c>
      <c r="K89" s="6">
        <v>0</v>
      </c>
      <c r="L89" s="6">
        <v>0.50543478260869568</v>
      </c>
      <c r="M89" s="6">
        <v>4.8695652173913047</v>
      </c>
      <c r="N89" s="6">
        <v>0</v>
      </c>
      <c r="O89" s="6">
        <f>SUM(NonNurse[[#This Row],[Qualified Social Work Staff Hours]],NonNurse[[#This Row],[Other Social Work Staff Hours]])/NonNurse[[#This Row],[MDS Census]]</f>
        <v>0.14678899082568808</v>
      </c>
      <c r="P89" s="6">
        <v>4.6086956521739131</v>
      </c>
      <c r="Q89" s="6">
        <v>0</v>
      </c>
      <c r="R89" s="6">
        <f>SUM(NonNurse[[#This Row],[Qualified Activities Professional Hours]],NonNurse[[#This Row],[Other Activities Professional Hours]])/NonNurse[[#This Row],[MDS Census]]</f>
        <v>0.13892529488859764</v>
      </c>
      <c r="S89" s="6">
        <v>1.8668478260869565</v>
      </c>
      <c r="T89" s="6">
        <v>3.2907608695652173</v>
      </c>
      <c r="U89" s="6">
        <v>0</v>
      </c>
      <c r="V89" s="6">
        <f>SUM(NonNurse[[#This Row],[Occupational Therapist Hours]],NonNurse[[#This Row],[OT Assistant Hours]],NonNurse[[#This Row],[OT Aide Hours]])/NonNurse[[#This Row],[MDS Census]]</f>
        <v>0.15547182175622543</v>
      </c>
      <c r="W89" s="6">
        <v>5.25</v>
      </c>
      <c r="X89" s="6">
        <v>3.0842391304347827</v>
      </c>
      <c r="Y89" s="6">
        <v>5.2717391304347823</v>
      </c>
      <c r="Z89" s="6">
        <f>SUM(NonNurse[[#This Row],[Physical Therapist (PT) Hours]],NonNurse[[#This Row],[PT Assistant Hours]],NonNurse[[#This Row],[PT Aide Hours]])/NonNurse[[#This Row],[MDS Census]]</f>
        <v>0.41014089121887293</v>
      </c>
      <c r="AA89" s="6">
        <v>0.81521739130434778</v>
      </c>
      <c r="AB89" s="6">
        <v>0</v>
      </c>
      <c r="AC89" s="6">
        <v>0</v>
      </c>
      <c r="AD89" s="6">
        <v>0</v>
      </c>
      <c r="AE89" s="6">
        <v>0.10869565217391304</v>
      </c>
      <c r="AF89" s="6">
        <v>0</v>
      </c>
      <c r="AG89" s="6">
        <v>0</v>
      </c>
      <c r="AH89" s="1">
        <v>315383</v>
      </c>
      <c r="AI89">
        <v>2</v>
      </c>
    </row>
    <row r="90" spans="1:35" x14ac:dyDescent="0.25">
      <c r="A90" t="s">
        <v>380</v>
      </c>
      <c r="B90" t="s">
        <v>133</v>
      </c>
      <c r="C90" t="s">
        <v>552</v>
      </c>
      <c r="D90" t="s">
        <v>401</v>
      </c>
      <c r="E90" s="6">
        <v>40.847826086956523</v>
      </c>
      <c r="F90" s="6">
        <v>2.4782608695652173</v>
      </c>
      <c r="G90" s="6">
        <v>4.3478260869565215</v>
      </c>
      <c r="H90" s="6">
        <v>0.17206521739130434</v>
      </c>
      <c r="I90" s="6">
        <v>2.9565217391304346</v>
      </c>
      <c r="J90" s="6">
        <v>0</v>
      </c>
      <c r="K90" s="6">
        <v>5</v>
      </c>
      <c r="L90" s="6">
        <v>4.2445652173913047</v>
      </c>
      <c r="M90" s="6">
        <v>4.6086956521739131</v>
      </c>
      <c r="N90" s="6">
        <v>0</v>
      </c>
      <c r="O90" s="6">
        <f>SUM(NonNurse[[#This Row],[Qualified Social Work Staff Hours]],NonNurse[[#This Row],[Other Social Work Staff Hours]])/NonNurse[[#This Row],[MDS Census]]</f>
        <v>0.11282597126130921</v>
      </c>
      <c r="P90" s="6">
        <v>0</v>
      </c>
      <c r="Q90" s="6">
        <v>15.767934782608696</v>
      </c>
      <c r="R90" s="6">
        <f>SUM(NonNurse[[#This Row],[Qualified Activities Professional Hours]],NonNurse[[#This Row],[Other Activities Professional Hours]])/NonNurse[[#This Row],[MDS Census]]</f>
        <v>0.3860164981373071</v>
      </c>
      <c r="S90" s="6">
        <v>3.9510869565217392</v>
      </c>
      <c r="T90" s="6">
        <v>0</v>
      </c>
      <c r="U90" s="6">
        <v>0</v>
      </c>
      <c r="V90" s="6">
        <f>SUM(NonNurse[[#This Row],[Occupational Therapist Hours]],NonNurse[[#This Row],[OT Assistant Hours]],NonNurse[[#This Row],[OT Aide Hours]])/NonNurse[[#This Row],[MDS Census]]</f>
        <v>9.6726982437466733E-2</v>
      </c>
      <c r="W90" s="6">
        <v>4.4524999999999997</v>
      </c>
      <c r="X90" s="6">
        <v>0</v>
      </c>
      <c r="Y90" s="6">
        <v>0</v>
      </c>
      <c r="Z90" s="6">
        <f>SUM(NonNurse[[#This Row],[Physical Therapist (PT) Hours]],NonNurse[[#This Row],[PT Assistant Hours]],NonNurse[[#This Row],[PT Aide Hours]])/NonNurse[[#This Row],[MDS Census]]</f>
        <v>0.10900212879191058</v>
      </c>
      <c r="AA90" s="6">
        <v>2.1195652173913042</v>
      </c>
      <c r="AB90" s="6">
        <v>19.423913043478262</v>
      </c>
      <c r="AC90" s="6">
        <v>0</v>
      </c>
      <c r="AD90" s="6">
        <v>0</v>
      </c>
      <c r="AE90" s="6">
        <v>67.663043478260875</v>
      </c>
      <c r="AF90" s="6">
        <v>0</v>
      </c>
      <c r="AG90" s="6">
        <v>4.3478260869565216E-2</v>
      </c>
      <c r="AH90" s="1">
        <v>315239</v>
      </c>
      <c r="AI90">
        <v>2</v>
      </c>
    </row>
    <row r="91" spans="1:35" x14ac:dyDescent="0.25">
      <c r="A91" t="s">
        <v>380</v>
      </c>
      <c r="B91" t="s">
        <v>278</v>
      </c>
      <c r="C91" t="s">
        <v>558</v>
      </c>
      <c r="D91" t="s">
        <v>418</v>
      </c>
      <c r="E91" s="6">
        <v>21.945652173913043</v>
      </c>
      <c r="F91" s="6">
        <v>2.4782608695652173</v>
      </c>
      <c r="G91" s="6">
        <v>0</v>
      </c>
      <c r="H91" s="6">
        <v>0.13043478260869565</v>
      </c>
      <c r="I91" s="6">
        <v>1.673913043478261</v>
      </c>
      <c r="J91" s="6">
        <v>0</v>
      </c>
      <c r="K91" s="6">
        <v>2.1467391304347827</v>
      </c>
      <c r="L91" s="6">
        <v>0.50413043478260866</v>
      </c>
      <c r="M91" s="6">
        <v>2.847826086956522</v>
      </c>
      <c r="N91" s="6">
        <v>0</v>
      </c>
      <c r="O91" s="6">
        <f>SUM(NonNurse[[#This Row],[Qualified Social Work Staff Hours]],NonNurse[[#This Row],[Other Social Work Staff Hours]])/NonNurse[[#This Row],[MDS Census]]</f>
        <v>0.12976721149083706</v>
      </c>
      <c r="P91" s="6">
        <v>2.4456521739130436E-2</v>
      </c>
      <c r="Q91" s="6">
        <v>23.454456521739129</v>
      </c>
      <c r="R91" s="6">
        <f>SUM(NonNurse[[#This Row],[Qualified Activities Professional Hours]],NonNurse[[#This Row],[Other Activities Professional Hours]])/NonNurse[[#This Row],[MDS Census]]</f>
        <v>1.0698662704309063</v>
      </c>
      <c r="S91" s="6">
        <v>2.8567391304347827</v>
      </c>
      <c r="T91" s="6">
        <v>5.1054347826086959</v>
      </c>
      <c r="U91" s="6">
        <v>0</v>
      </c>
      <c r="V91" s="6">
        <f>SUM(NonNurse[[#This Row],[Occupational Therapist Hours]],NonNurse[[#This Row],[OT Assistant Hours]],NonNurse[[#This Row],[OT Aide Hours]])/NonNurse[[#This Row],[MDS Census]]</f>
        <v>0.36281327389796936</v>
      </c>
      <c r="W91" s="6">
        <v>4.1518478260869571</v>
      </c>
      <c r="X91" s="6">
        <v>0</v>
      </c>
      <c r="Y91" s="6">
        <v>0</v>
      </c>
      <c r="Z91" s="6">
        <f>SUM(NonNurse[[#This Row],[Physical Therapist (PT) Hours]],NonNurse[[#This Row],[PT Assistant Hours]],NonNurse[[#This Row],[PT Aide Hours]])/NonNurse[[#This Row],[MDS Census]]</f>
        <v>0.18918771669143145</v>
      </c>
      <c r="AA91" s="6">
        <v>2.0652173913043477</v>
      </c>
      <c r="AB91" s="6">
        <v>11.978260869565217</v>
      </c>
      <c r="AC91" s="6">
        <v>0</v>
      </c>
      <c r="AD91" s="6">
        <v>0</v>
      </c>
      <c r="AE91" s="6">
        <v>8.7065217391304355</v>
      </c>
      <c r="AF91" s="6">
        <v>0</v>
      </c>
      <c r="AG91" s="6">
        <v>0.40760869565217389</v>
      </c>
      <c r="AH91" s="1">
        <v>315443</v>
      </c>
      <c r="AI91">
        <v>2</v>
      </c>
    </row>
    <row r="92" spans="1:35" x14ac:dyDescent="0.25">
      <c r="A92" t="s">
        <v>380</v>
      </c>
      <c r="B92" t="s">
        <v>240</v>
      </c>
      <c r="C92" t="s">
        <v>581</v>
      </c>
      <c r="D92" t="s">
        <v>413</v>
      </c>
      <c r="E92" s="6">
        <v>256.54347826086956</v>
      </c>
      <c r="F92" s="6">
        <v>4.7282608695652177</v>
      </c>
      <c r="G92" s="6">
        <v>3.9945652173913042</v>
      </c>
      <c r="H92" s="6">
        <v>1.5733695652173914</v>
      </c>
      <c r="I92" s="6">
        <v>15.793478260869565</v>
      </c>
      <c r="J92" s="6">
        <v>0</v>
      </c>
      <c r="K92" s="6">
        <v>0</v>
      </c>
      <c r="L92" s="6">
        <v>11.043586956521736</v>
      </c>
      <c r="M92" s="6">
        <v>21.288043478260871</v>
      </c>
      <c r="N92" s="6">
        <v>0</v>
      </c>
      <c r="O92" s="6">
        <f>SUM(NonNurse[[#This Row],[Qualified Social Work Staff Hours]],NonNurse[[#This Row],[Other Social Work Staff Hours]])/NonNurse[[#This Row],[MDS Census]]</f>
        <v>8.2980255910516068E-2</v>
      </c>
      <c r="P92" s="6">
        <v>4.4021739130434785</v>
      </c>
      <c r="Q92" s="6">
        <v>77.341739130434775</v>
      </c>
      <c r="R92" s="6">
        <f>SUM(NonNurse[[#This Row],[Qualified Activities Professional Hours]],NonNurse[[#This Row],[Other Activities Professional Hours]])/NonNurse[[#This Row],[MDS Census]]</f>
        <v>0.31863570883823406</v>
      </c>
      <c r="S92" s="6">
        <v>19.746956521739126</v>
      </c>
      <c r="T92" s="6">
        <v>20.414999999999999</v>
      </c>
      <c r="U92" s="6">
        <v>0</v>
      </c>
      <c r="V92" s="6">
        <f>SUM(NonNurse[[#This Row],[Occupational Therapist Hours]],NonNurse[[#This Row],[OT Assistant Hours]],NonNurse[[#This Row],[OT Aide Hours]])/NonNurse[[#This Row],[MDS Census]]</f>
        <v>0.15655029234810608</v>
      </c>
      <c r="W92" s="6">
        <v>33.754130434782617</v>
      </c>
      <c r="X92" s="6">
        <v>11.106195652173916</v>
      </c>
      <c r="Y92" s="6">
        <v>6.6739130434782608</v>
      </c>
      <c r="Z92" s="6">
        <f>SUM(NonNurse[[#This Row],[Physical Therapist (PT) Hours]],NonNurse[[#This Row],[PT Assistant Hours]],NonNurse[[#This Row],[PT Aide Hours]])/NonNurse[[#This Row],[MDS Census]]</f>
        <v>0.20087916278281506</v>
      </c>
      <c r="AA92" s="6">
        <v>0</v>
      </c>
      <c r="AB92" s="6">
        <v>0</v>
      </c>
      <c r="AC92" s="6">
        <v>0</v>
      </c>
      <c r="AD92" s="6">
        <v>0</v>
      </c>
      <c r="AE92" s="6">
        <v>8</v>
      </c>
      <c r="AF92" s="6">
        <v>0</v>
      </c>
      <c r="AG92" s="6">
        <v>1.7880434782608696</v>
      </c>
      <c r="AH92" s="1">
        <v>315376</v>
      </c>
      <c r="AI92">
        <v>2</v>
      </c>
    </row>
    <row r="93" spans="1:35" x14ac:dyDescent="0.25">
      <c r="A93" t="s">
        <v>380</v>
      </c>
      <c r="B93" t="s">
        <v>325</v>
      </c>
      <c r="C93" t="s">
        <v>454</v>
      </c>
      <c r="D93" t="s">
        <v>410</v>
      </c>
      <c r="E93" s="6">
        <v>17.076086956521738</v>
      </c>
      <c r="F93" s="6">
        <v>10.532608695652174</v>
      </c>
      <c r="G93" s="6">
        <v>0</v>
      </c>
      <c r="H93" s="6">
        <v>6.5217391304347824E-2</v>
      </c>
      <c r="I93" s="6">
        <v>0</v>
      </c>
      <c r="J93" s="6">
        <v>0</v>
      </c>
      <c r="K93" s="6">
        <v>0</v>
      </c>
      <c r="L93" s="6">
        <v>0</v>
      </c>
      <c r="M93" s="6">
        <v>0</v>
      </c>
      <c r="N93" s="6">
        <v>0</v>
      </c>
      <c r="O93" s="6">
        <f>SUM(NonNurse[[#This Row],[Qualified Social Work Staff Hours]],NonNurse[[#This Row],[Other Social Work Staff Hours]])/NonNurse[[#This Row],[MDS Census]]</f>
        <v>0</v>
      </c>
      <c r="P93" s="6">
        <v>0</v>
      </c>
      <c r="Q93" s="6">
        <v>0</v>
      </c>
      <c r="R93" s="6">
        <f>SUM(NonNurse[[#This Row],[Qualified Activities Professional Hours]],NonNurse[[#This Row],[Other Activities Professional Hours]])/NonNurse[[#This Row],[MDS Census]]</f>
        <v>0</v>
      </c>
      <c r="S93" s="6">
        <v>11.812608695652177</v>
      </c>
      <c r="T93" s="6">
        <v>0</v>
      </c>
      <c r="U93" s="6">
        <v>0</v>
      </c>
      <c r="V93" s="6">
        <f>SUM(NonNurse[[#This Row],[Occupational Therapist Hours]],NonNurse[[#This Row],[OT Assistant Hours]],NonNurse[[#This Row],[OT Aide Hours]])/NonNurse[[#This Row],[MDS Census]]</f>
        <v>0.69176320814767689</v>
      </c>
      <c r="W93" s="6">
        <v>12.184782608695652</v>
      </c>
      <c r="X93" s="6">
        <v>1.7120652173913042</v>
      </c>
      <c r="Y93" s="6">
        <v>0</v>
      </c>
      <c r="Z93" s="6">
        <f>SUM(NonNurse[[#This Row],[Physical Therapist (PT) Hours]],NonNurse[[#This Row],[PT Assistant Hours]],NonNurse[[#This Row],[PT Aide Hours]])/NonNurse[[#This Row],[MDS Census]]</f>
        <v>0.81381922342457036</v>
      </c>
      <c r="AA93" s="6">
        <v>0</v>
      </c>
      <c r="AB93" s="6">
        <v>0</v>
      </c>
      <c r="AC93" s="6">
        <v>0</v>
      </c>
      <c r="AD93" s="6">
        <v>0.25521739130434784</v>
      </c>
      <c r="AE93" s="6">
        <v>0</v>
      </c>
      <c r="AF93" s="6">
        <v>0</v>
      </c>
      <c r="AG93" s="6">
        <v>0</v>
      </c>
      <c r="AH93" s="1">
        <v>315505</v>
      </c>
      <c r="AI93">
        <v>2</v>
      </c>
    </row>
    <row r="94" spans="1:35" x14ac:dyDescent="0.25">
      <c r="A94" t="s">
        <v>380</v>
      </c>
      <c r="B94" t="s">
        <v>209</v>
      </c>
      <c r="C94" t="s">
        <v>573</v>
      </c>
      <c r="D94" t="s">
        <v>401</v>
      </c>
      <c r="E94" s="6">
        <v>83.097826086956516</v>
      </c>
      <c r="F94" s="6">
        <v>3.5652173913043477</v>
      </c>
      <c r="G94" s="6">
        <v>1.25</v>
      </c>
      <c r="H94" s="6">
        <v>0</v>
      </c>
      <c r="I94" s="6">
        <v>0</v>
      </c>
      <c r="J94" s="6">
        <v>0</v>
      </c>
      <c r="K94" s="6">
        <v>0</v>
      </c>
      <c r="L94" s="6">
        <v>1.0757608695652174</v>
      </c>
      <c r="M94" s="6">
        <v>5.2391304347826084</v>
      </c>
      <c r="N94" s="6">
        <v>0</v>
      </c>
      <c r="O94" s="6">
        <f>SUM(NonNurse[[#This Row],[Qualified Social Work Staff Hours]],NonNurse[[#This Row],[Other Social Work Staff Hours]])/NonNurse[[#This Row],[MDS Census]]</f>
        <v>6.3047743623283192E-2</v>
      </c>
      <c r="P94" s="6">
        <v>0</v>
      </c>
      <c r="Q94" s="6">
        <v>7.3058695652173915</v>
      </c>
      <c r="R94" s="6">
        <f>SUM(NonNurse[[#This Row],[Qualified Activities Professional Hours]],NonNurse[[#This Row],[Other Activities Professional Hours]])/NonNurse[[#This Row],[MDS Census]]</f>
        <v>8.7918901242642261E-2</v>
      </c>
      <c r="S94" s="6">
        <v>12.293478260869565</v>
      </c>
      <c r="T94" s="6">
        <v>0</v>
      </c>
      <c r="U94" s="6">
        <v>0</v>
      </c>
      <c r="V94" s="6">
        <f>SUM(NonNurse[[#This Row],[Occupational Therapist Hours]],NonNurse[[#This Row],[OT Assistant Hours]],NonNurse[[#This Row],[OT Aide Hours]])/NonNurse[[#This Row],[MDS Census]]</f>
        <v>0.14793982995421845</v>
      </c>
      <c r="W94" s="6">
        <v>10.398260869565217</v>
      </c>
      <c r="X94" s="6">
        <v>5.0326086956521738</v>
      </c>
      <c r="Y94" s="6">
        <v>3.1304347826086958</v>
      </c>
      <c r="Z94" s="6">
        <f>SUM(NonNurse[[#This Row],[Physical Therapist (PT) Hours]],NonNurse[[#This Row],[PT Assistant Hours]],NonNurse[[#This Row],[PT Aide Hours]])/NonNurse[[#This Row],[MDS Census]]</f>
        <v>0.22336690647482016</v>
      </c>
      <c r="AA94" s="6">
        <v>0</v>
      </c>
      <c r="AB94" s="6">
        <v>0</v>
      </c>
      <c r="AC94" s="6">
        <v>0</v>
      </c>
      <c r="AD94" s="6">
        <v>0</v>
      </c>
      <c r="AE94" s="6">
        <v>0</v>
      </c>
      <c r="AF94" s="6">
        <v>0</v>
      </c>
      <c r="AG94" s="6">
        <v>3.152173913043478</v>
      </c>
      <c r="AH94" s="1">
        <v>315341</v>
      </c>
      <c r="AI94">
        <v>2</v>
      </c>
    </row>
    <row r="95" spans="1:35" x14ac:dyDescent="0.25">
      <c r="A95" t="s">
        <v>380</v>
      </c>
      <c r="B95" t="s">
        <v>53</v>
      </c>
      <c r="C95" t="s">
        <v>450</v>
      </c>
      <c r="D95" t="s">
        <v>406</v>
      </c>
      <c r="E95" s="6">
        <v>81.478260869565219</v>
      </c>
      <c r="F95" s="6">
        <v>5.41</v>
      </c>
      <c r="G95" s="6">
        <v>0.64130434782608692</v>
      </c>
      <c r="H95" s="6">
        <v>0.68478260869565222</v>
      </c>
      <c r="I95" s="6">
        <v>0</v>
      </c>
      <c r="J95" s="6">
        <v>0</v>
      </c>
      <c r="K95" s="6">
        <v>0</v>
      </c>
      <c r="L95" s="6">
        <v>5.3307608695652178</v>
      </c>
      <c r="M95" s="6">
        <v>4.5802173913043474</v>
      </c>
      <c r="N95" s="6">
        <v>0</v>
      </c>
      <c r="O95" s="6">
        <f>SUM(NonNurse[[#This Row],[Qualified Social Work Staff Hours]],NonNurse[[#This Row],[Other Social Work Staff Hours]])/NonNurse[[#This Row],[MDS Census]]</f>
        <v>5.6213980789754529E-2</v>
      </c>
      <c r="P95" s="6">
        <v>0</v>
      </c>
      <c r="Q95" s="6">
        <v>17.098369565217393</v>
      </c>
      <c r="R95" s="6">
        <f>SUM(NonNurse[[#This Row],[Qualified Activities Professional Hours]],NonNurse[[#This Row],[Other Activities Professional Hours]])/NonNurse[[#This Row],[MDS Census]]</f>
        <v>0.20985192102454645</v>
      </c>
      <c r="S95" s="6">
        <v>11.624782608695652</v>
      </c>
      <c r="T95" s="6">
        <v>0</v>
      </c>
      <c r="U95" s="6">
        <v>0</v>
      </c>
      <c r="V95" s="6">
        <f>SUM(NonNurse[[#This Row],[Occupational Therapist Hours]],NonNurse[[#This Row],[OT Assistant Hours]],NonNurse[[#This Row],[OT Aide Hours]])/NonNurse[[#This Row],[MDS Census]]</f>
        <v>0.14267342582710779</v>
      </c>
      <c r="W95" s="6">
        <v>12.163804347826087</v>
      </c>
      <c r="X95" s="6">
        <v>4.8224999999999998</v>
      </c>
      <c r="Y95" s="6">
        <v>5.2173913043478262</v>
      </c>
      <c r="Z95" s="6">
        <f>SUM(NonNurse[[#This Row],[Physical Therapist (PT) Hours]],NonNurse[[#This Row],[PT Assistant Hours]],NonNurse[[#This Row],[PT Aide Hours]])/NonNurse[[#This Row],[MDS Census]]</f>
        <v>0.27251067235859122</v>
      </c>
      <c r="AA95" s="6">
        <v>0</v>
      </c>
      <c r="AB95" s="6">
        <v>0</v>
      </c>
      <c r="AC95" s="6">
        <v>0</v>
      </c>
      <c r="AD95" s="6">
        <v>0</v>
      </c>
      <c r="AE95" s="6">
        <v>0</v>
      </c>
      <c r="AF95" s="6">
        <v>0</v>
      </c>
      <c r="AG95" s="6">
        <v>0</v>
      </c>
      <c r="AH95" s="1">
        <v>315113</v>
      </c>
      <c r="AI95">
        <v>2</v>
      </c>
    </row>
    <row r="96" spans="1:35" x14ac:dyDescent="0.25">
      <c r="A96" t="s">
        <v>380</v>
      </c>
      <c r="B96" t="s">
        <v>270</v>
      </c>
      <c r="C96" t="s">
        <v>459</v>
      </c>
      <c r="D96" t="s">
        <v>404</v>
      </c>
      <c r="E96" s="6">
        <v>29.706521739130434</v>
      </c>
      <c r="F96" s="6">
        <v>3.652173913043478</v>
      </c>
      <c r="G96" s="6">
        <v>0.35326086956521741</v>
      </c>
      <c r="H96" s="6">
        <v>0.1358695652173913</v>
      </c>
      <c r="I96" s="6">
        <v>0.57608695652173914</v>
      </c>
      <c r="J96" s="6">
        <v>0</v>
      </c>
      <c r="K96" s="6">
        <v>0</v>
      </c>
      <c r="L96" s="6">
        <v>0.37771739130434784</v>
      </c>
      <c r="M96" s="6">
        <v>5.6521739130434785</v>
      </c>
      <c r="N96" s="6">
        <v>0</v>
      </c>
      <c r="O96" s="6">
        <f>SUM(NonNurse[[#This Row],[Qualified Social Work Staff Hours]],NonNurse[[#This Row],[Other Social Work Staff Hours]])/NonNurse[[#This Row],[MDS Census]]</f>
        <v>0.19026710574460301</v>
      </c>
      <c r="P96" s="6">
        <v>0</v>
      </c>
      <c r="Q96" s="6">
        <v>5.1195652173913047</v>
      </c>
      <c r="R96" s="6">
        <f>SUM(NonNurse[[#This Row],[Qualified Activities Professional Hours]],NonNurse[[#This Row],[Other Activities Professional Hours]])/NonNurse[[#This Row],[MDS Census]]</f>
        <v>0.17233809001097697</v>
      </c>
      <c r="S96" s="6">
        <v>12.076086956521738</v>
      </c>
      <c r="T96" s="6">
        <v>0</v>
      </c>
      <c r="U96" s="6">
        <v>0</v>
      </c>
      <c r="V96" s="6">
        <f>SUM(NonNurse[[#This Row],[Occupational Therapist Hours]],NonNurse[[#This Row],[OT Assistant Hours]],NonNurse[[#This Row],[OT Aide Hours]])/NonNurse[[#This Row],[MDS Census]]</f>
        <v>0.40651298938894986</v>
      </c>
      <c r="W96" s="6">
        <v>2.6494565217391304</v>
      </c>
      <c r="X96" s="6">
        <v>0</v>
      </c>
      <c r="Y96" s="6">
        <v>0</v>
      </c>
      <c r="Z96" s="6">
        <f>SUM(NonNurse[[#This Row],[Physical Therapist (PT) Hours]],NonNurse[[#This Row],[PT Assistant Hours]],NonNurse[[#This Row],[PT Aide Hours]])/NonNurse[[#This Row],[MDS Census]]</f>
        <v>8.9187705817782653E-2</v>
      </c>
      <c r="AA96" s="6">
        <v>0</v>
      </c>
      <c r="AB96" s="6">
        <v>0</v>
      </c>
      <c r="AC96" s="6">
        <v>0</v>
      </c>
      <c r="AD96" s="6">
        <v>13.774456521739131</v>
      </c>
      <c r="AE96" s="6">
        <v>0</v>
      </c>
      <c r="AF96" s="6">
        <v>0</v>
      </c>
      <c r="AG96" s="6">
        <v>0</v>
      </c>
      <c r="AH96" s="1">
        <v>315429</v>
      </c>
      <c r="AI96">
        <v>2</v>
      </c>
    </row>
    <row r="97" spans="1:35" x14ac:dyDescent="0.25">
      <c r="A97" t="s">
        <v>380</v>
      </c>
      <c r="B97" t="s">
        <v>313</v>
      </c>
      <c r="C97" t="s">
        <v>558</v>
      </c>
      <c r="D97" t="s">
        <v>418</v>
      </c>
      <c r="E97" s="6">
        <v>14.141304347826088</v>
      </c>
      <c r="F97" s="6">
        <v>0.21739130434782608</v>
      </c>
      <c r="G97" s="6">
        <v>0</v>
      </c>
      <c r="H97" s="6">
        <v>4.706521739130435E-2</v>
      </c>
      <c r="I97" s="6">
        <v>0</v>
      </c>
      <c r="J97" s="6">
        <v>0</v>
      </c>
      <c r="K97" s="6">
        <v>0</v>
      </c>
      <c r="L97" s="6">
        <v>0</v>
      </c>
      <c r="M97" s="6">
        <v>0.43478260869565216</v>
      </c>
      <c r="N97" s="6">
        <v>0</v>
      </c>
      <c r="O97" s="6">
        <f>SUM(NonNurse[[#This Row],[Qualified Social Work Staff Hours]],NonNurse[[#This Row],[Other Social Work Staff Hours]])/NonNurse[[#This Row],[MDS Census]]</f>
        <v>3.0745580322828592E-2</v>
      </c>
      <c r="P97" s="6">
        <v>0</v>
      </c>
      <c r="Q97" s="6">
        <v>0.43478260869565216</v>
      </c>
      <c r="R97" s="6">
        <f>SUM(NonNurse[[#This Row],[Qualified Activities Professional Hours]],NonNurse[[#This Row],[Other Activities Professional Hours]])/NonNurse[[#This Row],[MDS Census]]</f>
        <v>3.0745580322828592E-2</v>
      </c>
      <c r="S97" s="6">
        <v>4.8177173913043472</v>
      </c>
      <c r="T97" s="6">
        <v>0</v>
      </c>
      <c r="U97" s="6">
        <v>0</v>
      </c>
      <c r="V97" s="6">
        <f>SUM(NonNurse[[#This Row],[Occupational Therapist Hours]],NonNurse[[#This Row],[OT Assistant Hours]],NonNurse[[#This Row],[OT Aide Hours]])/NonNurse[[#This Row],[MDS Census]]</f>
        <v>0.34068408916218285</v>
      </c>
      <c r="W97" s="6">
        <v>11.868913043478262</v>
      </c>
      <c r="X97" s="6">
        <v>4.2029347826086942</v>
      </c>
      <c r="Y97" s="6">
        <v>0</v>
      </c>
      <c r="Z97" s="6">
        <f>SUM(NonNurse[[#This Row],[Physical Therapist (PT) Hours]],NonNurse[[#This Row],[PT Assistant Hours]],NonNurse[[#This Row],[PT Aide Hours]])/NonNurse[[#This Row],[MDS Census]]</f>
        <v>1.1365180630284395</v>
      </c>
      <c r="AA97" s="6">
        <v>0</v>
      </c>
      <c r="AB97" s="6">
        <v>0</v>
      </c>
      <c r="AC97" s="6">
        <v>0</v>
      </c>
      <c r="AD97" s="6">
        <v>0</v>
      </c>
      <c r="AE97" s="6">
        <v>0.13043478260869565</v>
      </c>
      <c r="AF97" s="6">
        <v>0</v>
      </c>
      <c r="AG97" s="6">
        <v>0</v>
      </c>
      <c r="AH97" s="1">
        <v>315490</v>
      </c>
      <c r="AI97">
        <v>2</v>
      </c>
    </row>
    <row r="98" spans="1:35" x14ac:dyDescent="0.25">
      <c r="A98" t="s">
        <v>380</v>
      </c>
      <c r="B98" t="s">
        <v>202</v>
      </c>
      <c r="C98" t="s">
        <v>558</v>
      </c>
      <c r="D98" t="s">
        <v>418</v>
      </c>
      <c r="E98" s="6">
        <v>80.25</v>
      </c>
      <c r="F98" s="6">
        <v>5.0869565217391308</v>
      </c>
      <c r="G98" s="6">
        <v>0</v>
      </c>
      <c r="H98" s="6">
        <v>0</v>
      </c>
      <c r="I98" s="6">
        <v>4.1847826086956523</v>
      </c>
      <c r="J98" s="6">
        <v>0</v>
      </c>
      <c r="K98" s="6">
        <v>0</v>
      </c>
      <c r="L98" s="6">
        <v>1.7169565217391303</v>
      </c>
      <c r="M98" s="6">
        <v>0.19565217391304349</v>
      </c>
      <c r="N98" s="6">
        <v>5.3043478260869561</v>
      </c>
      <c r="O98" s="6">
        <f>SUM(NonNurse[[#This Row],[Qualified Social Work Staff Hours]],NonNurse[[#This Row],[Other Social Work Staff Hours]])/NonNurse[[#This Row],[MDS Census]]</f>
        <v>6.8535825545171333E-2</v>
      </c>
      <c r="P98" s="6">
        <v>5.3369565217391308</v>
      </c>
      <c r="Q98" s="6">
        <v>14.529891304347826</v>
      </c>
      <c r="R98" s="6">
        <f>SUM(NonNurse[[#This Row],[Qualified Activities Professional Hours]],NonNurse[[#This Row],[Other Activities Professional Hours]])/NonNurse[[#This Row],[MDS Census]]</f>
        <v>0.2475619666802113</v>
      </c>
      <c r="S98" s="6">
        <v>4.826739130434782</v>
      </c>
      <c r="T98" s="6">
        <v>0.96086956521739142</v>
      </c>
      <c r="U98" s="6">
        <v>0</v>
      </c>
      <c r="V98" s="6">
        <f>SUM(NonNurse[[#This Row],[Occupational Therapist Hours]],NonNurse[[#This Row],[OT Assistant Hours]],NonNurse[[#This Row],[OT Aide Hours]])/NonNurse[[#This Row],[MDS Census]]</f>
        <v>7.2119734525260729E-2</v>
      </c>
      <c r="W98" s="6">
        <v>5.4245652173913035</v>
      </c>
      <c r="X98" s="6">
        <v>5.5784782608695656</v>
      </c>
      <c r="Y98" s="6">
        <v>0</v>
      </c>
      <c r="Z98" s="6">
        <f>SUM(NonNurse[[#This Row],[Physical Therapist (PT) Hours]],NonNurse[[#This Row],[PT Assistant Hours]],NonNurse[[#This Row],[PT Aide Hours]])/NonNurse[[#This Row],[MDS Census]]</f>
        <v>0.13710957605309493</v>
      </c>
      <c r="AA98" s="6">
        <v>0</v>
      </c>
      <c r="AB98" s="6">
        <v>0</v>
      </c>
      <c r="AC98" s="6">
        <v>0</v>
      </c>
      <c r="AD98" s="6">
        <v>0</v>
      </c>
      <c r="AE98" s="6">
        <v>0</v>
      </c>
      <c r="AF98" s="6">
        <v>0</v>
      </c>
      <c r="AG98" s="6">
        <v>0</v>
      </c>
      <c r="AH98" s="1">
        <v>315333</v>
      </c>
      <c r="AI98">
        <v>2</v>
      </c>
    </row>
    <row r="99" spans="1:35" x14ac:dyDescent="0.25">
      <c r="A99" t="s">
        <v>380</v>
      </c>
      <c r="B99" t="s">
        <v>69</v>
      </c>
      <c r="C99" t="s">
        <v>452</v>
      </c>
      <c r="D99" t="s">
        <v>403</v>
      </c>
      <c r="E99" s="6">
        <v>120.6304347826087</v>
      </c>
      <c r="F99" s="6">
        <v>7.8260869565217392</v>
      </c>
      <c r="G99" s="6">
        <v>0</v>
      </c>
      <c r="H99" s="6">
        <v>0</v>
      </c>
      <c r="I99" s="6">
        <v>0</v>
      </c>
      <c r="J99" s="6">
        <v>0</v>
      </c>
      <c r="K99" s="6">
        <v>0</v>
      </c>
      <c r="L99" s="6">
        <v>7.5518478260869539</v>
      </c>
      <c r="M99" s="6">
        <v>0</v>
      </c>
      <c r="N99" s="6">
        <v>5.3423913043478262</v>
      </c>
      <c r="O99" s="6">
        <f>SUM(NonNurse[[#This Row],[Qualified Social Work Staff Hours]],NonNurse[[#This Row],[Other Social Work Staff Hours]])/NonNurse[[#This Row],[MDS Census]]</f>
        <v>4.4287258965579383E-2</v>
      </c>
      <c r="P99" s="6">
        <v>0</v>
      </c>
      <c r="Q99" s="6">
        <v>18.883152173913043</v>
      </c>
      <c r="R99" s="6">
        <f>SUM(NonNurse[[#This Row],[Qualified Activities Professional Hours]],NonNurse[[#This Row],[Other Activities Professional Hours]])/NonNurse[[#This Row],[MDS Census]]</f>
        <v>0.15653721391241665</v>
      </c>
      <c r="S99" s="6">
        <v>5.7198913043478266</v>
      </c>
      <c r="T99" s="6">
        <v>7.6946739130434763</v>
      </c>
      <c r="U99" s="6">
        <v>0</v>
      </c>
      <c r="V99" s="6">
        <f>SUM(NonNurse[[#This Row],[Occupational Therapist Hours]],NonNurse[[#This Row],[OT Assistant Hours]],NonNurse[[#This Row],[OT Aide Hours]])/NonNurse[[#This Row],[MDS Census]]</f>
        <v>0.11120382050819966</v>
      </c>
      <c r="W99" s="6">
        <v>7.2228260869565233</v>
      </c>
      <c r="X99" s="6">
        <v>2.9276086956521739</v>
      </c>
      <c r="Y99" s="6">
        <v>0</v>
      </c>
      <c r="Z99" s="6">
        <f>SUM(NonNurse[[#This Row],[Physical Therapist (PT) Hours]],NonNurse[[#This Row],[PT Assistant Hours]],NonNurse[[#This Row],[PT Aide Hours]])/NonNurse[[#This Row],[MDS Census]]</f>
        <v>8.4144890971346198E-2</v>
      </c>
      <c r="AA99" s="6">
        <v>0</v>
      </c>
      <c r="AB99" s="6">
        <v>0</v>
      </c>
      <c r="AC99" s="6">
        <v>0</v>
      </c>
      <c r="AD99" s="6">
        <v>0</v>
      </c>
      <c r="AE99" s="6">
        <v>0</v>
      </c>
      <c r="AF99" s="6">
        <v>0</v>
      </c>
      <c r="AG99" s="6">
        <v>0</v>
      </c>
      <c r="AH99" s="1">
        <v>315137</v>
      </c>
      <c r="AI99">
        <v>2</v>
      </c>
    </row>
    <row r="100" spans="1:35" x14ac:dyDescent="0.25">
      <c r="A100" t="s">
        <v>380</v>
      </c>
      <c r="B100" t="s">
        <v>150</v>
      </c>
      <c r="C100" t="s">
        <v>558</v>
      </c>
      <c r="D100" t="s">
        <v>418</v>
      </c>
      <c r="E100" s="6">
        <v>93.858695652173907</v>
      </c>
      <c r="F100" s="6">
        <v>5.6521739130434785</v>
      </c>
      <c r="G100" s="6">
        <v>0</v>
      </c>
      <c r="H100" s="6">
        <v>0</v>
      </c>
      <c r="I100" s="6">
        <v>0</v>
      </c>
      <c r="J100" s="6">
        <v>0</v>
      </c>
      <c r="K100" s="6">
        <v>0</v>
      </c>
      <c r="L100" s="6">
        <v>3.9351086956521728</v>
      </c>
      <c r="M100" s="6">
        <v>5.0760869565217392</v>
      </c>
      <c r="N100" s="6">
        <v>0</v>
      </c>
      <c r="O100" s="6">
        <f>SUM(NonNurse[[#This Row],[Qualified Social Work Staff Hours]],NonNurse[[#This Row],[Other Social Work Staff Hours]])/NonNurse[[#This Row],[MDS Census]]</f>
        <v>5.4082223508975104E-2</v>
      </c>
      <c r="P100" s="6">
        <v>4.6086956521739131</v>
      </c>
      <c r="Q100" s="6">
        <v>16.798913043478262</v>
      </c>
      <c r="R100" s="6">
        <f>SUM(NonNurse[[#This Row],[Qualified Activities Professional Hours]],NonNurse[[#This Row],[Other Activities Professional Hours]])/NonNurse[[#This Row],[MDS Census]]</f>
        <v>0.22808338158656632</v>
      </c>
      <c r="S100" s="6">
        <v>5.6103260869565199</v>
      </c>
      <c r="T100" s="6">
        <v>9.9889130434782594</v>
      </c>
      <c r="U100" s="6">
        <v>0</v>
      </c>
      <c r="V100" s="6">
        <f>SUM(NonNurse[[#This Row],[Occupational Therapist Hours]],NonNurse[[#This Row],[OT Assistant Hours]],NonNurse[[#This Row],[OT Aide Hours]])/NonNurse[[#This Row],[MDS Census]]</f>
        <v>0.16619918934568612</v>
      </c>
      <c r="W100" s="6">
        <v>5.5701086956521735</v>
      </c>
      <c r="X100" s="6">
        <v>11.09021739130435</v>
      </c>
      <c r="Y100" s="6">
        <v>0</v>
      </c>
      <c r="Z100" s="6">
        <f>SUM(NonNurse[[#This Row],[Physical Therapist (PT) Hours]],NonNurse[[#This Row],[PT Assistant Hours]],NonNurse[[#This Row],[PT Aide Hours]])/NonNurse[[#This Row],[MDS Census]]</f>
        <v>0.17750434279096702</v>
      </c>
      <c r="AA100" s="6">
        <v>0</v>
      </c>
      <c r="AB100" s="6">
        <v>0</v>
      </c>
      <c r="AC100" s="6">
        <v>0</v>
      </c>
      <c r="AD100" s="6">
        <v>0</v>
      </c>
      <c r="AE100" s="6">
        <v>0</v>
      </c>
      <c r="AF100" s="6">
        <v>0</v>
      </c>
      <c r="AG100" s="6">
        <v>0</v>
      </c>
      <c r="AH100" s="1">
        <v>315264</v>
      </c>
      <c r="AI100">
        <v>2</v>
      </c>
    </row>
    <row r="101" spans="1:35" x14ac:dyDescent="0.25">
      <c r="A101" t="s">
        <v>380</v>
      </c>
      <c r="B101" t="s">
        <v>190</v>
      </c>
      <c r="C101" t="s">
        <v>464</v>
      </c>
      <c r="D101" t="s">
        <v>404</v>
      </c>
      <c r="E101" s="6">
        <v>98.260869565217391</v>
      </c>
      <c r="F101" s="6">
        <v>5.1304347826086953</v>
      </c>
      <c r="G101" s="6">
        <v>0</v>
      </c>
      <c r="H101" s="6">
        <v>0</v>
      </c>
      <c r="I101" s="6">
        <v>0</v>
      </c>
      <c r="J101" s="6">
        <v>0</v>
      </c>
      <c r="K101" s="6">
        <v>0</v>
      </c>
      <c r="L101" s="6">
        <v>9.6223913043478255</v>
      </c>
      <c r="M101" s="6">
        <v>3.6385869565217392</v>
      </c>
      <c r="N101" s="6">
        <v>0</v>
      </c>
      <c r="O101" s="6">
        <f>SUM(NonNurse[[#This Row],[Qualified Social Work Staff Hours]],NonNurse[[#This Row],[Other Social Work Staff Hours]])/NonNurse[[#This Row],[MDS Census]]</f>
        <v>3.7029867256637171E-2</v>
      </c>
      <c r="P101" s="6">
        <v>0</v>
      </c>
      <c r="Q101" s="6">
        <v>0</v>
      </c>
      <c r="R101" s="6">
        <f>SUM(NonNurse[[#This Row],[Qualified Activities Professional Hours]],NonNurse[[#This Row],[Other Activities Professional Hours]])/NonNurse[[#This Row],[MDS Census]]</f>
        <v>0</v>
      </c>
      <c r="S101" s="6">
        <v>2.5902173913043485</v>
      </c>
      <c r="T101" s="6">
        <v>8.1269565217391317</v>
      </c>
      <c r="U101" s="6">
        <v>0</v>
      </c>
      <c r="V101" s="6">
        <f>SUM(NonNurse[[#This Row],[Occupational Therapist Hours]],NonNurse[[#This Row],[OT Assistant Hours]],NonNurse[[#This Row],[OT Aide Hours]])/NonNurse[[#This Row],[MDS Census]]</f>
        <v>0.10906858407079648</v>
      </c>
      <c r="W101" s="6">
        <v>6.9246739130434776</v>
      </c>
      <c r="X101" s="6">
        <v>6.1106521739130439</v>
      </c>
      <c r="Y101" s="6">
        <v>0</v>
      </c>
      <c r="Z101" s="6">
        <f>SUM(NonNurse[[#This Row],[Physical Therapist (PT) Hours]],NonNurse[[#This Row],[PT Assistant Hours]],NonNurse[[#This Row],[PT Aide Hours]])/NonNurse[[#This Row],[MDS Census]]</f>
        <v>0.13266039823008849</v>
      </c>
      <c r="AA101" s="6">
        <v>0</v>
      </c>
      <c r="AB101" s="6">
        <v>0</v>
      </c>
      <c r="AC101" s="6">
        <v>0</v>
      </c>
      <c r="AD101" s="6">
        <v>0</v>
      </c>
      <c r="AE101" s="6">
        <v>0</v>
      </c>
      <c r="AF101" s="6">
        <v>0</v>
      </c>
      <c r="AG101" s="6">
        <v>0</v>
      </c>
      <c r="AH101" s="1">
        <v>315316</v>
      </c>
      <c r="AI101">
        <v>2</v>
      </c>
    </row>
    <row r="102" spans="1:35" x14ac:dyDescent="0.25">
      <c r="A102" t="s">
        <v>380</v>
      </c>
      <c r="B102" t="s">
        <v>23</v>
      </c>
      <c r="C102" t="s">
        <v>438</v>
      </c>
      <c r="D102" t="s">
        <v>415</v>
      </c>
      <c r="E102" s="6">
        <v>138.59782608695653</v>
      </c>
      <c r="F102" s="6">
        <v>4.8695652173913047</v>
      </c>
      <c r="G102" s="6">
        <v>0</v>
      </c>
      <c r="H102" s="6">
        <v>0</v>
      </c>
      <c r="I102" s="6">
        <v>0</v>
      </c>
      <c r="J102" s="6">
        <v>0</v>
      </c>
      <c r="K102" s="6">
        <v>0</v>
      </c>
      <c r="L102" s="6">
        <v>5.0218478260869563</v>
      </c>
      <c r="M102" s="6">
        <v>0</v>
      </c>
      <c r="N102" s="6">
        <v>5.4701086956521738</v>
      </c>
      <c r="O102" s="6">
        <f>SUM(NonNurse[[#This Row],[Qualified Social Work Staff Hours]],NonNurse[[#This Row],[Other Social Work Staff Hours]])/NonNurse[[#This Row],[MDS Census]]</f>
        <v>3.9467492745667E-2</v>
      </c>
      <c r="P102" s="6">
        <v>0</v>
      </c>
      <c r="Q102" s="6">
        <v>5.4701086956521738</v>
      </c>
      <c r="R102" s="6">
        <f>SUM(NonNurse[[#This Row],[Qualified Activities Professional Hours]],NonNurse[[#This Row],[Other Activities Professional Hours]])/NonNurse[[#This Row],[MDS Census]]</f>
        <v>3.9467492745667E-2</v>
      </c>
      <c r="S102" s="6">
        <v>3.497065217391305</v>
      </c>
      <c r="T102" s="6">
        <v>5.1971739130434784</v>
      </c>
      <c r="U102" s="6">
        <v>0</v>
      </c>
      <c r="V102" s="6">
        <f>SUM(NonNurse[[#This Row],[Occupational Therapist Hours]],NonNurse[[#This Row],[OT Assistant Hours]],NonNurse[[#This Row],[OT Aide Hours]])/NonNurse[[#This Row],[MDS Census]]</f>
        <v>6.2729981962199047E-2</v>
      </c>
      <c r="W102" s="6">
        <v>4.5243478260869558</v>
      </c>
      <c r="X102" s="6">
        <v>8.2289130434782614</v>
      </c>
      <c r="Y102" s="6">
        <v>0</v>
      </c>
      <c r="Z102" s="6">
        <f>SUM(NonNurse[[#This Row],[Physical Therapist (PT) Hours]],NonNurse[[#This Row],[PT Assistant Hours]],NonNurse[[#This Row],[PT Aide Hours]])/NonNurse[[#This Row],[MDS Census]]</f>
        <v>9.201631244608266E-2</v>
      </c>
      <c r="AA102" s="6">
        <v>0</v>
      </c>
      <c r="AB102" s="6">
        <v>0</v>
      </c>
      <c r="AC102" s="6">
        <v>0</v>
      </c>
      <c r="AD102" s="6">
        <v>0</v>
      </c>
      <c r="AE102" s="6">
        <v>0</v>
      </c>
      <c r="AF102" s="6">
        <v>0</v>
      </c>
      <c r="AG102" s="6">
        <v>0</v>
      </c>
      <c r="AH102" s="1">
        <v>315050</v>
      </c>
      <c r="AI102">
        <v>2</v>
      </c>
    </row>
    <row r="103" spans="1:35" x14ac:dyDescent="0.25">
      <c r="A103" t="s">
        <v>380</v>
      </c>
      <c r="B103" t="s">
        <v>115</v>
      </c>
      <c r="C103" t="s">
        <v>492</v>
      </c>
      <c r="D103" t="s">
        <v>410</v>
      </c>
      <c r="E103" s="6">
        <v>132.05434782608697</v>
      </c>
      <c r="F103" s="6">
        <v>5.2173913043478262</v>
      </c>
      <c r="G103" s="6">
        <v>0</v>
      </c>
      <c r="H103" s="6">
        <v>0</v>
      </c>
      <c r="I103" s="6">
        <v>0</v>
      </c>
      <c r="J103" s="6">
        <v>0</v>
      </c>
      <c r="K103" s="6">
        <v>0</v>
      </c>
      <c r="L103" s="6">
        <v>3.6690217391304349</v>
      </c>
      <c r="M103" s="6">
        <v>0</v>
      </c>
      <c r="N103" s="6">
        <v>9.9755434782608692</v>
      </c>
      <c r="O103" s="6">
        <f>SUM(NonNurse[[#This Row],[Qualified Social Work Staff Hours]],NonNurse[[#This Row],[Other Social Work Staff Hours]])/NonNurse[[#This Row],[MDS Census]]</f>
        <v>7.5541196806321501E-2</v>
      </c>
      <c r="P103" s="6">
        <v>0</v>
      </c>
      <c r="Q103" s="6">
        <v>2.1141304347826089</v>
      </c>
      <c r="R103" s="6">
        <f>SUM(NonNurse[[#This Row],[Qualified Activities Professional Hours]],NonNurse[[#This Row],[Other Activities Professional Hours]])/NonNurse[[#This Row],[MDS Census]]</f>
        <v>1.6009548110955635E-2</v>
      </c>
      <c r="S103" s="6">
        <v>3.716304347826088</v>
      </c>
      <c r="T103" s="6">
        <v>5.5553260869565211</v>
      </c>
      <c r="U103" s="6">
        <v>0</v>
      </c>
      <c r="V103" s="6">
        <f>SUM(NonNurse[[#This Row],[Occupational Therapist Hours]],NonNurse[[#This Row],[OT Assistant Hours]],NonNurse[[#This Row],[OT Aide Hours]])/NonNurse[[#This Row],[MDS Census]]</f>
        <v>7.0210716931434672E-2</v>
      </c>
      <c r="W103" s="6">
        <v>3.9283695652173916</v>
      </c>
      <c r="X103" s="6">
        <v>5.5481521739130448</v>
      </c>
      <c r="Y103" s="6">
        <v>0</v>
      </c>
      <c r="Z103" s="6">
        <f>SUM(NonNurse[[#This Row],[Physical Therapist (PT) Hours]],NonNurse[[#This Row],[PT Assistant Hours]],NonNurse[[#This Row],[PT Aide Hours]])/NonNurse[[#This Row],[MDS Census]]</f>
        <v>7.1762284961725251E-2</v>
      </c>
      <c r="AA103" s="6">
        <v>0</v>
      </c>
      <c r="AB103" s="6">
        <v>0</v>
      </c>
      <c r="AC103" s="6">
        <v>0</v>
      </c>
      <c r="AD103" s="6">
        <v>0</v>
      </c>
      <c r="AE103" s="6">
        <v>0</v>
      </c>
      <c r="AF103" s="6">
        <v>0</v>
      </c>
      <c r="AG103" s="6">
        <v>0</v>
      </c>
      <c r="AH103" s="1">
        <v>315216</v>
      </c>
      <c r="AI103">
        <v>2</v>
      </c>
    </row>
    <row r="104" spans="1:35" x14ac:dyDescent="0.25">
      <c r="A104" t="s">
        <v>380</v>
      </c>
      <c r="B104" t="s">
        <v>38</v>
      </c>
      <c r="C104" t="s">
        <v>504</v>
      </c>
      <c r="D104" t="s">
        <v>414</v>
      </c>
      <c r="E104" s="6">
        <v>79.630434782608702</v>
      </c>
      <c r="F104" s="6">
        <v>6.4347826086956523</v>
      </c>
      <c r="G104" s="6">
        <v>0</v>
      </c>
      <c r="H104" s="6">
        <v>0</v>
      </c>
      <c r="I104" s="6">
        <v>0</v>
      </c>
      <c r="J104" s="6">
        <v>0</v>
      </c>
      <c r="K104" s="6">
        <v>0</v>
      </c>
      <c r="L104" s="6">
        <v>0.21945652173913041</v>
      </c>
      <c r="M104" s="6">
        <v>0</v>
      </c>
      <c r="N104" s="6">
        <v>4.1739130434782608</v>
      </c>
      <c r="O104" s="6">
        <f>SUM(NonNurse[[#This Row],[Qualified Social Work Staff Hours]],NonNurse[[#This Row],[Other Social Work Staff Hours]])/NonNurse[[#This Row],[MDS Census]]</f>
        <v>5.2416052416052412E-2</v>
      </c>
      <c r="P104" s="6">
        <v>5.2717391304347823</v>
      </c>
      <c r="Q104" s="6">
        <v>15.029891304347826</v>
      </c>
      <c r="R104" s="6">
        <f>SUM(NonNurse[[#This Row],[Qualified Activities Professional Hours]],NonNurse[[#This Row],[Other Activities Professional Hours]])/NonNurse[[#This Row],[MDS Census]]</f>
        <v>0.25494812994812993</v>
      </c>
      <c r="S104" s="6">
        <v>0.5214130434782609</v>
      </c>
      <c r="T104" s="6">
        <v>1.2746739130434783</v>
      </c>
      <c r="U104" s="6">
        <v>0</v>
      </c>
      <c r="V104" s="6">
        <f>SUM(NonNurse[[#This Row],[Occupational Therapist Hours]],NonNurse[[#This Row],[OT Assistant Hours]],NonNurse[[#This Row],[OT Aide Hours]])/NonNurse[[#This Row],[MDS Census]]</f>
        <v>2.2555282555282555E-2</v>
      </c>
      <c r="W104" s="6">
        <v>1.6780434782608697</v>
      </c>
      <c r="X104" s="6">
        <v>1.7902173913043478</v>
      </c>
      <c r="Y104" s="6">
        <v>0.53260869565217395</v>
      </c>
      <c r="Z104" s="6">
        <f>SUM(NonNurse[[#This Row],[Physical Therapist (PT) Hours]],NonNurse[[#This Row],[PT Assistant Hours]],NonNurse[[#This Row],[PT Aide Hours]])/NonNurse[[#This Row],[MDS Census]]</f>
        <v>5.0242970242970246E-2</v>
      </c>
      <c r="AA104" s="6">
        <v>0</v>
      </c>
      <c r="AB104" s="6">
        <v>0</v>
      </c>
      <c r="AC104" s="6">
        <v>0</v>
      </c>
      <c r="AD104" s="6">
        <v>0</v>
      </c>
      <c r="AE104" s="6">
        <v>0</v>
      </c>
      <c r="AF104" s="6">
        <v>0</v>
      </c>
      <c r="AG104" s="6">
        <v>0</v>
      </c>
      <c r="AH104" s="1">
        <v>315085</v>
      </c>
      <c r="AI104">
        <v>2</v>
      </c>
    </row>
    <row r="105" spans="1:35" x14ac:dyDescent="0.25">
      <c r="A105" t="s">
        <v>380</v>
      </c>
      <c r="B105" t="s">
        <v>125</v>
      </c>
      <c r="C105" t="s">
        <v>539</v>
      </c>
      <c r="D105" t="s">
        <v>420</v>
      </c>
      <c r="E105" s="6">
        <v>93.586956521739125</v>
      </c>
      <c r="F105" s="6">
        <v>5.0434782608695654</v>
      </c>
      <c r="G105" s="6">
        <v>0</v>
      </c>
      <c r="H105" s="6">
        <v>0</v>
      </c>
      <c r="I105" s="6">
        <v>0</v>
      </c>
      <c r="J105" s="6">
        <v>0</v>
      </c>
      <c r="K105" s="6">
        <v>0</v>
      </c>
      <c r="L105" s="6">
        <v>4.9213043478260872</v>
      </c>
      <c r="M105" s="6">
        <v>0</v>
      </c>
      <c r="N105" s="6">
        <v>9.625</v>
      </c>
      <c r="O105" s="6">
        <f>SUM(NonNurse[[#This Row],[Qualified Social Work Staff Hours]],NonNurse[[#This Row],[Other Social Work Staff Hours]])/NonNurse[[#This Row],[MDS Census]]</f>
        <v>0.10284552845528455</v>
      </c>
      <c r="P105" s="6">
        <v>0</v>
      </c>
      <c r="Q105" s="6">
        <v>2.3777173913043477</v>
      </c>
      <c r="R105" s="6">
        <f>SUM(NonNurse[[#This Row],[Qualified Activities Professional Hours]],NonNurse[[#This Row],[Other Activities Professional Hours]])/NonNurse[[#This Row],[MDS Census]]</f>
        <v>2.540650406504065E-2</v>
      </c>
      <c r="S105" s="6">
        <v>9.2176086956521743</v>
      </c>
      <c r="T105" s="6">
        <v>7.9016304347826081</v>
      </c>
      <c r="U105" s="6">
        <v>0</v>
      </c>
      <c r="V105" s="6">
        <f>SUM(NonNurse[[#This Row],[Occupational Therapist Hours]],NonNurse[[#This Row],[OT Assistant Hours]],NonNurse[[#This Row],[OT Aide Hours]])/NonNurse[[#This Row],[MDS Census]]</f>
        <v>0.18292334494773518</v>
      </c>
      <c r="W105" s="6">
        <v>4.4811956521739145</v>
      </c>
      <c r="X105" s="6">
        <v>7.4233695652173894</v>
      </c>
      <c r="Y105" s="6">
        <v>0</v>
      </c>
      <c r="Z105" s="6">
        <f>SUM(NonNurse[[#This Row],[Physical Therapist (PT) Hours]],NonNurse[[#This Row],[PT Assistant Hours]],NonNurse[[#This Row],[PT Aide Hours]])/NonNurse[[#This Row],[MDS Census]]</f>
        <v>0.12720325203252034</v>
      </c>
      <c r="AA105" s="6">
        <v>0</v>
      </c>
      <c r="AB105" s="6">
        <v>0</v>
      </c>
      <c r="AC105" s="6">
        <v>0</v>
      </c>
      <c r="AD105" s="6">
        <v>0</v>
      </c>
      <c r="AE105" s="6">
        <v>0</v>
      </c>
      <c r="AF105" s="6">
        <v>0</v>
      </c>
      <c r="AG105" s="6">
        <v>0</v>
      </c>
      <c r="AH105" s="1">
        <v>315228</v>
      </c>
      <c r="AI105">
        <v>2</v>
      </c>
    </row>
    <row r="106" spans="1:35" x14ac:dyDescent="0.25">
      <c r="A106" t="s">
        <v>380</v>
      </c>
      <c r="B106" t="s">
        <v>151</v>
      </c>
      <c r="C106" t="s">
        <v>558</v>
      </c>
      <c r="D106" t="s">
        <v>418</v>
      </c>
      <c r="E106" s="6">
        <v>120.25</v>
      </c>
      <c r="F106" s="6">
        <v>6</v>
      </c>
      <c r="G106" s="6">
        <v>0</v>
      </c>
      <c r="H106" s="6">
        <v>0</v>
      </c>
      <c r="I106" s="6">
        <v>4.4782608695652177</v>
      </c>
      <c r="J106" s="6">
        <v>0</v>
      </c>
      <c r="K106" s="6">
        <v>0</v>
      </c>
      <c r="L106" s="6">
        <v>4.3073913043478269</v>
      </c>
      <c r="M106" s="6">
        <v>4.8695652173913047</v>
      </c>
      <c r="N106" s="6">
        <v>4.9483695652173916</v>
      </c>
      <c r="O106" s="6">
        <f>SUM(NonNurse[[#This Row],[Qualified Social Work Staff Hours]],NonNurse[[#This Row],[Other Social Work Staff Hours]])/NonNurse[[#This Row],[MDS Census]]</f>
        <v>8.164602729820121E-2</v>
      </c>
      <c r="P106" s="6">
        <v>10.847826086956522</v>
      </c>
      <c r="Q106" s="6">
        <v>6.3423913043478262</v>
      </c>
      <c r="R106" s="6">
        <f>SUM(NonNurse[[#This Row],[Qualified Activities Professional Hours]],NonNurse[[#This Row],[Other Activities Professional Hours]])/NonNurse[[#This Row],[MDS Census]]</f>
        <v>0.14295399078007773</v>
      </c>
      <c r="S106" s="6">
        <v>9.2352173913043476</v>
      </c>
      <c r="T106" s="6">
        <v>9.8821739130434771</v>
      </c>
      <c r="U106" s="6">
        <v>4.1956521739130439</v>
      </c>
      <c r="V106" s="6">
        <f>SUM(NonNurse[[#This Row],[Occupational Therapist Hours]],NonNurse[[#This Row],[OT Assistant Hours]],NonNurse[[#This Row],[OT Aide Hours]])/NonNurse[[#This Row],[MDS Census]]</f>
        <v>0.19387146343668082</v>
      </c>
      <c r="W106" s="6">
        <v>14.004891304347826</v>
      </c>
      <c r="X106" s="6">
        <v>9.8781521739130405</v>
      </c>
      <c r="Y106" s="6">
        <v>0</v>
      </c>
      <c r="Z106" s="6">
        <f>SUM(NonNurse[[#This Row],[Physical Therapist (PT) Hours]],NonNurse[[#This Row],[PT Assistant Hours]],NonNurse[[#This Row],[PT Aide Hours]])/NonNurse[[#This Row],[MDS Census]]</f>
        <v>0.19861158817680555</v>
      </c>
      <c r="AA106" s="6">
        <v>0</v>
      </c>
      <c r="AB106" s="6">
        <v>0</v>
      </c>
      <c r="AC106" s="6">
        <v>0</v>
      </c>
      <c r="AD106" s="6">
        <v>0</v>
      </c>
      <c r="AE106" s="6">
        <v>0</v>
      </c>
      <c r="AF106" s="6">
        <v>0</v>
      </c>
      <c r="AG106" s="6">
        <v>0</v>
      </c>
      <c r="AH106" s="1">
        <v>315265</v>
      </c>
      <c r="AI106">
        <v>2</v>
      </c>
    </row>
    <row r="107" spans="1:35" x14ac:dyDescent="0.25">
      <c r="A107" t="s">
        <v>380</v>
      </c>
      <c r="B107" t="s">
        <v>66</v>
      </c>
      <c r="C107" t="s">
        <v>471</v>
      </c>
      <c r="D107" t="s">
        <v>409</v>
      </c>
      <c r="E107" s="6">
        <v>119.53260869565217</v>
      </c>
      <c r="F107" s="6">
        <v>5.4782608695652177</v>
      </c>
      <c r="G107" s="6">
        <v>0</v>
      </c>
      <c r="H107" s="6">
        <v>0</v>
      </c>
      <c r="I107" s="6">
        <v>0</v>
      </c>
      <c r="J107" s="6">
        <v>0</v>
      </c>
      <c r="K107" s="6">
        <v>0</v>
      </c>
      <c r="L107" s="6">
        <v>4.3946739130434782</v>
      </c>
      <c r="M107" s="6">
        <v>6.2826086956521738</v>
      </c>
      <c r="N107" s="6">
        <v>0</v>
      </c>
      <c r="O107" s="6">
        <f>SUM(NonNurse[[#This Row],[Qualified Social Work Staff Hours]],NonNurse[[#This Row],[Other Social Work Staff Hours]])/NonNurse[[#This Row],[MDS Census]]</f>
        <v>5.2559789033372738E-2</v>
      </c>
      <c r="P107" s="6">
        <v>5.2092391304347823</v>
      </c>
      <c r="Q107" s="6">
        <v>19.440217391304348</v>
      </c>
      <c r="R107" s="6">
        <f>SUM(NonNurse[[#This Row],[Qualified Activities Professional Hours]],NonNurse[[#This Row],[Other Activities Professional Hours]])/NonNurse[[#This Row],[MDS Census]]</f>
        <v>0.2062153314540329</v>
      </c>
      <c r="S107" s="6">
        <v>8.3235869565217371</v>
      </c>
      <c r="T107" s="6">
        <v>1.861413043478261</v>
      </c>
      <c r="U107" s="6">
        <v>0</v>
      </c>
      <c r="V107" s="6">
        <f>SUM(NonNurse[[#This Row],[Occupational Therapist Hours]],NonNurse[[#This Row],[OT Assistant Hours]],NonNurse[[#This Row],[OT Aide Hours]])/NonNurse[[#This Row],[MDS Census]]</f>
        <v>8.5206874602164223E-2</v>
      </c>
      <c r="W107" s="6">
        <v>8.1138043478260879</v>
      </c>
      <c r="X107" s="6">
        <v>5.8057608695652174</v>
      </c>
      <c r="Y107" s="6">
        <v>5.1304347826086953</v>
      </c>
      <c r="Z107" s="6">
        <f>SUM(NonNurse[[#This Row],[Physical Therapist (PT) Hours]],NonNurse[[#This Row],[PT Assistant Hours]],NonNurse[[#This Row],[PT Aide Hours]])/NonNurse[[#This Row],[MDS Census]]</f>
        <v>0.15937073747385652</v>
      </c>
      <c r="AA107" s="6">
        <v>0</v>
      </c>
      <c r="AB107" s="6">
        <v>0</v>
      </c>
      <c r="AC107" s="6">
        <v>0</v>
      </c>
      <c r="AD107" s="6">
        <v>0</v>
      </c>
      <c r="AE107" s="6">
        <v>0</v>
      </c>
      <c r="AF107" s="6">
        <v>0</v>
      </c>
      <c r="AG107" s="6">
        <v>0</v>
      </c>
      <c r="AH107" s="1">
        <v>315134</v>
      </c>
      <c r="AI107">
        <v>2</v>
      </c>
    </row>
    <row r="108" spans="1:35" x14ac:dyDescent="0.25">
      <c r="A108" t="s">
        <v>380</v>
      </c>
      <c r="B108" t="s">
        <v>119</v>
      </c>
      <c r="C108" t="s">
        <v>504</v>
      </c>
      <c r="D108" t="s">
        <v>414</v>
      </c>
      <c r="E108" s="6">
        <v>89.826086956521735</v>
      </c>
      <c r="F108" s="6">
        <v>5.6521739130434785</v>
      </c>
      <c r="G108" s="6">
        <v>0</v>
      </c>
      <c r="H108" s="6">
        <v>0</v>
      </c>
      <c r="I108" s="6">
        <v>0</v>
      </c>
      <c r="J108" s="6">
        <v>0</v>
      </c>
      <c r="K108" s="6">
        <v>0</v>
      </c>
      <c r="L108" s="6">
        <v>1.0388043478260871</v>
      </c>
      <c r="M108" s="6">
        <v>4.8695652173913047</v>
      </c>
      <c r="N108" s="6">
        <v>0</v>
      </c>
      <c r="O108" s="6">
        <f>SUM(NonNurse[[#This Row],[Qualified Social Work Staff Hours]],NonNurse[[#This Row],[Other Social Work Staff Hours]])/NonNurse[[#This Row],[MDS Census]]</f>
        <v>5.4211035818005814E-2</v>
      </c>
      <c r="P108" s="6">
        <v>0</v>
      </c>
      <c r="Q108" s="6">
        <v>22.894891304347826</v>
      </c>
      <c r="R108" s="6">
        <f>SUM(NonNurse[[#This Row],[Qualified Activities Professional Hours]],NonNurse[[#This Row],[Other Activities Professional Hours]])/NonNurse[[#This Row],[MDS Census]]</f>
        <v>0.25488020329138433</v>
      </c>
      <c r="S108" s="6">
        <v>5.181413043478261</v>
      </c>
      <c r="T108" s="6">
        <v>4.9367391304347823</v>
      </c>
      <c r="U108" s="6">
        <v>0</v>
      </c>
      <c r="V108" s="6">
        <f>SUM(NonNurse[[#This Row],[Occupational Therapist Hours]],NonNurse[[#This Row],[OT Assistant Hours]],NonNurse[[#This Row],[OT Aide Hours]])/NonNurse[[#This Row],[MDS Census]]</f>
        <v>0.11264157792836398</v>
      </c>
      <c r="W108" s="6">
        <v>5.1436956521739106</v>
      </c>
      <c r="X108" s="6">
        <v>5.1297826086956517</v>
      </c>
      <c r="Y108" s="6">
        <v>1.6086956521739131</v>
      </c>
      <c r="Z108" s="6">
        <f>SUM(NonNurse[[#This Row],[Physical Therapist (PT) Hours]],NonNurse[[#This Row],[PT Assistant Hours]],NonNurse[[#This Row],[PT Aide Hours]])/NonNurse[[#This Row],[MDS Census]]</f>
        <v>0.13227976766698935</v>
      </c>
      <c r="AA108" s="6">
        <v>0</v>
      </c>
      <c r="AB108" s="6">
        <v>0</v>
      </c>
      <c r="AC108" s="6">
        <v>0</v>
      </c>
      <c r="AD108" s="6">
        <v>0</v>
      </c>
      <c r="AE108" s="6">
        <v>0</v>
      </c>
      <c r="AF108" s="6">
        <v>0</v>
      </c>
      <c r="AG108" s="6">
        <v>0</v>
      </c>
      <c r="AH108" s="1">
        <v>315221</v>
      </c>
      <c r="AI108">
        <v>2</v>
      </c>
    </row>
    <row r="109" spans="1:35" x14ac:dyDescent="0.25">
      <c r="A109" t="s">
        <v>380</v>
      </c>
      <c r="B109" t="s">
        <v>193</v>
      </c>
      <c r="C109" t="s">
        <v>558</v>
      </c>
      <c r="D109" t="s">
        <v>418</v>
      </c>
      <c r="E109" s="6">
        <v>113.16304347826087</v>
      </c>
      <c r="F109" s="6">
        <v>5.5652173913043477</v>
      </c>
      <c r="G109" s="6">
        <v>0</v>
      </c>
      <c r="H109" s="6">
        <v>0</v>
      </c>
      <c r="I109" s="6">
        <v>5.3043478260869561</v>
      </c>
      <c r="J109" s="6">
        <v>0</v>
      </c>
      <c r="K109" s="6">
        <v>0</v>
      </c>
      <c r="L109" s="6">
        <v>3.2066304347826087</v>
      </c>
      <c r="M109" s="6">
        <v>5.3260869565217392</v>
      </c>
      <c r="N109" s="6">
        <v>5.0760869565217392</v>
      </c>
      <c r="O109" s="6">
        <f>SUM(NonNurse[[#This Row],[Qualified Social Work Staff Hours]],NonNurse[[#This Row],[Other Social Work Staff Hours]])/NonNurse[[#This Row],[MDS Census]]</f>
        <v>9.1922005571030641E-2</v>
      </c>
      <c r="P109" s="6">
        <v>0.86956521739130432</v>
      </c>
      <c r="Q109" s="6">
        <v>14.826086956521738</v>
      </c>
      <c r="R109" s="6">
        <f>SUM(NonNurse[[#This Row],[Qualified Activities Professional Hours]],NonNurse[[#This Row],[Other Activities Professional Hours]])/NonNurse[[#This Row],[MDS Census]]</f>
        <v>0.13869945250216117</v>
      </c>
      <c r="S109" s="6">
        <v>6.2056521739130446</v>
      </c>
      <c r="T109" s="6">
        <v>7.7833695652173942</v>
      </c>
      <c r="U109" s="6">
        <v>0</v>
      </c>
      <c r="V109" s="6">
        <f>SUM(NonNurse[[#This Row],[Occupational Therapist Hours]],NonNurse[[#This Row],[OT Assistant Hours]],NonNurse[[#This Row],[OT Aide Hours]])/NonNurse[[#This Row],[MDS Census]]</f>
        <v>0.12361828834886182</v>
      </c>
      <c r="W109" s="6">
        <v>8.7090217391304368</v>
      </c>
      <c r="X109" s="6">
        <v>5.0695652173913031</v>
      </c>
      <c r="Y109" s="6">
        <v>0</v>
      </c>
      <c r="Z109" s="6">
        <f>SUM(NonNurse[[#This Row],[Physical Therapist (PT) Hours]],NonNurse[[#This Row],[PT Assistant Hours]],NonNurse[[#This Row],[PT Aide Hours]])/NonNurse[[#This Row],[MDS Census]]</f>
        <v>0.12175871674190759</v>
      </c>
      <c r="AA109" s="6">
        <v>0</v>
      </c>
      <c r="AB109" s="6">
        <v>0</v>
      </c>
      <c r="AC109" s="6">
        <v>0</v>
      </c>
      <c r="AD109" s="6">
        <v>0</v>
      </c>
      <c r="AE109" s="6">
        <v>0</v>
      </c>
      <c r="AF109" s="6">
        <v>0</v>
      </c>
      <c r="AG109" s="6">
        <v>0</v>
      </c>
      <c r="AH109" s="1">
        <v>315320</v>
      </c>
      <c r="AI109">
        <v>2</v>
      </c>
    </row>
    <row r="110" spans="1:35" x14ac:dyDescent="0.25">
      <c r="A110" t="s">
        <v>380</v>
      </c>
      <c r="B110" t="s">
        <v>216</v>
      </c>
      <c r="C110" t="s">
        <v>436</v>
      </c>
      <c r="D110" t="s">
        <v>413</v>
      </c>
      <c r="E110" s="6">
        <v>51.456521739130437</v>
      </c>
      <c r="F110" s="6">
        <v>5.4347826086956523</v>
      </c>
      <c r="G110" s="6">
        <v>0</v>
      </c>
      <c r="H110" s="6">
        <v>0</v>
      </c>
      <c r="I110" s="6">
        <v>0</v>
      </c>
      <c r="J110" s="6">
        <v>0</v>
      </c>
      <c r="K110" s="6">
        <v>0</v>
      </c>
      <c r="L110" s="6">
        <v>0.6219565217391303</v>
      </c>
      <c r="M110" s="6">
        <v>0</v>
      </c>
      <c r="N110" s="6">
        <v>4.5217391304347823</v>
      </c>
      <c r="O110" s="6">
        <f>SUM(NonNurse[[#This Row],[Qualified Social Work Staff Hours]],NonNurse[[#This Row],[Other Social Work Staff Hours]])/NonNurse[[#This Row],[MDS Census]]</f>
        <v>8.787494719053654E-2</v>
      </c>
      <c r="P110" s="6">
        <v>0</v>
      </c>
      <c r="Q110" s="6">
        <v>0</v>
      </c>
      <c r="R110" s="6">
        <f>SUM(NonNurse[[#This Row],[Qualified Activities Professional Hours]],NonNurse[[#This Row],[Other Activities Professional Hours]])/NonNurse[[#This Row],[MDS Census]]</f>
        <v>0</v>
      </c>
      <c r="S110" s="6">
        <v>4.5165217391304342</v>
      </c>
      <c r="T110" s="6">
        <v>2.5515217391304348</v>
      </c>
      <c r="U110" s="6">
        <v>0</v>
      </c>
      <c r="V110" s="6">
        <f>SUM(NonNurse[[#This Row],[Occupational Therapist Hours]],NonNurse[[#This Row],[OT Assistant Hours]],NonNurse[[#This Row],[OT Aide Hours]])/NonNurse[[#This Row],[MDS Census]]</f>
        <v>0.1373595268272074</v>
      </c>
      <c r="W110" s="6">
        <v>4.068478260869564</v>
      </c>
      <c r="X110" s="6">
        <v>0.71978260869565214</v>
      </c>
      <c r="Y110" s="6">
        <v>0</v>
      </c>
      <c r="Z110" s="6">
        <f>SUM(NonNurse[[#This Row],[Physical Therapist (PT) Hours]],NonNurse[[#This Row],[PT Assistant Hours]],NonNurse[[#This Row],[PT Aide Hours]])/NonNurse[[#This Row],[MDS Census]]</f>
        <v>9.3054499366286417E-2</v>
      </c>
      <c r="AA110" s="6">
        <v>0</v>
      </c>
      <c r="AB110" s="6">
        <v>0</v>
      </c>
      <c r="AC110" s="6">
        <v>0</v>
      </c>
      <c r="AD110" s="6">
        <v>0</v>
      </c>
      <c r="AE110" s="6">
        <v>0</v>
      </c>
      <c r="AF110" s="6">
        <v>0</v>
      </c>
      <c r="AG110" s="6">
        <v>0</v>
      </c>
      <c r="AH110" s="1">
        <v>315349</v>
      </c>
      <c r="AI110">
        <v>2</v>
      </c>
    </row>
    <row r="111" spans="1:35" x14ac:dyDescent="0.25">
      <c r="A111" t="s">
        <v>380</v>
      </c>
      <c r="B111" t="s">
        <v>109</v>
      </c>
      <c r="C111" t="s">
        <v>537</v>
      </c>
      <c r="D111" t="s">
        <v>405</v>
      </c>
      <c r="E111" s="6">
        <v>169.97826086956522</v>
      </c>
      <c r="F111" s="6">
        <v>5.2173913043478262</v>
      </c>
      <c r="G111" s="6">
        <v>0</v>
      </c>
      <c r="H111" s="6">
        <v>0</v>
      </c>
      <c r="I111" s="6">
        <v>0</v>
      </c>
      <c r="J111" s="6">
        <v>0</v>
      </c>
      <c r="K111" s="6">
        <v>0</v>
      </c>
      <c r="L111" s="6">
        <v>4.2506521739130436</v>
      </c>
      <c r="M111" s="6">
        <v>5.3043478260869561</v>
      </c>
      <c r="N111" s="6">
        <v>7.7364130434782608</v>
      </c>
      <c r="O111" s="6">
        <f>SUM(NonNurse[[#This Row],[Qualified Social Work Staff Hours]],NonNurse[[#This Row],[Other Social Work Staff Hours]])/NonNurse[[#This Row],[MDS Census]]</f>
        <v>7.6720168819542134E-2</v>
      </c>
      <c r="P111" s="6">
        <v>5.1304347826086953</v>
      </c>
      <c r="Q111" s="6">
        <v>3.7608695652173911</v>
      </c>
      <c r="R111" s="6">
        <f>SUM(NonNurse[[#This Row],[Qualified Activities Professional Hours]],NonNurse[[#This Row],[Other Activities Professional Hours]])/NonNurse[[#This Row],[MDS Census]]</f>
        <v>5.2308479345184802E-2</v>
      </c>
      <c r="S111" s="6">
        <v>4.6822826086956537</v>
      </c>
      <c r="T111" s="6">
        <v>3.7309782608695645</v>
      </c>
      <c r="U111" s="6">
        <v>0</v>
      </c>
      <c r="V111" s="6">
        <f>SUM(NonNurse[[#This Row],[Occupational Therapist Hours]],NonNurse[[#This Row],[OT Assistant Hours]],NonNurse[[#This Row],[OT Aide Hours]])/NonNurse[[#This Row],[MDS Census]]</f>
        <v>4.9496099245427805E-2</v>
      </c>
      <c r="W111" s="6">
        <v>7.0229347826086981</v>
      </c>
      <c r="X111" s="6">
        <v>2.1206521739130433</v>
      </c>
      <c r="Y111" s="6">
        <v>0</v>
      </c>
      <c r="Z111" s="6">
        <f>SUM(NonNurse[[#This Row],[Physical Therapist (PT) Hours]],NonNurse[[#This Row],[PT Assistant Hours]],NonNurse[[#This Row],[PT Aide Hours]])/NonNurse[[#This Row],[MDS Census]]</f>
        <v>5.3792684486507238E-2</v>
      </c>
      <c r="AA111" s="6">
        <v>0</v>
      </c>
      <c r="AB111" s="6">
        <v>0</v>
      </c>
      <c r="AC111" s="6">
        <v>0</v>
      </c>
      <c r="AD111" s="6">
        <v>0</v>
      </c>
      <c r="AE111" s="6">
        <v>0</v>
      </c>
      <c r="AF111" s="6">
        <v>0</v>
      </c>
      <c r="AG111" s="6">
        <v>0</v>
      </c>
      <c r="AH111" s="1">
        <v>315207</v>
      </c>
      <c r="AI111">
        <v>2</v>
      </c>
    </row>
    <row r="112" spans="1:35" x14ac:dyDescent="0.25">
      <c r="A112" t="s">
        <v>380</v>
      </c>
      <c r="B112" t="s">
        <v>158</v>
      </c>
      <c r="C112" t="s">
        <v>543</v>
      </c>
      <c r="D112" t="s">
        <v>418</v>
      </c>
      <c r="E112" s="6">
        <v>110.91304347826087</v>
      </c>
      <c r="F112" s="6">
        <v>5.6521739130434785</v>
      </c>
      <c r="G112" s="6">
        <v>0</v>
      </c>
      <c r="H112" s="6">
        <v>0</v>
      </c>
      <c r="I112" s="6">
        <v>0</v>
      </c>
      <c r="J112" s="6">
        <v>0</v>
      </c>
      <c r="K112" s="6">
        <v>0</v>
      </c>
      <c r="L112" s="6">
        <v>3.4432608695652172</v>
      </c>
      <c r="M112" s="6">
        <v>0.31521739130434784</v>
      </c>
      <c r="N112" s="6">
        <v>0</v>
      </c>
      <c r="O112" s="6">
        <f>SUM(NonNurse[[#This Row],[Qualified Social Work Staff Hours]],NonNurse[[#This Row],[Other Social Work Staff Hours]])/NonNurse[[#This Row],[MDS Census]]</f>
        <v>2.8420227361818894E-3</v>
      </c>
      <c r="P112" s="6">
        <v>5.6847826086956523</v>
      </c>
      <c r="Q112" s="6">
        <v>17.663043478260871</v>
      </c>
      <c r="R112" s="6">
        <f>SUM(NonNurse[[#This Row],[Qualified Activities Professional Hours]],NonNurse[[#This Row],[Other Activities Professional Hours]])/NonNurse[[#This Row],[MDS Census]]</f>
        <v>0.21050568404547237</v>
      </c>
      <c r="S112" s="6">
        <v>5.4573913043478264</v>
      </c>
      <c r="T112" s="6">
        <v>5.2098913043478259</v>
      </c>
      <c r="U112" s="6">
        <v>0</v>
      </c>
      <c r="V112" s="6">
        <f>SUM(NonNurse[[#This Row],[Occupational Therapist Hours]],NonNurse[[#This Row],[OT Assistant Hours]],NonNurse[[#This Row],[OT Aide Hours]])/NonNurse[[#This Row],[MDS Census]]</f>
        <v>9.617698941591532E-2</v>
      </c>
      <c r="W112" s="6">
        <v>6.5759782608695643</v>
      </c>
      <c r="X112" s="6">
        <v>9.6858695652173932</v>
      </c>
      <c r="Y112" s="6">
        <v>0</v>
      </c>
      <c r="Z112" s="6">
        <f>SUM(NonNurse[[#This Row],[Physical Therapist (PT) Hours]],NonNurse[[#This Row],[PT Assistant Hours]],NonNurse[[#This Row],[PT Aide Hours]])/NonNurse[[#This Row],[MDS Census]]</f>
        <v>0.14661799294394354</v>
      </c>
      <c r="AA112" s="6">
        <v>0</v>
      </c>
      <c r="AB112" s="6">
        <v>0</v>
      </c>
      <c r="AC112" s="6">
        <v>0</v>
      </c>
      <c r="AD112" s="6">
        <v>0</v>
      </c>
      <c r="AE112" s="6">
        <v>0</v>
      </c>
      <c r="AF112" s="6">
        <v>0</v>
      </c>
      <c r="AG112" s="6">
        <v>0</v>
      </c>
      <c r="AH112" s="1">
        <v>315274</v>
      </c>
      <c r="AI112">
        <v>2</v>
      </c>
    </row>
    <row r="113" spans="1:35" x14ac:dyDescent="0.25">
      <c r="A113" t="s">
        <v>380</v>
      </c>
      <c r="B113" t="s">
        <v>94</v>
      </c>
      <c r="C113" t="s">
        <v>536</v>
      </c>
      <c r="D113" t="s">
        <v>416</v>
      </c>
      <c r="E113" s="6">
        <v>118.27173913043478</v>
      </c>
      <c r="F113" s="6">
        <v>11.217391304347826</v>
      </c>
      <c r="G113" s="6">
        <v>0</v>
      </c>
      <c r="H113" s="6">
        <v>0</v>
      </c>
      <c r="I113" s="6">
        <v>0</v>
      </c>
      <c r="J113" s="6">
        <v>0</v>
      </c>
      <c r="K113" s="6">
        <v>0</v>
      </c>
      <c r="L113" s="6">
        <v>4.9104347826086956</v>
      </c>
      <c r="M113" s="6">
        <v>5.3913043478260869</v>
      </c>
      <c r="N113" s="6">
        <v>0</v>
      </c>
      <c r="O113" s="6">
        <f>SUM(NonNurse[[#This Row],[Qualified Social Work Staff Hours]],NonNurse[[#This Row],[Other Social Work Staff Hours]])/NonNurse[[#This Row],[MDS Census]]</f>
        <v>4.5584045584045586E-2</v>
      </c>
      <c r="P113" s="6">
        <v>5.3913043478260869</v>
      </c>
      <c r="Q113" s="6">
        <v>32.192934782608695</v>
      </c>
      <c r="R113" s="6">
        <f>SUM(NonNurse[[#This Row],[Qualified Activities Professional Hours]],NonNurse[[#This Row],[Other Activities Professional Hours]])/NonNurse[[#This Row],[MDS Census]]</f>
        <v>0.31777869681095489</v>
      </c>
      <c r="S113" s="6">
        <v>9.7927173913043486</v>
      </c>
      <c r="T113" s="6">
        <v>9.4209782608695658</v>
      </c>
      <c r="U113" s="6">
        <v>0</v>
      </c>
      <c r="V113" s="6">
        <f>SUM(NonNurse[[#This Row],[Occupational Therapist Hours]],NonNurse[[#This Row],[OT Assistant Hours]],NonNurse[[#This Row],[OT Aide Hours]])/NonNurse[[#This Row],[MDS Census]]</f>
        <v>0.16245381858285085</v>
      </c>
      <c r="W113" s="6">
        <v>6.39923913043478</v>
      </c>
      <c r="X113" s="6">
        <v>5.5521739130434762</v>
      </c>
      <c r="Y113" s="6">
        <v>0</v>
      </c>
      <c r="Z113" s="6">
        <f>SUM(NonNurse[[#This Row],[Physical Therapist (PT) Hours]],NonNurse[[#This Row],[PT Assistant Hours]],NonNurse[[#This Row],[PT Aide Hours]])/NonNurse[[#This Row],[MDS Census]]</f>
        <v>0.10105045492142263</v>
      </c>
      <c r="AA113" s="6">
        <v>0</v>
      </c>
      <c r="AB113" s="6">
        <v>0</v>
      </c>
      <c r="AC113" s="6">
        <v>0</v>
      </c>
      <c r="AD113" s="6">
        <v>0</v>
      </c>
      <c r="AE113" s="6">
        <v>0</v>
      </c>
      <c r="AF113" s="6">
        <v>0</v>
      </c>
      <c r="AG113" s="6">
        <v>0</v>
      </c>
      <c r="AH113" s="1">
        <v>315185</v>
      </c>
      <c r="AI113">
        <v>2</v>
      </c>
    </row>
    <row r="114" spans="1:35" x14ac:dyDescent="0.25">
      <c r="A114" t="s">
        <v>380</v>
      </c>
      <c r="B114" t="s">
        <v>11</v>
      </c>
      <c r="C114" t="s">
        <v>489</v>
      </c>
      <c r="D114" t="s">
        <v>412</v>
      </c>
      <c r="E114" s="6">
        <v>90.673913043478265</v>
      </c>
      <c r="F114" s="6">
        <v>5.5652173913043477</v>
      </c>
      <c r="G114" s="6">
        <v>0</v>
      </c>
      <c r="H114" s="6">
        <v>0</v>
      </c>
      <c r="I114" s="6">
        <v>0</v>
      </c>
      <c r="J114" s="6">
        <v>0</v>
      </c>
      <c r="K114" s="6">
        <v>0</v>
      </c>
      <c r="L114" s="6">
        <v>3.3479347826086951</v>
      </c>
      <c r="M114" s="6">
        <v>0</v>
      </c>
      <c r="N114" s="6">
        <v>5.2173913043478262</v>
      </c>
      <c r="O114" s="6">
        <f>SUM(NonNurse[[#This Row],[Qualified Social Work Staff Hours]],NonNurse[[#This Row],[Other Social Work Staff Hours]])/NonNurse[[#This Row],[MDS Census]]</f>
        <v>5.7540158235435145E-2</v>
      </c>
      <c r="P114" s="6">
        <v>0</v>
      </c>
      <c r="Q114" s="6">
        <v>5.5733695652173916</v>
      </c>
      <c r="R114" s="6">
        <f>SUM(NonNurse[[#This Row],[Qualified Activities Professional Hours]],NonNurse[[#This Row],[Other Activities Professional Hours]])/NonNurse[[#This Row],[MDS Census]]</f>
        <v>6.1466075281707028E-2</v>
      </c>
      <c r="S114" s="6">
        <v>3.9883695652173907</v>
      </c>
      <c r="T114" s="6">
        <v>2.3988043478260868</v>
      </c>
      <c r="U114" s="6">
        <v>0</v>
      </c>
      <c r="V114" s="6">
        <f>SUM(NonNurse[[#This Row],[Occupational Therapist Hours]],NonNurse[[#This Row],[OT Assistant Hours]],NonNurse[[#This Row],[OT Aide Hours]])/NonNurse[[#This Row],[MDS Census]]</f>
        <v>7.0441141213138325E-2</v>
      </c>
      <c r="W114" s="6">
        <v>4.7995652173913053</v>
      </c>
      <c r="X114" s="6">
        <v>0</v>
      </c>
      <c r="Y114" s="6">
        <v>0</v>
      </c>
      <c r="Z114" s="6">
        <f>SUM(NonNurse[[#This Row],[Physical Therapist (PT) Hours]],NonNurse[[#This Row],[PT Assistant Hours]],NonNurse[[#This Row],[PT Aide Hours]])/NonNurse[[#This Row],[MDS Census]]</f>
        <v>5.2932150563414056E-2</v>
      </c>
      <c r="AA114" s="6">
        <v>0</v>
      </c>
      <c r="AB114" s="6">
        <v>0</v>
      </c>
      <c r="AC114" s="6">
        <v>0</v>
      </c>
      <c r="AD114" s="6">
        <v>0</v>
      </c>
      <c r="AE114" s="6">
        <v>0</v>
      </c>
      <c r="AF114" s="6">
        <v>0</v>
      </c>
      <c r="AG114" s="6">
        <v>0</v>
      </c>
      <c r="AH114" s="1">
        <v>315015</v>
      </c>
      <c r="AI114">
        <v>2</v>
      </c>
    </row>
    <row r="115" spans="1:35" x14ac:dyDescent="0.25">
      <c r="A115" t="s">
        <v>380</v>
      </c>
      <c r="B115" t="s">
        <v>200</v>
      </c>
      <c r="C115" t="s">
        <v>438</v>
      </c>
      <c r="D115" t="s">
        <v>415</v>
      </c>
      <c r="E115" s="6">
        <v>90.717391304347828</v>
      </c>
      <c r="F115" s="6">
        <v>5.5652173913043477</v>
      </c>
      <c r="G115" s="6">
        <v>0</v>
      </c>
      <c r="H115" s="6">
        <v>0</v>
      </c>
      <c r="I115" s="6">
        <v>0</v>
      </c>
      <c r="J115" s="6">
        <v>0</v>
      </c>
      <c r="K115" s="6">
        <v>0</v>
      </c>
      <c r="L115" s="6">
        <v>3.4820652173913045</v>
      </c>
      <c r="M115" s="6">
        <v>0</v>
      </c>
      <c r="N115" s="6">
        <v>0</v>
      </c>
      <c r="O115" s="6">
        <f>SUM(NonNurse[[#This Row],[Qualified Social Work Staff Hours]],NonNurse[[#This Row],[Other Social Work Staff Hours]])/NonNurse[[#This Row],[MDS Census]]</f>
        <v>0</v>
      </c>
      <c r="P115" s="6">
        <v>0</v>
      </c>
      <c r="Q115" s="6">
        <v>4.3641304347826084</v>
      </c>
      <c r="R115" s="6">
        <f>SUM(NonNurse[[#This Row],[Qualified Activities Professional Hours]],NonNurse[[#This Row],[Other Activities Professional Hours]])/NonNurse[[#This Row],[MDS Census]]</f>
        <v>4.8106877546129877E-2</v>
      </c>
      <c r="S115" s="6">
        <v>4.6402173913043478</v>
      </c>
      <c r="T115" s="6">
        <v>7.0292391304347861</v>
      </c>
      <c r="U115" s="6">
        <v>0</v>
      </c>
      <c r="V115" s="6">
        <f>SUM(NonNurse[[#This Row],[Occupational Therapist Hours]],NonNurse[[#This Row],[OT Assistant Hours]],NonNurse[[#This Row],[OT Aide Hours]])/NonNurse[[#This Row],[MDS Census]]</f>
        <v>0.12863527438293798</v>
      </c>
      <c r="W115" s="6">
        <v>3.6532608695652162</v>
      </c>
      <c r="X115" s="6">
        <v>3.5478260869565217</v>
      </c>
      <c r="Y115" s="6">
        <v>0</v>
      </c>
      <c r="Z115" s="6">
        <f>SUM(NonNurse[[#This Row],[Physical Therapist (PT) Hours]],NonNurse[[#This Row],[PT Assistant Hours]],NonNurse[[#This Row],[PT Aide Hours]])/NonNurse[[#This Row],[MDS Census]]</f>
        <v>7.9379343398034971E-2</v>
      </c>
      <c r="AA115" s="6">
        <v>0</v>
      </c>
      <c r="AB115" s="6">
        <v>0</v>
      </c>
      <c r="AC115" s="6">
        <v>0</v>
      </c>
      <c r="AD115" s="6">
        <v>0</v>
      </c>
      <c r="AE115" s="6">
        <v>0</v>
      </c>
      <c r="AF115" s="6">
        <v>0</v>
      </c>
      <c r="AG115" s="6">
        <v>0</v>
      </c>
      <c r="AH115" s="1">
        <v>315330</v>
      </c>
      <c r="AI115">
        <v>2</v>
      </c>
    </row>
    <row r="116" spans="1:35" x14ac:dyDescent="0.25">
      <c r="A116" t="s">
        <v>380</v>
      </c>
      <c r="B116" t="s">
        <v>229</v>
      </c>
      <c r="C116" t="s">
        <v>577</v>
      </c>
      <c r="D116" t="s">
        <v>402</v>
      </c>
      <c r="E116" s="6">
        <v>81.467391304347828</v>
      </c>
      <c r="F116" s="6">
        <v>5.0489130434782608</v>
      </c>
      <c r="G116" s="6">
        <v>0</v>
      </c>
      <c r="H116" s="6">
        <v>0</v>
      </c>
      <c r="I116" s="6">
        <v>0</v>
      </c>
      <c r="J116" s="6">
        <v>0</v>
      </c>
      <c r="K116" s="6">
        <v>0</v>
      </c>
      <c r="L116" s="6">
        <v>2.4066304347826089</v>
      </c>
      <c r="M116" s="6">
        <v>4.7907608695652177</v>
      </c>
      <c r="N116" s="6">
        <v>0</v>
      </c>
      <c r="O116" s="6">
        <f>SUM(NonNurse[[#This Row],[Qualified Social Work Staff Hours]],NonNurse[[#This Row],[Other Social Work Staff Hours]])/NonNurse[[#This Row],[MDS Census]]</f>
        <v>5.8805870580386929E-2</v>
      </c>
      <c r="P116" s="6">
        <v>0</v>
      </c>
      <c r="Q116" s="6">
        <v>0</v>
      </c>
      <c r="R116" s="6">
        <f>SUM(NonNurse[[#This Row],[Qualified Activities Professional Hours]],NonNurse[[#This Row],[Other Activities Professional Hours]])/NonNurse[[#This Row],[MDS Census]]</f>
        <v>0</v>
      </c>
      <c r="S116" s="6">
        <v>3.1664130434782609</v>
      </c>
      <c r="T116" s="6">
        <v>1.2723913043478263</v>
      </c>
      <c r="U116" s="6">
        <v>0</v>
      </c>
      <c r="V116" s="6">
        <f>SUM(NonNurse[[#This Row],[Occupational Therapist Hours]],NonNurse[[#This Row],[OT Assistant Hours]],NonNurse[[#This Row],[OT Aide Hours]])/NonNurse[[#This Row],[MDS Census]]</f>
        <v>5.448565710473649E-2</v>
      </c>
      <c r="W116" s="6">
        <v>2.2981521739130431</v>
      </c>
      <c r="X116" s="6">
        <v>3.9536956521739137</v>
      </c>
      <c r="Y116" s="6">
        <v>0</v>
      </c>
      <c r="Z116" s="6">
        <f>SUM(NonNurse[[#This Row],[Physical Therapist (PT) Hours]],NonNurse[[#This Row],[PT Assistant Hours]],NonNurse[[#This Row],[PT Aide Hours]])/NonNurse[[#This Row],[MDS Census]]</f>
        <v>7.6740493662441622E-2</v>
      </c>
      <c r="AA116" s="6">
        <v>0</v>
      </c>
      <c r="AB116" s="6">
        <v>0</v>
      </c>
      <c r="AC116" s="6">
        <v>0</v>
      </c>
      <c r="AD116" s="6">
        <v>0</v>
      </c>
      <c r="AE116" s="6">
        <v>0</v>
      </c>
      <c r="AF116" s="6">
        <v>0</v>
      </c>
      <c r="AG116" s="6">
        <v>0</v>
      </c>
      <c r="AH116" s="1">
        <v>315362</v>
      </c>
      <c r="AI116">
        <v>2</v>
      </c>
    </row>
    <row r="117" spans="1:35" x14ac:dyDescent="0.25">
      <c r="A117" t="s">
        <v>380</v>
      </c>
      <c r="B117" t="s">
        <v>186</v>
      </c>
      <c r="C117" t="s">
        <v>464</v>
      </c>
      <c r="D117" t="s">
        <v>404</v>
      </c>
      <c r="E117" s="6">
        <v>43.489130434782609</v>
      </c>
      <c r="F117" s="6">
        <v>5.4782608695652177</v>
      </c>
      <c r="G117" s="6">
        <v>0</v>
      </c>
      <c r="H117" s="6">
        <v>0</v>
      </c>
      <c r="I117" s="6">
        <v>0</v>
      </c>
      <c r="J117" s="6">
        <v>0</v>
      </c>
      <c r="K117" s="6">
        <v>0</v>
      </c>
      <c r="L117" s="6">
        <v>3.2610869565217389</v>
      </c>
      <c r="M117" s="6">
        <v>0.55434782608695654</v>
      </c>
      <c r="N117" s="6">
        <v>0</v>
      </c>
      <c r="O117" s="6">
        <f>SUM(NonNurse[[#This Row],[Qualified Social Work Staff Hours]],NonNurse[[#This Row],[Other Social Work Staff Hours]])/NonNurse[[#This Row],[MDS Census]]</f>
        <v>1.2746813296675831E-2</v>
      </c>
      <c r="P117" s="6">
        <v>0</v>
      </c>
      <c r="Q117" s="6">
        <v>2.9157608695652173</v>
      </c>
      <c r="R117" s="6">
        <f>SUM(NonNurse[[#This Row],[Qualified Activities Professional Hours]],NonNurse[[#This Row],[Other Activities Professional Hours]])/NonNurse[[#This Row],[MDS Census]]</f>
        <v>6.7045738565358656E-2</v>
      </c>
      <c r="S117" s="6">
        <v>0.86065217391304372</v>
      </c>
      <c r="T117" s="6">
        <v>1.2397826086956525</v>
      </c>
      <c r="U117" s="6">
        <v>0</v>
      </c>
      <c r="V117" s="6">
        <f>SUM(NonNurse[[#This Row],[Occupational Therapist Hours]],NonNurse[[#This Row],[OT Assistant Hours]],NonNurse[[#This Row],[OT Aide Hours]])/NonNurse[[#This Row],[MDS Census]]</f>
        <v>4.8297925518620353E-2</v>
      </c>
      <c r="W117" s="6">
        <v>3.5279347826086958</v>
      </c>
      <c r="X117" s="6">
        <v>2.4979347826086955</v>
      </c>
      <c r="Y117" s="6">
        <v>0</v>
      </c>
      <c r="Z117" s="6">
        <f>SUM(NonNurse[[#This Row],[Physical Therapist (PT) Hours]],NonNurse[[#This Row],[PT Assistant Hours]],NonNurse[[#This Row],[PT Aide Hours]])/NonNurse[[#This Row],[MDS Census]]</f>
        <v>0.1385603599100225</v>
      </c>
      <c r="AA117" s="6">
        <v>0</v>
      </c>
      <c r="AB117" s="6">
        <v>0</v>
      </c>
      <c r="AC117" s="6">
        <v>0</v>
      </c>
      <c r="AD117" s="6">
        <v>0</v>
      </c>
      <c r="AE117" s="6">
        <v>0</v>
      </c>
      <c r="AF117" s="6">
        <v>0</v>
      </c>
      <c r="AG117" s="6">
        <v>0</v>
      </c>
      <c r="AH117" s="1">
        <v>315311</v>
      </c>
      <c r="AI117">
        <v>2</v>
      </c>
    </row>
    <row r="118" spans="1:35" x14ac:dyDescent="0.25">
      <c r="A118" t="s">
        <v>380</v>
      </c>
      <c r="B118" t="s">
        <v>284</v>
      </c>
      <c r="C118" t="s">
        <v>543</v>
      </c>
      <c r="D118" t="s">
        <v>418</v>
      </c>
      <c r="E118" s="6">
        <v>111.02173913043478</v>
      </c>
      <c r="F118" s="6">
        <v>5.6521739130434785</v>
      </c>
      <c r="G118" s="6">
        <v>0</v>
      </c>
      <c r="H118" s="6">
        <v>0</v>
      </c>
      <c r="I118" s="6">
        <v>4.9565217391304346</v>
      </c>
      <c r="J118" s="6">
        <v>0</v>
      </c>
      <c r="K118" s="6">
        <v>0</v>
      </c>
      <c r="L118" s="6">
        <v>3.968260869565218</v>
      </c>
      <c r="M118" s="6">
        <v>6.7608695652173916</v>
      </c>
      <c r="N118" s="6">
        <v>3.097826086956522</v>
      </c>
      <c r="O118" s="6">
        <f>SUM(NonNurse[[#This Row],[Qualified Social Work Staff Hours]],NonNurse[[#This Row],[Other Social Work Staff Hours]])/NonNurse[[#This Row],[MDS Census]]</f>
        <v>8.8799686704523206E-2</v>
      </c>
      <c r="P118" s="6">
        <v>0</v>
      </c>
      <c r="Q118" s="6">
        <v>58.116847826086953</v>
      </c>
      <c r="R118" s="6">
        <f>SUM(NonNurse[[#This Row],[Qualified Activities Professional Hours]],NonNurse[[#This Row],[Other Activities Professional Hours]])/NonNurse[[#This Row],[MDS Census]]</f>
        <v>0.5234726845506168</v>
      </c>
      <c r="S118" s="6">
        <v>5.4930434782608684</v>
      </c>
      <c r="T118" s="6">
        <v>5.0575000000000001</v>
      </c>
      <c r="U118" s="6">
        <v>0</v>
      </c>
      <c r="V118" s="6">
        <f>SUM(NonNurse[[#This Row],[Occupational Therapist Hours]],NonNurse[[#This Row],[OT Assistant Hours]],NonNurse[[#This Row],[OT Aide Hours]])/NonNurse[[#This Row],[MDS Census]]</f>
        <v>9.5031329547679649E-2</v>
      </c>
      <c r="W118" s="6">
        <v>5.405760869565218</v>
      </c>
      <c r="X118" s="6">
        <v>9.3600000000000012</v>
      </c>
      <c r="Y118" s="6">
        <v>0</v>
      </c>
      <c r="Z118" s="6">
        <f>SUM(NonNurse[[#This Row],[Physical Therapist (PT) Hours]],NonNurse[[#This Row],[PT Assistant Hours]],NonNurse[[#This Row],[PT Aide Hours]])/NonNurse[[#This Row],[MDS Census]]</f>
        <v>0.13299882514196204</v>
      </c>
      <c r="AA118" s="6">
        <v>0</v>
      </c>
      <c r="AB118" s="6">
        <v>0</v>
      </c>
      <c r="AC118" s="6">
        <v>0</v>
      </c>
      <c r="AD118" s="6">
        <v>0</v>
      </c>
      <c r="AE118" s="6">
        <v>0</v>
      </c>
      <c r="AF118" s="6">
        <v>0</v>
      </c>
      <c r="AG118" s="6">
        <v>0</v>
      </c>
      <c r="AH118" s="1">
        <v>315453</v>
      </c>
      <c r="AI118">
        <v>2</v>
      </c>
    </row>
    <row r="119" spans="1:35" x14ac:dyDescent="0.25">
      <c r="A119" t="s">
        <v>380</v>
      </c>
      <c r="B119" t="s">
        <v>18</v>
      </c>
      <c r="C119" t="s">
        <v>491</v>
      </c>
      <c r="D119" t="s">
        <v>410</v>
      </c>
      <c r="E119" s="6">
        <v>142.09782608695653</v>
      </c>
      <c r="F119" s="6">
        <v>5.3913043478260869</v>
      </c>
      <c r="G119" s="6">
        <v>0</v>
      </c>
      <c r="H119" s="6">
        <v>0</v>
      </c>
      <c r="I119" s="6">
        <v>0</v>
      </c>
      <c r="J119" s="6">
        <v>0</v>
      </c>
      <c r="K119" s="6">
        <v>0</v>
      </c>
      <c r="L119" s="6">
        <v>1.8254347826086963</v>
      </c>
      <c r="M119" s="6">
        <v>4.7934782608695654</v>
      </c>
      <c r="N119" s="6">
        <v>4.6956521739130439</v>
      </c>
      <c r="O119" s="6">
        <f>SUM(NonNurse[[#This Row],[Qualified Social Work Staff Hours]],NonNurse[[#This Row],[Other Social Work Staff Hours]])/NonNurse[[#This Row],[MDS Census]]</f>
        <v>6.6778857186567731E-2</v>
      </c>
      <c r="P119" s="6">
        <v>5.3043478260869561</v>
      </c>
      <c r="Q119" s="6">
        <v>15.144021739130435</v>
      </c>
      <c r="R119" s="6">
        <f>SUM(NonNurse[[#This Row],[Qualified Activities Professional Hours]],NonNurse[[#This Row],[Other Activities Professional Hours]])/NonNurse[[#This Row],[MDS Census]]</f>
        <v>0.14390346515719421</v>
      </c>
      <c r="S119" s="6">
        <v>5.4961956521739124</v>
      </c>
      <c r="T119" s="6">
        <v>7.6927173913043481</v>
      </c>
      <c r="U119" s="6">
        <v>0</v>
      </c>
      <c r="V119" s="6">
        <f>SUM(NonNurse[[#This Row],[Occupational Therapist Hours]],NonNurse[[#This Row],[OT Assistant Hours]],NonNurse[[#This Row],[OT Aide Hours]])/NonNurse[[#This Row],[MDS Census]]</f>
        <v>9.281572707106249E-2</v>
      </c>
      <c r="W119" s="6">
        <v>6.9563043478260873</v>
      </c>
      <c r="X119" s="6">
        <v>6.7086956521739145</v>
      </c>
      <c r="Y119" s="6">
        <v>4.0652173913043477</v>
      </c>
      <c r="Z119" s="6">
        <f>SUM(NonNurse[[#This Row],[Physical Therapist (PT) Hours]],NonNurse[[#This Row],[PT Assistant Hours]],NonNurse[[#This Row],[PT Aide Hours]])/NonNurse[[#This Row],[MDS Census]]</f>
        <v>0.12477472653560776</v>
      </c>
      <c r="AA119" s="6">
        <v>0</v>
      </c>
      <c r="AB119" s="6">
        <v>0</v>
      </c>
      <c r="AC119" s="6">
        <v>0</v>
      </c>
      <c r="AD119" s="6">
        <v>0</v>
      </c>
      <c r="AE119" s="6">
        <v>0</v>
      </c>
      <c r="AF119" s="6">
        <v>0</v>
      </c>
      <c r="AG119" s="6">
        <v>0</v>
      </c>
      <c r="AH119" s="1">
        <v>315038</v>
      </c>
      <c r="AI119">
        <v>2</v>
      </c>
    </row>
    <row r="120" spans="1:35" x14ac:dyDescent="0.25">
      <c r="A120" t="s">
        <v>380</v>
      </c>
      <c r="B120" t="s">
        <v>118</v>
      </c>
      <c r="C120" t="s">
        <v>537</v>
      </c>
      <c r="D120" t="s">
        <v>405</v>
      </c>
      <c r="E120" s="6">
        <v>110.44565217391305</v>
      </c>
      <c r="F120" s="6">
        <v>5.4782608695652177</v>
      </c>
      <c r="G120" s="6">
        <v>0</v>
      </c>
      <c r="H120" s="6">
        <v>0</v>
      </c>
      <c r="I120" s="6">
        <v>0</v>
      </c>
      <c r="J120" s="6">
        <v>0</v>
      </c>
      <c r="K120" s="6">
        <v>0</v>
      </c>
      <c r="L120" s="6">
        <v>8.0267391304347786</v>
      </c>
      <c r="M120" s="6">
        <v>0</v>
      </c>
      <c r="N120" s="6">
        <v>5.2608695652173916</v>
      </c>
      <c r="O120" s="6">
        <f>SUM(NonNurse[[#This Row],[Qualified Social Work Staff Hours]],NonNurse[[#This Row],[Other Social Work Staff Hours]])/NonNurse[[#This Row],[MDS Census]]</f>
        <v>4.7633106977659677E-2</v>
      </c>
      <c r="P120" s="6">
        <v>10.100543478260869</v>
      </c>
      <c r="Q120" s="6">
        <v>5.4021739130434785</v>
      </c>
      <c r="R120" s="6">
        <f>SUM(NonNurse[[#This Row],[Qualified Activities Professional Hours]],NonNurse[[#This Row],[Other Activities Professional Hours]])/NonNurse[[#This Row],[MDS Census]]</f>
        <v>0.1403651215431552</v>
      </c>
      <c r="S120" s="6">
        <v>3.3940217391304355</v>
      </c>
      <c r="T120" s="6">
        <v>3.2782608695652171</v>
      </c>
      <c r="U120" s="6">
        <v>0</v>
      </c>
      <c r="V120" s="6">
        <f>SUM(NonNurse[[#This Row],[Occupational Therapist Hours]],NonNurse[[#This Row],[OT Assistant Hours]],NonNurse[[#This Row],[OT Aide Hours]])/NonNurse[[#This Row],[MDS Census]]</f>
        <v>6.0412360988091732E-2</v>
      </c>
      <c r="W120" s="6">
        <v>2.8818478260869567</v>
      </c>
      <c r="X120" s="6">
        <v>3.0991304347826087</v>
      </c>
      <c r="Y120" s="6">
        <v>0</v>
      </c>
      <c r="Z120" s="6">
        <f>SUM(NonNurse[[#This Row],[Physical Therapist (PT) Hours]],NonNurse[[#This Row],[PT Assistant Hours]],NonNurse[[#This Row],[PT Aide Hours]])/NonNurse[[#This Row],[MDS Census]]</f>
        <v>5.4153134534002556E-2</v>
      </c>
      <c r="AA120" s="6">
        <v>0</v>
      </c>
      <c r="AB120" s="6">
        <v>0</v>
      </c>
      <c r="AC120" s="6">
        <v>0</v>
      </c>
      <c r="AD120" s="6">
        <v>0</v>
      </c>
      <c r="AE120" s="6">
        <v>0</v>
      </c>
      <c r="AF120" s="6">
        <v>7.6086956521739135E-2</v>
      </c>
      <c r="AG120" s="6">
        <v>0</v>
      </c>
      <c r="AH120" s="1">
        <v>315219</v>
      </c>
      <c r="AI120">
        <v>2</v>
      </c>
    </row>
    <row r="121" spans="1:35" x14ac:dyDescent="0.25">
      <c r="A121" t="s">
        <v>380</v>
      </c>
      <c r="B121" t="s">
        <v>57</v>
      </c>
      <c r="C121" t="s">
        <v>461</v>
      </c>
      <c r="D121" t="s">
        <v>401</v>
      </c>
      <c r="E121" s="6">
        <v>164.2608695652174</v>
      </c>
      <c r="F121" s="6">
        <v>6.9565217391304346</v>
      </c>
      <c r="G121" s="6">
        <v>0</v>
      </c>
      <c r="H121" s="6">
        <v>0</v>
      </c>
      <c r="I121" s="6">
        <v>0</v>
      </c>
      <c r="J121" s="6">
        <v>0</v>
      </c>
      <c r="K121" s="6">
        <v>0</v>
      </c>
      <c r="L121" s="6">
        <v>7.1960869565217376</v>
      </c>
      <c r="M121" s="6">
        <v>2.0869565217391304</v>
      </c>
      <c r="N121" s="6">
        <v>3.5652173913043477</v>
      </c>
      <c r="O121" s="6">
        <f>SUM(NonNurse[[#This Row],[Qualified Social Work Staff Hours]],NonNurse[[#This Row],[Other Social Work Staff Hours]])/NonNurse[[#This Row],[MDS Census]]</f>
        <v>3.4409740603493909E-2</v>
      </c>
      <c r="P121" s="6">
        <v>0</v>
      </c>
      <c r="Q121" s="6">
        <v>19.326086956521738</v>
      </c>
      <c r="R121" s="6">
        <f>SUM(NonNurse[[#This Row],[Qualified Activities Professional Hours]],NonNurse[[#This Row],[Other Activities Professional Hours]])/NonNurse[[#This Row],[MDS Census]]</f>
        <v>0.11765484383271571</v>
      </c>
      <c r="S121" s="6">
        <v>6.0680434782608703</v>
      </c>
      <c r="T121" s="6">
        <v>7.0298913043478235</v>
      </c>
      <c r="U121" s="6">
        <v>0</v>
      </c>
      <c r="V121" s="6">
        <f>SUM(NonNurse[[#This Row],[Occupational Therapist Hours]],NonNurse[[#This Row],[OT Assistant Hours]],NonNurse[[#This Row],[OT Aide Hours]])/NonNurse[[#This Row],[MDS Census]]</f>
        <v>7.9738618316569587E-2</v>
      </c>
      <c r="W121" s="6">
        <v>7.2465217391304328</v>
      </c>
      <c r="X121" s="6">
        <v>9.589021739130434</v>
      </c>
      <c r="Y121" s="6">
        <v>0</v>
      </c>
      <c r="Z121" s="6">
        <f>SUM(NonNurse[[#This Row],[Physical Therapist (PT) Hours]],NonNurse[[#This Row],[PT Assistant Hours]],NonNurse[[#This Row],[PT Aide Hours]])/NonNurse[[#This Row],[MDS Census]]</f>
        <v>0.10249272101641077</v>
      </c>
      <c r="AA121" s="6">
        <v>0</v>
      </c>
      <c r="AB121" s="6">
        <v>0</v>
      </c>
      <c r="AC121" s="6">
        <v>0</v>
      </c>
      <c r="AD121" s="6">
        <v>0</v>
      </c>
      <c r="AE121" s="6">
        <v>0</v>
      </c>
      <c r="AF121" s="6">
        <v>0</v>
      </c>
      <c r="AG121" s="6">
        <v>0</v>
      </c>
      <c r="AH121" s="1">
        <v>315122</v>
      </c>
      <c r="AI121">
        <v>2</v>
      </c>
    </row>
    <row r="122" spans="1:35" x14ac:dyDescent="0.25">
      <c r="A122" t="s">
        <v>380</v>
      </c>
      <c r="B122" t="s">
        <v>172</v>
      </c>
      <c r="C122" t="s">
        <v>451</v>
      </c>
      <c r="D122" t="s">
        <v>418</v>
      </c>
      <c r="E122" s="6">
        <v>103.72826086956522</v>
      </c>
      <c r="F122" s="6">
        <v>6.1739130434782608</v>
      </c>
      <c r="G122" s="6">
        <v>0</v>
      </c>
      <c r="H122" s="6">
        <v>0</v>
      </c>
      <c r="I122" s="6">
        <v>0</v>
      </c>
      <c r="J122" s="6">
        <v>0</v>
      </c>
      <c r="K122" s="6">
        <v>0</v>
      </c>
      <c r="L122" s="6">
        <v>2.3523913043478268</v>
      </c>
      <c r="M122" s="6">
        <v>3.0434782608695654</v>
      </c>
      <c r="N122" s="6">
        <v>6.1766304347826084</v>
      </c>
      <c r="O122" s="6">
        <f>SUM(NonNurse[[#This Row],[Qualified Social Work Staff Hours]],NonNurse[[#This Row],[Other Social Work Staff Hours]])/NonNurse[[#This Row],[MDS Census]]</f>
        <v>8.8887142408047778E-2</v>
      </c>
      <c r="P122" s="6">
        <v>6.0326086956521738</v>
      </c>
      <c r="Q122" s="6">
        <v>1.4755434782608696</v>
      </c>
      <c r="R122" s="6">
        <f>SUM(NonNurse[[#This Row],[Qualified Activities Professional Hours]],NonNurse[[#This Row],[Other Activities Professional Hours]])/NonNurse[[#This Row],[MDS Census]]</f>
        <v>7.2382898459603898E-2</v>
      </c>
      <c r="S122" s="6">
        <v>4.5479347826086949</v>
      </c>
      <c r="T122" s="6">
        <v>4.3831521739130439</v>
      </c>
      <c r="U122" s="6">
        <v>0</v>
      </c>
      <c r="V122" s="6">
        <f>SUM(NonNurse[[#This Row],[Occupational Therapist Hours]],NonNurse[[#This Row],[OT Assistant Hours]],NonNurse[[#This Row],[OT Aide Hours]])/NonNurse[[#This Row],[MDS Census]]</f>
        <v>8.6100806874148589E-2</v>
      </c>
      <c r="W122" s="6">
        <v>4.3378260869565235</v>
      </c>
      <c r="X122" s="6">
        <v>6.4479347826086961</v>
      </c>
      <c r="Y122" s="6">
        <v>0</v>
      </c>
      <c r="Z122" s="6">
        <f>SUM(NonNurse[[#This Row],[Physical Therapist (PT) Hours]],NonNurse[[#This Row],[PT Assistant Hours]],NonNurse[[#This Row],[PT Aide Hours]])/NonNurse[[#This Row],[MDS Census]]</f>
        <v>0.10398092842921515</v>
      </c>
      <c r="AA122" s="6">
        <v>0</v>
      </c>
      <c r="AB122" s="6">
        <v>0</v>
      </c>
      <c r="AC122" s="6">
        <v>0</v>
      </c>
      <c r="AD122" s="6">
        <v>0</v>
      </c>
      <c r="AE122" s="6">
        <v>0</v>
      </c>
      <c r="AF122" s="6">
        <v>0</v>
      </c>
      <c r="AG122" s="6">
        <v>0</v>
      </c>
      <c r="AH122" s="1">
        <v>315293</v>
      </c>
      <c r="AI122">
        <v>2</v>
      </c>
    </row>
    <row r="123" spans="1:35" x14ac:dyDescent="0.25">
      <c r="A123" t="s">
        <v>380</v>
      </c>
      <c r="B123" t="s">
        <v>157</v>
      </c>
      <c r="C123" t="s">
        <v>440</v>
      </c>
      <c r="D123" t="s">
        <v>401</v>
      </c>
      <c r="E123" s="6">
        <v>110.68478260869566</v>
      </c>
      <c r="F123" s="6">
        <v>6</v>
      </c>
      <c r="G123" s="6">
        <v>0</v>
      </c>
      <c r="H123" s="6">
        <v>0</v>
      </c>
      <c r="I123" s="6">
        <v>0</v>
      </c>
      <c r="J123" s="6">
        <v>0</v>
      </c>
      <c r="K123" s="6">
        <v>0</v>
      </c>
      <c r="L123" s="6">
        <v>1.5645652173913043</v>
      </c>
      <c r="M123" s="6">
        <v>5.3043478260869561</v>
      </c>
      <c r="N123" s="6">
        <v>0</v>
      </c>
      <c r="O123" s="6">
        <f>SUM(NonNurse[[#This Row],[Qualified Social Work Staff Hours]],NonNurse[[#This Row],[Other Social Work Staff Hours]])/NonNurse[[#This Row],[MDS Census]]</f>
        <v>4.792300893646273E-2</v>
      </c>
      <c r="P123" s="6">
        <v>6.0706521739130439</v>
      </c>
      <c r="Q123" s="6">
        <v>2.125</v>
      </c>
      <c r="R123" s="6">
        <f>SUM(NonNurse[[#This Row],[Qualified Activities Professional Hours]],NonNurse[[#This Row],[Other Activities Professional Hours]])/NonNurse[[#This Row],[MDS Census]]</f>
        <v>7.4044976922321509E-2</v>
      </c>
      <c r="S123" s="6">
        <v>3.7093478260869572</v>
      </c>
      <c r="T123" s="6">
        <v>4.5217391304347823</v>
      </c>
      <c r="U123" s="6">
        <v>0</v>
      </c>
      <c r="V123" s="6">
        <f>SUM(NonNurse[[#This Row],[Occupational Therapist Hours]],NonNurse[[#This Row],[OT Assistant Hours]],NonNurse[[#This Row],[OT Aide Hours]])/NonNurse[[#This Row],[MDS Census]]</f>
        <v>7.4365118334479036E-2</v>
      </c>
      <c r="W123" s="6">
        <v>4.6769565217391298</v>
      </c>
      <c r="X123" s="6">
        <v>0</v>
      </c>
      <c r="Y123" s="6">
        <v>0.46739130434782611</v>
      </c>
      <c r="Z123" s="6">
        <f>SUM(NonNurse[[#This Row],[Physical Therapist (PT) Hours]],NonNurse[[#This Row],[PT Assistant Hours]],NonNurse[[#This Row],[PT Aide Hours]])/NonNurse[[#This Row],[MDS Census]]</f>
        <v>4.6477462437395652E-2</v>
      </c>
      <c r="AA123" s="6">
        <v>0</v>
      </c>
      <c r="AB123" s="6">
        <v>0</v>
      </c>
      <c r="AC123" s="6">
        <v>0</v>
      </c>
      <c r="AD123" s="6">
        <v>0</v>
      </c>
      <c r="AE123" s="6">
        <v>0</v>
      </c>
      <c r="AF123" s="6">
        <v>0</v>
      </c>
      <c r="AG123" s="6">
        <v>0</v>
      </c>
      <c r="AH123" s="1">
        <v>315273</v>
      </c>
      <c r="AI123">
        <v>2</v>
      </c>
    </row>
    <row r="124" spans="1:35" x14ac:dyDescent="0.25">
      <c r="A124" t="s">
        <v>380</v>
      </c>
      <c r="B124" t="s">
        <v>159</v>
      </c>
      <c r="C124" t="s">
        <v>437</v>
      </c>
      <c r="D124" t="s">
        <v>418</v>
      </c>
      <c r="E124" s="6">
        <v>96.260869565217391</v>
      </c>
      <c r="F124" s="6">
        <v>5.7391304347826084</v>
      </c>
      <c r="G124" s="6">
        <v>0.84782608695652173</v>
      </c>
      <c r="H124" s="6">
        <v>0.91304347826086951</v>
      </c>
      <c r="I124" s="6">
        <v>3.8369565217391304</v>
      </c>
      <c r="J124" s="6">
        <v>0</v>
      </c>
      <c r="K124" s="6">
        <v>0</v>
      </c>
      <c r="L124" s="6">
        <v>0</v>
      </c>
      <c r="M124" s="6">
        <v>5.3847826086956498</v>
      </c>
      <c r="N124" s="6">
        <v>0</v>
      </c>
      <c r="O124" s="6">
        <f>SUM(NonNurse[[#This Row],[Qualified Social Work Staff Hours]],NonNurse[[#This Row],[Other Social Work Staff Hours]])/NonNurse[[#This Row],[MDS Census]]</f>
        <v>5.5939476061427254E-2</v>
      </c>
      <c r="P124" s="6">
        <v>0</v>
      </c>
      <c r="Q124" s="6">
        <v>23.961956521739125</v>
      </c>
      <c r="R124" s="6">
        <f>SUM(NonNurse[[#This Row],[Qualified Activities Professional Hours]],NonNurse[[#This Row],[Other Activities Professional Hours]])/NonNurse[[#This Row],[MDS Census]]</f>
        <v>0.24892728093947603</v>
      </c>
      <c r="S124" s="6">
        <v>2.070652173913043</v>
      </c>
      <c r="T124" s="6">
        <v>0</v>
      </c>
      <c r="U124" s="6">
        <v>0</v>
      </c>
      <c r="V124" s="6">
        <f>SUM(NonNurse[[#This Row],[Occupational Therapist Hours]],NonNurse[[#This Row],[OT Assistant Hours]],NonNurse[[#This Row],[OT Aide Hours]])/NonNurse[[#This Row],[MDS Census]]</f>
        <v>2.151084010840108E-2</v>
      </c>
      <c r="W124" s="6">
        <v>29.723913043478259</v>
      </c>
      <c r="X124" s="6">
        <v>0</v>
      </c>
      <c r="Y124" s="6">
        <v>0</v>
      </c>
      <c r="Z124" s="6">
        <f>SUM(NonNurse[[#This Row],[Physical Therapist (PT) Hours]],NonNurse[[#This Row],[PT Assistant Hours]],NonNurse[[#This Row],[PT Aide Hours]])/NonNurse[[#This Row],[MDS Census]]</f>
        <v>0.30878500451671181</v>
      </c>
      <c r="AA124" s="6">
        <v>0</v>
      </c>
      <c r="AB124" s="6">
        <v>0</v>
      </c>
      <c r="AC124" s="6">
        <v>0</v>
      </c>
      <c r="AD124" s="6">
        <v>0</v>
      </c>
      <c r="AE124" s="6">
        <v>0</v>
      </c>
      <c r="AF124" s="6">
        <v>0</v>
      </c>
      <c r="AG124" s="6">
        <v>0</v>
      </c>
      <c r="AH124" s="1">
        <v>315275</v>
      </c>
      <c r="AI124">
        <v>2</v>
      </c>
    </row>
    <row r="125" spans="1:35" x14ac:dyDescent="0.25">
      <c r="A125" t="s">
        <v>380</v>
      </c>
      <c r="B125" t="s">
        <v>343</v>
      </c>
      <c r="C125" t="s">
        <v>484</v>
      </c>
      <c r="D125" t="s">
        <v>401</v>
      </c>
      <c r="E125" s="6">
        <v>34.521739130434781</v>
      </c>
      <c r="F125" s="6">
        <v>4.8695652173913047</v>
      </c>
      <c r="G125" s="6">
        <v>0.39130434782608697</v>
      </c>
      <c r="H125" s="6">
        <v>0.22554347826086957</v>
      </c>
      <c r="I125" s="6">
        <v>4.8695652173913047</v>
      </c>
      <c r="J125" s="6">
        <v>0</v>
      </c>
      <c r="K125" s="6">
        <v>0</v>
      </c>
      <c r="L125" s="6">
        <v>1.0026086956521738</v>
      </c>
      <c r="M125" s="6">
        <v>1.826086956521739</v>
      </c>
      <c r="N125" s="6">
        <v>0</v>
      </c>
      <c r="O125" s="6">
        <f>SUM(NonNurse[[#This Row],[Qualified Social Work Staff Hours]],NonNurse[[#This Row],[Other Social Work Staff Hours]])/NonNurse[[#This Row],[MDS Census]]</f>
        <v>5.2896725440806043E-2</v>
      </c>
      <c r="P125" s="6">
        <v>2.7826086956521738</v>
      </c>
      <c r="Q125" s="6">
        <v>12.434782608695652</v>
      </c>
      <c r="R125" s="6">
        <f>SUM(NonNurse[[#This Row],[Qualified Activities Professional Hours]],NonNurse[[#This Row],[Other Activities Professional Hours]])/NonNurse[[#This Row],[MDS Census]]</f>
        <v>0.44080604534005041</v>
      </c>
      <c r="S125" s="6">
        <v>6.1689130434782609</v>
      </c>
      <c r="T125" s="6">
        <v>0.3373913043478261</v>
      </c>
      <c r="U125" s="6">
        <v>0</v>
      </c>
      <c r="V125" s="6">
        <f>SUM(NonNurse[[#This Row],[Occupational Therapist Hours]],NonNurse[[#This Row],[OT Assistant Hours]],NonNurse[[#This Row],[OT Aide Hours]])/NonNurse[[#This Row],[MDS Census]]</f>
        <v>0.18846977329974812</v>
      </c>
      <c r="W125" s="6">
        <v>5.0277173913043471</v>
      </c>
      <c r="X125" s="6">
        <v>2.5543478260869567E-2</v>
      </c>
      <c r="Y125" s="6">
        <v>0</v>
      </c>
      <c r="Z125" s="6">
        <f>SUM(NonNurse[[#This Row],[Physical Therapist (PT) Hours]],NonNurse[[#This Row],[PT Assistant Hours]],NonNurse[[#This Row],[PT Aide Hours]])/NonNurse[[#This Row],[MDS Census]]</f>
        <v>0.14637909319899245</v>
      </c>
      <c r="AA125" s="6">
        <v>0</v>
      </c>
      <c r="AB125" s="6">
        <v>0</v>
      </c>
      <c r="AC125" s="6">
        <v>0</v>
      </c>
      <c r="AD125" s="6">
        <v>0</v>
      </c>
      <c r="AE125" s="6">
        <v>0</v>
      </c>
      <c r="AF125" s="6">
        <v>0</v>
      </c>
      <c r="AG125" s="6">
        <v>0</v>
      </c>
      <c r="AH125" s="1">
        <v>315523</v>
      </c>
      <c r="AI125">
        <v>2</v>
      </c>
    </row>
    <row r="126" spans="1:35" x14ac:dyDescent="0.25">
      <c r="A126" t="s">
        <v>380</v>
      </c>
      <c r="B126" t="s">
        <v>299</v>
      </c>
      <c r="C126" t="s">
        <v>589</v>
      </c>
      <c r="D126" t="s">
        <v>412</v>
      </c>
      <c r="E126" s="6">
        <v>59.913043478260867</v>
      </c>
      <c r="F126" s="6">
        <v>4.4347826086956523</v>
      </c>
      <c r="G126" s="6">
        <v>0.22826086956521738</v>
      </c>
      <c r="H126" s="6">
        <v>0.64945652173913049</v>
      </c>
      <c r="I126" s="6">
        <v>4.7391304347826084</v>
      </c>
      <c r="J126" s="6">
        <v>0</v>
      </c>
      <c r="K126" s="6">
        <v>0</v>
      </c>
      <c r="L126" s="6">
        <v>3.9402173913043477</v>
      </c>
      <c r="M126" s="6">
        <v>4.1739130434782608</v>
      </c>
      <c r="N126" s="6">
        <v>0</v>
      </c>
      <c r="O126" s="6">
        <f>SUM(NonNurse[[#This Row],[Qualified Social Work Staff Hours]],NonNurse[[#This Row],[Other Social Work Staff Hours]])/NonNurse[[#This Row],[MDS Census]]</f>
        <v>6.966618287373004E-2</v>
      </c>
      <c r="P126" s="6">
        <v>4.9347826086956523</v>
      </c>
      <c r="Q126" s="6">
        <v>20.605978260869566</v>
      </c>
      <c r="R126" s="6">
        <f>SUM(NonNurse[[#This Row],[Qualified Activities Professional Hours]],NonNurse[[#This Row],[Other Activities Professional Hours]])/NonNurse[[#This Row],[MDS Census]]</f>
        <v>0.42629716981132076</v>
      </c>
      <c r="S126" s="6">
        <v>11.157608695652174</v>
      </c>
      <c r="T126" s="6">
        <v>0</v>
      </c>
      <c r="U126" s="6">
        <v>0</v>
      </c>
      <c r="V126" s="6">
        <f>SUM(NonNurse[[#This Row],[Occupational Therapist Hours]],NonNurse[[#This Row],[OT Assistant Hours]],NonNurse[[#This Row],[OT Aide Hours]])/NonNurse[[#This Row],[MDS Census]]</f>
        <v>0.1862300435413643</v>
      </c>
      <c r="W126" s="6">
        <v>5.7336956521739131</v>
      </c>
      <c r="X126" s="6">
        <v>5.0679347826086953</v>
      </c>
      <c r="Y126" s="6">
        <v>0</v>
      </c>
      <c r="Z126" s="6">
        <f>SUM(NonNurse[[#This Row],[Physical Therapist (PT) Hours]],NonNurse[[#This Row],[PT Assistant Hours]],NonNurse[[#This Row],[PT Aide Hours]])/NonNurse[[#This Row],[MDS Census]]</f>
        <v>0.18028846153846156</v>
      </c>
      <c r="AA126" s="6">
        <v>0</v>
      </c>
      <c r="AB126" s="6">
        <v>0</v>
      </c>
      <c r="AC126" s="6">
        <v>0</v>
      </c>
      <c r="AD126" s="6">
        <v>0</v>
      </c>
      <c r="AE126" s="6">
        <v>0</v>
      </c>
      <c r="AF126" s="6">
        <v>0</v>
      </c>
      <c r="AG126" s="6">
        <v>0</v>
      </c>
      <c r="AH126" s="1">
        <v>315469</v>
      </c>
      <c r="AI126">
        <v>2</v>
      </c>
    </row>
    <row r="127" spans="1:35" x14ac:dyDescent="0.25">
      <c r="A127" t="s">
        <v>380</v>
      </c>
      <c r="B127" t="s">
        <v>47</v>
      </c>
      <c r="C127" t="s">
        <v>510</v>
      </c>
      <c r="D127" t="s">
        <v>412</v>
      </c>
      <c r="E127" s="6">
        <v>93.891304347826093</v>
      </c>
      <c r="F127" s="6">
        <v>11.043478260869565</v>
      </c>
      <c r="G127" s="6">
        <v>0</v>
      </c>
      <c r="H127" s="6">
        <v>0</v>
      </c>
      <c r="I127" s="6">
        <v>0</v>
      </c>
      <c r="J127" s="6">
        <v>0</v>
      </c>
      <c r="K127" s="6">
        <v>0</v>
      </c>
      <c r="L127" s="6">
        <v>3.9001086956521731</v>
      </c>
      <c r="M127" s="6">
        <v>5.1304347826086953</v>
      </c>
      <c r="N127" s="6">
        <v>0</v>
      </c>
      <c r="O127" s="6">
        <f>SUM(NonNurse[[#This Row],[Qualified Social Work Staff Hours]],NonNurse[[#This Row],[Other Social Work Staff Hours]])/NonNurse[[#This Row],[MDS Census]]</f>
        <v>5.4642278305163224E-2</v>
      </c>
      <c r="P127" s="6">
        <v>5.4782608695652177</v>
      </c>
      <c r="Q127" s="6">
        <v>13.763586956521738</v>
      </c>
      <c r="R127" s="6">
        <f>SUM(NonNurse[[#This Row],[Qualified Activities Professional Hours]],NonNurse[[#This Row],[Other Activities Professional Hours]])/NonNurse[[#This Row],[MDS Census]]</f>
        <v>0.20493748552905763</v>
      </c>
      <c r="S127" s="6">
        <v>5.5039130434782626</v>
      </c>
      <c r="T127" s="6">
        <v>4.619891304347826</v>
      </c>
      <c r="U127" s="6">
        <v>0</v>
      </c>
      <c r="V127" s="6">
        <f>SUM(NonNurse[[#This Row],[Occupational Therapist Hours]],NonNurse[[#This Row],[OT Assistant Hours]],NonNurse[[#This Row],[OT Aide Hours]])/NonNurse[[#This Row],[MDS Census]]</f>
        <v>0.10782472794628387</v>
      </c>
      <c r="W127" s="6">
        <v>7.1761956521739094</v>
      </c>
      <c r="X127" s="6">
        <v>6.134130434782608</v>
      </c>
      <c r="Y127" s="6">
        <v>0</v>
      </c>
      <c r="Z127" s="6">
        <f>SUM(NonNurse[[#This Row],[Physical Therapist (PT) Hours]],NonNurse[[#This Row],[PT Assistant Hours]],NonNurse[[#This Row],[PT Aide Hours]])/NonNurse[[#This Row],[MDS Census]]</f>
        <v>0.14176313961565173</v>
      </c>
      <c r="AA127" s="6">
        <v>0</v>
      </c>
      <c r="AB127" s="6">
        <v>0</v>
      </c>
      <c r="AC127" s="6">
        <v>0</v>
      </c>
      <c r="AD127" s="6">
        <v>0</v>
      </c>
      <c r="AE127" s="6">
        <v>0</v>
      </c>
      <c r="AF127" s="6">
        <v>0</v>
      </c>
      <c r="AG127" s="6">
        <v>0</v>
      </c>
      <c r="AH127" s="1">
        <v>315105</v>
      </c>
      <c r="AI127">
        <v>2</v>
      </c>
    </row>
    <row r="128" spans="1:35" x14ac:dyDescent="0.25">
      <c r="A128" t="s">
        <v>380</v>
      </c>
      <c r="B128" t="s">
        <v>46</v>
      </c>
      <c r="C128" t="s">
        <v>467</v>
      </c>
      <c r="D128" t="s">
        <v>401</v>
      </c>
      <c r="E128" s="6">
        <v>90.847826086956516</v>
      </c>
      <c r="F128" s="6">
        <v>76.804456521739155</v>
      </c>
      <c r="G128" s="6">
        <v>0</v>
      </c>
      <c r="H128" s="6">
        <v>0</v>
      </c>
      <c r="I128" s="6">
        <v>0</v>
      </c>
      <c r="J128" s="6">
        <v>0</v>
      </c>
      <c r="K128" s="6">
        <v>0</v>
      </c>
      <c r="L128" s="6">
        <v>5.2681521739130437</v>
      </c>
      <c r="M128" s="6">
        <v>4.9565217391304346</v>
      </c>
      <c r="N128" s="6">
        <v>0</v>
      </c>
      <c r="O128" s="6">
        <f>SUM(NonNurse[[#This Row],[Qualified Social Work Staff Hours]],NonNurse[[#This Row],[Other Social Work Staff Hours]])/NonNurse[[#This Row],[MDS Census]]</f>
        <v>5.4558506819813356E-2</v>
      </c>
      <c r="P128" s="6">
        <v>0</v>
      </c>
      <c r="Q128" s="6">
        <v>14.151195652173914</v>
      </c>
      <c r="R128" s="6">
        <f>SUM(NonNurse[[#This Row],[Qualified Activities Professional Hours]],NonNurse[[#This Row],[Other Activities Professional Hours]])/NonNurse[[#This Row],[MDS Census]]</f>
        <v>0.15576812634601581</v>
      </c>
      <c r="S128" s="6">
        <v>4.9317391304347833</v>
      </c>
      <c r="T128" s="6">
        <v>9.9425000000000026</v>
      </c>
      <c r="U128" s="6">
        <v>0</v>
      </c>
      <c r="V128" s="6">
        <f>SUM(NonNurse[[#This Row],[Occupational Therapist Hours]],NonNurse[[#This Row],[OT Assistant Hours]],NonNurse[[#This Row],[OT Aide Hours]])/NonNurse[[#This Row],[MDS Census]]</f>
        <v>0.1637269681742044</v>
      </c>
      <c r="W128" s="6">
        <v>7.7045652173913037</v>
      </c>
      <c r="X128" s="6">
        <v>8.6678260869565182</v>
      </c>
      <c r="Y128" s="6">
        <v>0</v>
      </c>
      <c r="Z128" s="6">
        <f>SUM(NonNurse[[#This Row],[Physical Therapist (PT) Hours]],NonNurse[[#This Row],[PT Assistant Hours]],NonNurse[[#This Row],[PT Aide Hours]])/NonNurse[[#This Row],[MDS Census]]</f>
        <v>0.18021775544388607</v>
      </c>
      <c r="AA128" s="6">
        <v>0</v>
      </c>
      <c r="AB128" s="6">
        <v>0</v>
      </c>
      <c r="AC128" s="6">
        <v>0</v>
      </c>
      <c r="AD128" s="6">
        <v>80.249021739130427</v>
      </c>
      <c r="AE128" s="6">
        <v>0</v>
      </c>
      <c r="AF128" s="6">
        <v>0</v>
      </c>
      <c r="AG128" s="6">
        <v>0</v>
      </c>
      <c r="AH128" s="1">
        <v>315104</v>
      </c>
      <c r="AI128">
        <v>2</v>
      </c>
    </row>
    <row r="129" spans="1:35" x14ac:dyDescent="0.25">
      <c r="A129" t="s">
        <v>380</v>
      </c>
      <c r="B129" t="s">
        <v>271</v>
      </c>
      <c r="C129" t="s">
        <v>592</v>
      </c>
      <c r="D129" t="s">
        <v>421</v>
      </c>
      <c r="E129" s="6">
        <v>94.521739130434781</v>
      </c>
      <c r="F129" s="6">
        <v>4.3804347826086953</v>
      </c>
      <c r="G129" s="6">
        <v>2.6956521739130435</v>
      </c>
      <c r="H129" s="6">
        <v>0</v>
      </c>
      <c r="I129" s="6">
        <v>3.347826086956522</v>
      </c>
      <c r="J129" s="6">
        <v>0</v>
      </c>
      <c r="K129" s="6">
        <v>0</v>
      </c>
      <c r="L129" s="6">
        <v>0.19782608695652174</v>
      </c>
      <c r="M129" s="6">
        <v>5.4608695652173909</v>
      </c>
      <c r="N129" s="6">
        <v>0</v>
      </c>
      <c r="O129" s="6">
        <f>SUM(NonNurse[[#This Row],[Qualified Social Work Staff Hours]],NonNurse[[#This Row],[Other Social Work Staff Hours]])/NonNurse[[#This Row],[MDS Census]]</f>
        <v>5.7773689052437897E-2</v>
      </c>
      <c r="P129" s="6">
        <v>0</v>
      </c>
      <c r="Q129" s="6">
        <v>24.060869565217395</v>
      </c>
      <c r="R129" s="6">
        <f>SUM(NonNurse[[#This Row],[Qualified Activities Professional Hours]],NonNurse[[#This Row],[Other Activities Professional Hours]])/NonNurse[[#This Row],[MDS Census]]</f>
        <v>0.25455381784728615</v>
      </c>
      <c r="S129" s="6">
        <v>0.45706521739130429</v>
      </c>
      <c r="T129" s="6">
        <v>10.894021739130435</v>
      </c>
      <c r="U129" s="6">
        <v>0</v>
      </c>
      <c r="V129" s="6">
        <f>SUM(NonNurse[[#This Row],[Occupational Therapist Hours]],NonNurse[[#This Row],[OT Assistant Hours]],NonNurse[[#This Row],[OT Aide Hours]])/NonNurse[[#This Row],[MDS Census]]</f>
        <v>0.12008969641214352</v>
      </c>
      <c r="W129" s="6">
        <v>14.142391304347823</v>
      </c>
      <c r="X129" s="6">
        <v>5.3336956521739127</v>
      </c>
      <c r="Y129" s="6">
        <v>0</v>
      </c>
      <c r="Z129" s="6">
        <f>SUM(NonNurse[[#This Row],[Physical Therapist (PT) Hours]],NonNurse[[#This Row],[PT Assistant Hours]],NonNurse[[#This Row],[PT Aide Hours]])/NonNurse[[#This Row],[MDS Census]]</f>
        <v>0.20604875804967798</v>
      </c>
      <c r="AA129" s="6">
        <v>0</v>
      </c>
      <c r="AB129" s="6">
        <v>0</v>
      </c>
      <c r="AC129" s="6">
        <v>0</v>
      </c>
      <c r="AD129" s="6">
        <v>0</v>
      </c>
      <c r="AE129" s="6">
        <v>0</v>
      </c>
      <c r="AF129" s="6">
        <v>0</v>
      </c>
      <c r="AG129" s="6">
        <v>0</v>
      </c>
      <c r="AH129" s="1">
        <v>315433</v>
      </c>
      <c r="AI129">
        <v>2</v>
      </c>
    </row>
    <row r="130" spans="1:35" x14ac:dyDescent="0.25">
      <c r="A130" t="s">
        <v>380</v>
      </c>
      <c r="B130" t="s">
        <v>220</v>
      </c>
      <c r="C130" t="s">
        <v>559</v>
      </c>
      <c r="D130" t="s">
        <v>402</v>
      </c>
      <c r="E130" s="6">
        <v>95.586956521739125</v>
      </c>
      <c r="F130" s="6">
        <v>5.3913043478260869</v>
      </c>
      <c r="G130" s="6">
        <v>0.52173913043478259</v>
      </c>
      <c r="H130" s="6">
        <v>0.51652173913043475</v>
      </c>
      <c r="I130" s="6">
        <v>3.097826086956522</v>
      </c>
      <c r="J130" s="6">
        <v>0</v>
      </c>
      <c r="K130" s="6">
        <v>0</v>
      </c>
      <c r="L130" s="6">
        <v>4.6526086956521731</v>
      </c>
      <c r="M130" s="6">
        <v>8</v>
      </c>
      <c r="N130" s="6">
        <v>0</v>
      </c>
      <c r="O130" s="6">
        <f>SUM(NonNurse[[#This Row],[Qualified Social Work Staff Hours]],NonNurse[[#This Row],[Other Social Work Staff Hours]])/NonNurse[[#This Row],[MDS Census]]</f>
        <v>8.3693427336820558E-2</v>
      </c>
      <c r="P130" s="6">
        <v>0</v>
      </c>
      <c r="Q130" s="6">
        <v>9.3478260869565215</v>
      </c>
      <c r="R130" s="6">
        <f>SUM(NonNurse[[#This Row],[Qualified Activities Professional Hours]],NonNurse[[#This Row],[Other Activities Professional Hours]])/NonNurse[[#This Row],[MDS Census]]</f>
        <v>9.7793950420741418E-2</v>
      </c>
      <c r="S130" s="6">
        <v>8.5836956521739136</v>
      </c>
      <c r="T130" s="6">
        <v>4.0488043478260893</v>
      </c>
      <c r="U130" s="6">
        <v>0</v>
      </c>
      <c r="V130" s="6">
        <f>SUM(NonNurse[[#This Row],[Occupational Therapist Hours]],NonNurse[[#This Row],[OT Assistant Hours]],NonNurse[[#This Row],[OT Aide Hours]])/NonNurse[[#This Row],[MDS Census]]</f>
        <v>0.13215715260404826</v>
      </c>
      <c r="W130" s="6">
        <v>5.6538043478260871</v>
      </c>
      <c r="X130" s="6">
        <v>4.574782608695652</v>
      </c>
      <c r="Y130" s="6">
        <v>0</v>
      </c>
      <c r="Z130" s="6">
        <f>SUM(NonNurse[[#This Row],[Physical Therapist (PT) Hours]],NonNurse[[#This Row],[PT Assistant Hours]],NonNurse[[#This Row],[PT Aide Hours]])/NonNurse[[#This Row],[MDS Census]]</f>
        <v>0.10700818740050033</v>
      </c>
      <c r="AA130" s="6">
        <v>0</v>
      </c>
      <c r="AB130" s="6">
        <v>5.0543478260869561</v>
      </c>
      <c r="AC130" s="6">
        <v>0</v>
      </c>
      <c r="AD130" s="6">
        <v>0</v>
      </c>
      <c r="AE130" s="6">
        <v>2.1739130434782608E-2</v>
      </c>
      <c r="AF130" s="6">
        <v>0</v>
      </c>
      <c r="AG130" s="6">
        <v>0</v>
      </c>
      <c r="AH130" s="1">
        <v>315353</v>
      </c>
      <c r="AI130">
        <v>2</v>
      </c>
    </row>
    <row r="131" spans="1:35" x14ac:dyDescent="0.25">
      <c r="A131" t="s">
        <v>380</v>
      </c>
      <c r="B131" t="s">
        <v>249</v>
      </c>
      <c r="C131" t="s">
        <v>506</v>
      </c>
      <c r="D131" t="s">
        <v>401</v>
      </c>
      <c r="E131" s="6">
        <v>58.260869565217391</v>
      </c>
      <c r="F131" s="6">
        <v>5.6521739130434785</v>
      </c>
      <c r="G131" s="6">
        <v>0</v>
      </c>
      <c r="H131" s="6">
        <v>0</v>
      </c>
      <c r="I131" s="6">
        <v>0.76086956521739135</v>
      </c>
      <c r="J131" s="6">
        <v>0</v>
      </c>
      <c r="K131" s="6">
        <v>0</v>
      </c>
      <c r="L131" s="6">
        <v>0</v>
      </c>
      <c r="M131" s="6">
        <v>4.6956521739130439</v>
      </c>
      <c r="N131" s="6">
        <v>0</v>
      </c>
      <c r="O131" s="6">
        <f>SUM(NonNurse[[#This Row],[Qualified Social Work Staff Hours]],NonNurse[[#This Row],[Other Social Work Staff Hours]])/NonNurse[[#This Row],[MDS Census]]</f>
        <v>8.0597014925373148E-2</v>
      </c>
      <c r="P131" s="6">
        <v>0</v>
      </c>
      <c r="Q131" s="6">
        <v>0</v>
      </c>
      <c r="R131" s="6">
        <f>SUM(NonNurse[[#This Row],[Qualified Activities Professional Hours]],NonNurse[[#This Row],[Other Activities Professional Hours]])/NonNurse[[#This Row],[MDS Census]]</f>
        <v>0</v>
      </c>
      <c r="S131" s="6">
        <v>0</v>
      </c>
      <c r="T131" s="6">
        <v>0</v>
      </c>
      <c r="U131" s="6">
        <v>0</v>
      </c>
      <c r="V131" s="6">
        <f>SUM(NonNurse[[#This Row],[Occupational Therapist Hours]],NonNurse[[#This Row],[OT Assistant Hours]],NonNurse[[#This Row],[OT Aide Hours]])/NonNurse[[#This Row],[MDS Census]]</f>
        <v>0</v>
      </c>
      <c r="W131" s="6">
        <v>8.5221739130434795</v>
      </c>
      <c r="X131" s="6">
        <v>0</v>
      </c>
      <c r="Y131" s="6">
        <v>0</v>
      </c>
      <c r="Z131" s="6">
        <f>SUM(NonNurse[[#This Row],[Physical Therapist (PT) Hours]],NonNurse[[#This Row],[PT Assistant Hours]],NonNurse[[#This Row],[PT Aide Hours]])/NonNurse[[#This Row],[MDS Census]]</f>
        <v>0.1462761194029851</v>
      </c>
      <c r="AA131" s="6">
        <v>0</v>
      </c>
      <c r="AB131" s="6">
        <v>0</v>
      </c>
      <c r="AC131" s="6">
        <v>0</v>
      </c>
      <c r="AD131" s="6">
        <v>0</v>
      </c>
      <c r="AE131" s="6">
        <v>0</v>
      </c>
      <c r="AF131" s="6">
        <v>0</v>
      </c>
      <c r="AG131" s="6">
        <v>0</v>
      </c>
      <c r="AH131" s="1">
        <v>315390</v>
      </c>
      <c r="AI131">
        <v>2</v>
      </c>
    </row>
    <row r="132" spans="1:35" x14ac:dyDescent="0.25">
      <c r="A132" t="s">
        <v>380</v>
      </c>
      <c r="B132" t="s">
        <v>40</v>
      </c>
      <c r="C132" t="s">
        <v>506</v>
      </c>
      <c r="D132" t="s">
        <v>401</v>
      </c>
      <c r="E132" s="6">
        <v>188.90217391304347</v>
      </c>
      <c r="F132" s="6">
        <v>5.7391304347826084</v>
      </c>
      <c r="G132" s="6">
        <v>0.28260869565217389</v>
      </c>
      <c r="H132" s="6">
        <v>1.125</v>
      </c>
      <c r="I132" s="6">
        <v>7.4673913043478262</v>
      </c>
      <c r="J132" s="6">
        <v>0</v>
      </c>
      <c r="K132" s="6">
        <v>0</v>
      </c>
      <c r="L132" s="6">
        <v>9.3264130434782597</v>
      </c>
      <c r="M132" s="6">
        <v>11.293478260869565</v>
      </c>
      <c r="N132" s="6">
        <v>0</v>
      </c>
      <c r="O132" s="6">
        <f>SUM(NonNurse[[#This Row],[Qualified Social Work Staff Hours]],NonNurse[[#This Row],[Other Social Work Staff Hours]])/NonNurse[[#This Row],[MDS Census]]</f>
        <v>5.9784797744404164E-2</v>
      </c>
      <c r="P132" s="6">
        <v>5.0434782608695654</v>
      </c>
      <c r="Q132" s="6">
        <v>19.184782608695652</v>
      </c>
      <c r="R132" s="6">
        <f>SUM(NonNurse[[#This Row],[Qualified Activities Professional Hours]],NonNurse[[#This Row],[Other Activities Professional Hours]])/NonNurse[[#This Row],[MDS Census]]</f>
        <v>0.12825824270671501</v>
      </c>
      <c r="S132" s="6">
        <v>11.424130434782608</v>
      </c>
      <c r="T132" s="6">
        <v>10.139891304347827</v>
      </c>
      <c r="U132" s="6">
        <v>0</v>
      </c>
      <c r="V132" s="6">
        <f>SUM(NonNurse[[#This Row],[Occupational Therapist Hours]],NonNurse[[#This Row],[OT Assistant Hours]],NonNurse[[#This Row],[OT Aide Hours]])/NonNurse[[#This Row],[MDS Census]]</f>
        <v>0.11415443926578055</v>
      </c>
      <c r="W132" s="6">
        <v>6.146521739130435</v>
      </c>
      <c r="X132" s="6">
        <v>12.786956521739132</v>
      </c>
      <c r="Y132" s="6">
        <v>0</v>
      </c>
      <c r="Z132" s="6">
        <f>SUM(NonNurse[[#This Row],[Physical Therapist (PT) Hours]],NonNurse[[#This Row],[PT Assistant Hours]],NonNurse[[#This Row],[PT Aide Hours]])/NonNurse[[#This Row],[MDS Census]]</f>
        <v>0.10022901202600841</v>
      </c>
      <c r="AA132" s="6">
        <v>0</v>
      </c>
      <c r="AB132" s="6">
        <v>0</v>
      </c>
      <c r="AC132" s="6">
        <v>0</v>
      </c>
      <c r="AD132" s="6">
        <v>0</v>
      </c>
      <c r="AE132" s="6">
        <v>0</v>
      </c>
      <c r="AF132" s="6">
        <v>0</v>
      </c>
      <c r="AG132" s="6">
        <v>0</v>
      </c>
      <c r="AH132" s="1">
        <v>315091</v>
      </c>
      <c r="AI132">
        <v>2</v>
      </c>
    </row>
    <row r="133" spans="1:35" x14ac:dyDescent="0.25">
      <c r="A133" t="s">
        <v>380</v>
      </c>
      <c r="B133" t="s">
        <v>173</v>
      </c>
      <c r="C133" t="s">
        <v>539</v>
      </c>
      <c r="D133" t="s">
        <v>420</v>
      </c>
      <c r="E133" s="6">
        <v>87.014084507042256</v>
      </c>
      <c r="F133" s="6">
        <v>8</v>
      </c>
      <c r="G133" s="6">
        <v>5.028169014084507</v>
      </c>
      <c r="H133" s="6">
        <v>0.25352112676056338</v>
      </c>
      <c r="I133" s="6">
        <v>2.0140845070422535</v>
      </c>
      <c r="J133" s="6">
        <v>0</v>
      </c>
      <c r="K133" s="6">
        <v>0</v>
      </c>
      <c r="L133" s="6">
        <v>0</v>
      </c>
      <c r="M133" s="6">
        <v>0</v>
      </c>
      <c r="N133" s="6">
        <v>0</v>
      </c>
      <c r="O133" s="6">
        <f>SUM(NonNurse[[#This Row],[Qualified Social Work Staff Hours]],NonNurse[[#This Row],[Other Social Work Staff Hours]])/NonNurse[[#This Row],[MDS Census]]</f>
        <v>0</v>
      </c>
      <c r="P133" s="6">
        <v>1.9309859154929581</v>
      </c>
      <c r="Q133" s="6">
        <v>0</v>
      </c>
      <c r="R133" s="6">
        <f>SUM(NonNurse[[#This Row],[Qualified Activities Professional Hours]],NonNurse[[#This Row],[Other Activities Professional Hours]])/NonNurse[[#This Row],[MDS Census]]</f>
        <v>2.2191647782453871E-2</v>
      </c>
      <c r="S133" s="6">
        <v>5.3978873239436629</v>
      </c>
      <c r="T133" s="6">
        <v>0.93309859154929575</v>
      </c>
      <c r="U133" s="6">
        <v>0</v>
      </c>
      <c r="V133" s="6">
        <f>SUM(NonNurse[[#This Row],[Occupational Therapist Hours]],NonNurse[[#This Row],[OT Assistant Hours]],NonNurse[[#This Row],[OT Aide Hours]])/NonNurse[[#This Row],[MDS Census]]</f>
        <v>7.2758174166396905E-2</v>
      </c>
      <c r="W133" s="6">
        <v>3.757042253521127</v>
      </c>
      <c r="X133" s="6">
        <v>9.137323943661972</v>
      </c>
      <c r="Y133" s="6">
        <v>0</v>
      </c>
      <c r="Z133" s="6">
        <f>SUM(NonNurse[[#This Row],[Physical Therapist (PT) Hours]],NonNurse[[#This Row],[PT Assistant Hours]],NonNurse[[#This Row],[PT Aide Hours]])/NonNurse[[#This Row],[MDS Census]]</f>
        <v>0.14818711557138234</v>
      </c>
      <c r="AA133" s="6">
        <v>0</v>
      </c>
      <c r="AB133" s="6">
        <v>0</v>
      </c>
      <c r="AC133" s="6">
        <v>0</v>
      </c>
      <c r="AD133" s="6">
        <v>0</v>
      </c>
      <c r="AE133" s="6">
        <v>0</v>
      </c>
      <c r="AF133" s="6">
        <v>0</v>
      </c>
      <c r="AG133" s="6">
        <v>0.52112676056338025</v>
      </c>
      <c r="AH133" s="1">
        <v>315294</v>
      </c>
      <c r="AI133">
        <v>2</v>
      </c>
    </row>
    <row r="134" spans="1:35" x14ac:dyDescent="0.25">
      <c r="A134" t="s">
        <v>380</v>
      </c>
      <c r="B134" t="s">
        <v>67</v>
      </c>
      <c r="C134" t="s">
        <v>518</v>
      </c>
      <c r="D134" t="s">
        <v>418</v>
      </c>
      <c r="E134" s="6">
        <v>105.1304347826087</v>
      </c>
      <c r="F134" s="6">
        <v>5.8260869565217392</v>
      </c>
      <c r="G134" s="6">
        <v>0</v>
      </c>
      <c r="H134" s="6">
        <v>0</v>
      </c>
      <c r="I134" s="6">
        <v>0</v>
      </c>
      <c r="J134" s="6">
        <v>0</v>
      </c>
      <c r="K134" s="6">
        <v>0</v>
      </c>
      <c r="L134" s="6">
        <v>4.0371739130434783</v>
      </c>
      <c r="M134" s="6">
        <v>1.3043478260869565</v>
      </c>
      <c r="N134" s="6">
        <v>0</v>
      </c>
      <c r="O134" s="6">
        <f>SUM(NonNurse[[#This Row],[Qualified Social Work Staff Hours]],NonNurse[[#This Row],[Other Social Work Staff Hours]])/NonNurse[[#This Row],[MDS Census]]</f>
        <v>1.2406947890818858E-2</v>
      </c>
      <c r="P134" s="6">
        <v>5.4782608695652177</v>
      </c>
      <c r="Q134" s="6">
        <v>17.404891304347824</v>
      </c>
      <c r="R134" s="6">
        <f>SUM(NonNurse[[#This Row],[Qualified Activities Professional Hours]],NonNurse[[#This Row],[Other Activities Professional Hours]])/NonNurse[[#This Row],[MDS Census]]</f>
        <v>0.21766439205955332</v>
      </c>
      <c r="S134" s="6">
        <v>7.8299999999999974</v>
      </c>
      <c r="T134" s="6">
        <v>8.9808695652173895</v>
      </c>
      <c r="U134" s="6">
        <v>0</v>
      </c>
      <c r="V134" s="6">
        <f>SUM(NonNurse[[#This Row],[Occupational Therapist Hours]],NonNurse[[#This Row],[OT Assistant Hours]],NonNurse[[#This Row],[OT Aide Hours]])/NonNurse[[#This Row],[MDS Census]]</f>
        <v>0.15990488006617035</v>
      </c>
      <c r="W134" s="6">
        <v>5.5817391304347828</v>
      </c>
      <c r="X134" s="6">
        <v>8.5720652173913034</v>
      </c>
      <c r="Y134" s="6">
        <v>0</v>
      </c>
      <c r="Z134" s="6">
        <f>SUM(NonNurse[[#This Row],[Physical Therapist (PT) Hours]],NonNurse[[#This Row],[PT Assistant Hours]],NonNurse[[#This Row],[PT Aide Hours]])/NonNurse[[#This Row],[MDS Census]]</f>
        <v>0.13463089330024811</v>
      </c>
      <c r="AA134" s="6">
        <v>0</v>
      </c>
      <c r="AB134" s="6">
        <v>0</v>
      </c>
      <c r="AC134" s="6">
        <v>0</v>
      </c>
      <c r="AD134" s="6">
        <v>0</v>
      </c>
      <c r="AE134" s="6">
        <v>0</v>
      </c>
      <c r="AF134" s="6">
        <v>0</v>
      </c>
      <c r="AG134" s="6">
        <v>0</v>
      </c>
      <c r="AH134" s="1">
        <v>315135</v>
      </c>
      <c r="AI134">
        <v>2</v>
      </c>
    </row>
    <row r="135" spans="1:35" x14ac:dyDescent="0.25">
      <c r="A135" t="s">
        <v>380</v>
      </c>
      <c r="B135" t="s">
        <v>175</v>
      </c>
      <c r="C135" t="s">
        <v>451</v>
      </c>
      <c r="D135" t="s">
        <v>418</v>
      </c>
      <c r="E135" s="6">
        <v>44.054347826086953</v>
      </c>
      <c r="F135" s="6">
        <v>5.3043478260869561</v>
      </c>
      <c r="G135" s="6">
        <v>0.66304347826086951</v>
      </c>
      <c r="H135" s="6">
        <v>0.25815217391304346</v>
      </c>
      <c r="I135" s="6">
        <v>1.7391304347826086</v>
      </c>
      <c r="J135" s="6">
        <v>0</v>
      </c>
      <c r="K135" s="6">
        <v>0</v>
      </c>
      <c r="L135" s="6">
        <v>5.5217391304347823</v>
      </c>
      <c r="M135" s="6">
        <v>4.3478260869565215</v>
      </c>
      <c r="N135" s="6">
        <v>0</v>
      </c>
      <c r="O135" s="6">
        <f>SUM(NonNurse[[#This Row],[Qualified Social Work Staff Hours]],NonNurse[[#This Row],[Other Social Work Staff Hours]])/NonNurse[[#This Row],[MDS Census]]</f>
        <v>9.8692326671601285E-2</v>
      </c>
      <c r="P135" s="6">
        <v>4.8695652173913047</v>
      </c>
      <c r="Q135" s="6">
        <v>19.987282608695654</v>
      </c>
      <c r="R135" s="6">
        <f>SUM(NonNurse[[#This Row],[Qualified Activities Professional Hours]],NonNurse[[#This Row],[Other Activities Professional Hours]])/NonNurse[[#This Row],[MDS Census]]</f>
        <v>0.56423143350604499</v>
      </c>
      <c r="S135" s="6">
        <v>2.2066304347826091</v>
      </c>
      <c r="T135" s="6">
        <v>3.0505434782608694</v>
      </c>
      <c r="U135" s="6">
        <v>0</v>
      </c>
      <c r="V135" s="6">
        <f>SUM(NonNurse[[#This Row],[Occupational Therapist Hours]],NonNurse[[#This Row],[OT Assistant Hours]],NonNurse[[#This Row],[OT Aide Hours]])/NonNurse[[#This Row],[MDS Census]]</f>
        <v>0.11933382679496672</v>
      </c>
      <c r="W135" s="6">
        <v>7.4851086956521717</v>
      </c>
      <c r="X135" s="6">
        <v>3.173913043478261E-2</v>
      </c>
      <c r="Y135" s="6">
        <v>0</v>
      </c>
      <c r="Z135" s="6">
        <f>SUM(NonNurse[[#This Row],[Physical Therapist (PT) Hours]],NonNurse[[#This Row],[PT Assistant Hours]],NonNurse[[#This Row],[PT Aide Hours]])/NonNurse[[#This Row],[MDS Census]]</f>
        <v>0.17062669627436464</v>
      </c>
      <c r="AA135" s="6">
        <v>0</v>
      </c>
      <c r="AB135" s="6">
        <v>0</v>
      </c>
      <c r="AC135" s="6">
        <v>0</v>
      </c>
      <c r="AD135" s="6">
        <v>0</v>
      </c>
      <c r="AE135" s="6">
        <v>1.2173913043478262</v>
      </c>
      <c r="AF135" s="6">
        <v>0</v>
      </c>
      <c r="AG135" s="6">
        <v>0</v>
      </c>
      <c r="AH135" s="1">
        <v>315298</v>
      </c>
      <c r="AI135">
        <v>2</v>
      </c>
    </row>
    <row r="136" spans="1:35" x14ac:dyDescent="0.25">
      <c r="A136" t="s">
        <v>380</v>
      </c>
      <c r="B136" t="s">
        <v>59</v>
      </c>
      <c r="C136" t="s">
        <v>515</v>
      </c>
      <c r="D136" t="s">
        <v>418</v>
      </c>
      <c r="E136" s="6">
        <v>199.64130434782609</v>
      </c>
      <c r="F136" s="6">
        <v>4.6956521739130439</v>
      </c>
      <c r="G136" s="6">
        <v>1.4673913043478262</v>
      </c>
      <c r="H136" s="6">
        <v>0</v>
      </c>
      <c r="I136" s="6">
        <v>3.5869565217391304</v>
      </c>
      <c r="J136" s="6">
        <v>0</v>
      </c>
      <c r="K136" s="6">
        <v>0</v>
      </c>
      <c r="L136" s="6">
        <v>0.65413043478260868</v>
      </c>
      <c r="M136" s="6">
        <v>5.0461956521739131</v>
      </c>
      <c r="N136" s="6">
        <v>4.6086956521739131</v>
      </c>
      <c r="O136" s="6">
        <f>SUM(NonNurse[[#This Row],[Qualified Social Work Staff Hours]],NonNurse[[#This Row],[Other Social Work Staff Hours]])/NonNurse[[#This Row],[MDS Census]]</f>
        <v>4.8361191266946151E-2</v>
      </c>
      <c r="P136" s="6">
        <v>8.75</v>
      </c>
      <c r="Q136" s="6">
        <v>30.604673913043481</v>
      </c>
      <c r="R136" s="6">
        <f>SUM(NonNurse[[#This Row],[Qualified Activities Professional Hours]],NonNurse[[#This Row],[Other Activities Professional Hours]])/NonNurse[[#This Row],[MDS Census]]</f>
        <v>0.19712691239723421</v>
      </c>
      <c r="S136" s="6">
        <v>4.9565217391304346</v>
      </c>
      <c r="T136" s="6">
        <v>0</v>
      </c>
      <c r="U136" s="6">
        <v>0</v>
      </c>
      <c r="V136" s="6">
        <f>SUM(NonNurse[[#This Row],[Occupational Therapist Hours]],NonNurse[[#This Row],[OT Assistant Hours]],NonNurse[[#This Row],[OT Aide Hours]])/NonNurse[[#This Row],[MDS Census]]</f>
        <v>2.4827135623672891E-2</v>
      </c>
      <c r="W136" s="6">
        <v>4.4084782608695638</v>
      </c>
      <c r="X136" s="6">
        <v>0</v>
      </c>
      <c r="Y136" s="6">
        <v>0</v>
      </c>
      <c r="Z136" s="6">
        <f>SUM(NonNurse[[#This Row],[Physical Therapist (PT) Hours]],NonNurse[[#This Row],[PT Assistant Hours]],NonNurse[[#This Row],[PT Aide Hours]])/NonNurse[[#This Row],[MDS Census]]</f>
        <v>2.2081994882125543E-2</v>
      </c>
      <c r="AA136" s="6">
        <v>0.56521739130434778</v>
      </c>
      <c r="AB136" s="6">
        <v>0</v>
      </c>
      <c r="AC136" s="6">
        <v>0</v>
      </c>
      <c r="AD136" s="6">
        <v>0</v>
      </c>
      <c r="AE136" s="6">
        <v>0</v>
      </c>
      <c r="AF136" s="6">
        <v>0</v>
      </c>
      <c r="AG136" s="6">
        <v>0</v>
      </c>
      <c r="AH136" s="1">
        <v>315125</v>
      </c>
      <c r="AI136">
        <v>2</v>
      </c>
    </row>
    <row r="137" spans="1:35" x14ac:dyDescent="0.25">
      <c r="A137" t="s">
        <v>380</v>
      </c>
      <c r="B137" t="s">
        <v>253</v>
      </c>
      <c r="C137" t="s">
        <v>478</v>
      </c>
      <c r="D137" t="s">
        <v>407</v>
      </c>
      <c r="E137" s="6">
        <v>135.19565217391303</v>
      </c>
      <c r="F137" s="6">
        <v>25.160326086956523</v>
      </c>
      <c r="G137" s="6">
        <v>1.1304347826086956</v>
      </c>
      <c r="H137" s="6">
        <v>1.1304347826086956</v>
      </c>
      <c r="I137" s="6">
        <v>5.7282608695652177</v>
      </c>
      <c r="J137" s="6">
        <v>0</v>
      </c>
      <c r="K137" s="6">
        <v>0</v>
      </c>
      <c r="L137" s="6">
        <v>5.798369565217393</v>
      </c>
      <c r="M137" s="6">
        <v>5.2173913043478262</v>
      </c>
      <c r="N137" s="6">
        <v>5.6521739130434785</v>
      </c>
      <c r="O137" s="6">
        <f>SUM(NonNurse[[#This Row],[Qualified Social Work Staff Hours]],NonNurse[[#This Row],[Other Social Work Staff Hours]])/NonNurse[[#This Row],[MDS Census]]</f>
        <v>8.0398777938575347E-2</v>
      </c>
      <c r="P137" s="6">
        <v>7.1032608695652177</v>
      </c>
      <c r="Q137" s="6">
        <v>29.671739130434784</v>
      </c>
      <c r="R137" s="6">
        <f>SUM(NonNurse[[#This Row],[Qualified Activities Professional Hours]],NonNurse[[#This Row],[Other Activities Professional Hours]])/NonNurse[[#This Row],[MDS Census]]</f>
        <v>0.27201318539958191</v>
      </c>
      <c r="S137" s="6">
        <v>9.6867391304347841</v>
      </c>
      <c r="T137" s="6">
        <v>4.9893478260869566</v>
      </c>
      <c r="U137" s="6">
        <v>0</v>
      </c>
      <c r="V137" s="6">
        <f>SUM(NonNurse[[#This Row],[Occupational Therapist Hours]],NonNurse[[#This Row],[OT Assistant Hours]],NonNurse[[#This Row],[OT Aide Hours]])/NonNurse[[#This Row],[MDS Census]]</f>
        <v>0.10855442997266443</v>
      </c>
      <c r="W137" s="6">
        <v>10.59173913043478</v>
      </c>
      <c r="X137" s="6">
        <v>4.0190217391304346</v>
      </c>
      <c r="Y137" s="6">
        <v>0</v>
      </c>
      <c r="Z137" s="6">
        <f>SUM(NonNurse[[#This Row],[Physical Therapist (PT) Hours]],NonNurse[[#This Row],[PT Assistant Hours]],NonNurse[[#This Row],[PT Aide Hours]])/NonNurse[[#This Row],[MDS Census]]</f>
        <v>0.10807123331725357</v>
      </c>
      <c r="AA137" s="6">
        <v>0</v>
      </c>
      <c r="AB137" s="6">
        <v>0</v>
      </c>
      <c r="AC137" s="6">
        <v>0</v>
      </c>
      <c r="AD137" s="6">
        <v>0</v>
      </c>
      <c r="AE137" s="6">
        <v>0</v>
      </c>
      <c r="AF137" s="6">
        <v>0</v>
      </c>
      <c r="AG137" s="6">
        <v>0</v>
      </c>
      <c r="AH137" s="1">
        <v>315396</v>
      </c>
      <c r="AI137">
        <v>2</v>
      </c>
    </row>
    <row r="138" spans="1:35" x14ac:dyDescent="0.25">
      <c r="A138" t="s">
        <v>380</v>
      </c>
      <c r="B138" t="s">
        <v>15</v>
      </c>
      <c r="C138" t="s">
        <v>491</v>
      </c>
      <c r="D138" t="s">
        <v>410</v>
      </c>
      <c r="E138" s="6">
        <v>138.4891304347826</v>
      </c>
      <c r="F138" s="6">
        <v>9.2934782608695645</v>
      </c>
      <c r="G138" s="6">
        <v>2.8152173913043477</v>
      </c>
      <c r="H138" s="6">
        <v>0</v>
      </c>
      <c r="I138" s="6">
        <v>5.0978260869565215</v>
      </c>
      <c r="J138" s="6">
        <v>0</v>
      </c>
      <c r="K138" s="6">
        <v>0</v>
      </c>
      <c r="L138" s="6">
        <v>5.4848913043478253</v>
      </c>
      <c r="M138" s="6">
        <v>18.864130434782609</v>
      </c>
      <c r="N138" s="6">
        <v>0</v>
      </c>
      <c r="O138" s="6">
        <f>SUM(NonNurse[[#This Row],[Qualified Social Work Staff Hours]],NonNurse[[#This Row],[Other Social Work Staff Hours]])/NonNurse[[#This Row],[MDS Census]]</f>
        <v>0.13621379797504121</v>
      </c>
      <c r="P138" s="6">
        <v>15.288043478260869</v>
      </c>
      <c r="Q138" s="6">
        <v>15.255434782608695</v>
      </c>
      <c r="R138" s="6">
        <f>SUM(NonNurse[[#This Row],[Qualified Activities Professional Hours]],NonNurse[[#This Row],[Other Activities Professional Hours]])/NonNurse[[#This Row],[MDS Census]]</f>
        <v>0.22054783768934935</v>
      </c>
      <c r="S138" s="6">
        <v>6.7302173913043513</v>
      </c>
      <c r="T138" s="6">
        <v>4.575760869565217</v>
      </c>
      <c r="U138" s="6">
        <v>0</v>
      </c>
      <c r="V138" s="6">
        <f>SUM(NonNurse[[#This Row],[Occupational Therapist Hours]],NonNurse[[#This Row],[OT Assistant Hours]],NonNurse[[#This Row],[OT Aide Hours]])/NonNurse[[#This Row],[MDS Census]]</f>
        <v>8.1638018993799577E-2</v>
      </c>
      <c r="W138" s="6">
        <v>6.2882608695652156</v>
      </c>
      <c r="X138" s="6">
        <v>10.959565217391305</v>
      </c>
      <c r="Y138" s="6">
        <v>0</v>
      </c>
      <c r="Z138" s="6">
        <f>SUM(NonNurse[[#This Row],[Physical Therapist (PT) Hours]],NonNurse[[#This Row],[PT Assistant Hours]],NonNurse[[#This Row],[PT Aide Hours]])/NonNurse[[#This Row],[MDS Census]]</f>
        <v>0.12454281453575074</v>
      </c>
      <c r="AA138" s="6">
        <v>0</v>
      </c>
      <c r="AB138" s="6">
        <v>0</v>
      </c>
      <c r="AC138" s="6">
        <v>0</v>
      </c>
      <c r="AD138" s="6">
        <v>0</v>
      </c>
      <c r="AE138" s="6">
        <v>0</v>
      </c>
      <c r="AF138" s="6">
        <v>0</v>
      </c>
      <c r="AG138" s="6">
        <v>0.67391304347826086</v>
      </c>
      <c r="AH138" s="1">
        <v>315029</v>
      </c>
      <c r="AI138">
        <v>2</v>
      </c>
    </row>
    <row r="139" spans="1:35" x14ac:dyDescent="0.25">
      <c r="A139" t="s">
        <v>380</v>
      </c>
      <c r="B139" t="s">
        <v>14</v>
      </c>
      <c r="C139" t="s">
        <v>460</v>
      </c>
      <c r="D139" t="s">
        <v>414</v>
      </c>
      <c r="E139" s="6">
        <v>145.14130434782609</v>
      </c>
      <c r="F139" s="6">
        <v>9.6195652173913047</v>
      </c>
      <c r="G139" s="6">
        <v>0</v>
      </c>
      <c r="H139" s="6">
        <v>0</v>
      </c>
      <c r="I139" s="6">
        <v>0</v>
      </c>
      <c r="J139" s="6">
        <v>0</v>
      </c>
      <c r="K139" s="6">
        <v>0</v>
      </c>
      <c r="L139" s="6">
        <v>1.7907608695652173</v>
      </c>
      <c r="M139" s="6">
        <v>9.3342391304347831</v>
      </c>
      <c r="N139" s="6">
        <v>0</v>
      </c>
      <c r="O139" s="6">
        <f>SUM(NonNurse[[#This Row],[Qualified Social Work Staff Hours]],NonNurse[[#This Row],[Other Social Work Staff Hours]])/NonNurse[[#This Row],[MDS Census]]</f>
        <v>6.4311390698719384E-2</v>
      </c>
      <c r="P139" s="6">
        <v>0</v>
      </c>
      <c r="Q139" s="6">
        <v>27.668478260869566</v>
      </c>
      <c r="R139" s="6">
        <f>SUM(NonNurse[[#This Row],[Qualified Activities Professional Hours]],NonNurse[[#This Row],[Other Activities Professional Hours]])/NonNurse[[#This Row],[MDS Census]]</f>
        <v>0.19063131880476297</v>
      </c>
      <c r="S139" s="6">
        <v>7.7119565217391308</v>
      </c>
      <c r="T139" s="6">
        <v>0</v>
      </c>
      <c r="U139" s="6">
        <v>0</v>
      </c>
      <c r="V139" s="6">
        <f>SUM(NonNurse[[#This Row],[Occupational Therapist Hours]],NonNurse[[#This Row],[OT Assistant Hours]],NonNurse[[#This Row],[OT Aide Hours]])/NonNurse[[#This Row],[MDS Census]]</f>
        <v>5.3134127162435409E-2</v>
      </c>
      <c r="W139" s="6">
        <v>3.6711956521739131</v>
      </c>
      <c r="X139" s="6">
        <v>0</v>
      </c>
      <c r="Y139" s="6">
        <v>0</v>
      </c>
      <c r="Z139" s="6">
        <f>SUM(NonNurse[[#This Row],[Physical Therapist (PT) Hours]],NonNurse[[#This Row],[PT Assistant Hours]],NonNurse[[#This Row],[PT Aide Hours]])/NonNurse[[#This Row],[MDS Census]]</f>
        <v>2.5293941436381338E-2</v>
      </c>
      <c r="AA139" s="6">
        <v>0</v>
      </c>
      <c r="AB139" s="6">
        <v>0</v>
      </c>
      <c r="AC139" s="6">
        <v>0</v>
      </c>
      <c r="AD139" s="6">
        <v>55.301630434782609</v>
      </c>
      <c r="AE139" s="6">
        <v>0</v>
      </c>
      <c r="AF139" s="6">
        <v>0</v>
      </c>
      <c r="AG139" s="6">
        <v>0</v>
      </c>
      <c r="AH139" s="1">
        <v>315021</v>
      </c>
      <c r="AI139">
        <v>2</v>
      </c>
    </row>
    <row r="140" spans="1:35" x14ac:dyDescent="0.25">
      <c r="A140" t="s">
        <v>380</v>
      </c>
      <c r="B140" t="s">
        <v>238</v>
      </c>
      <c r="C140" t="s">
        <v>580</v>
      </c>
      <c r="D140" t="s">
        <v>412</v>
      </c>
      <c r="E140" s="6">
        <v>25.010869565217391</v>
      </c>
      <c r="F140" s="6">
        <v>3.8315217391304346</v>
      </c>
      <c r="G140" s="6">
        <v>0.40760869565217389</v>
      </c>
      <c r="H140" s="6">
        <v>0.1875</v>
      </c>
      <c r="I140" s="6">
        <v>0.40217391304347827</v>
      </c>
      <c r="J140" s="6">
        <v>0</v>
      </c>
      <c r="K140" s="6">
        <v>0</v>
      </c>
      <c r="L140" s="6">
        <v>0.70760869565217399</v>
      </c>
      <c r="M140" s="6">
        <v>2.7391304347826089</v>
      </c>
      <c r="N140" s="6">
        <v>0</v>
      </c>
      <c r="O140" s="6">
        <f>SUM(NonNurse[[#This Row],[Qualified Social Work Staff Hours]],NonNurse[[#This Row],[Other Social Work Staff Hours]])/NonNurse[[#This Row],[MDS Census]]</f>
        <v>0.10951760104302478</v>
      </c>
      <c r="P140" s="6">
        <v>5.0657608695652172</v>
      </c>
      <c r="Q140" s="6">
        <v>0</v>
      </c>
      <c r="R140" s="6">
        <f>SUM(NonNurse[[#This Row],[Qualified Activities Professional Hours]],NonNurse[[#This Row],[Other Activities Professional Hours]])/NonNurse[[#This Row],[MDS Census]]</f>
        <v>0.20254237288135593</v>
      </c>
      <c r="S140" s="6">
        <v>2.5560869565217392</v>
      </c>
      <c r="T140" s="6">
        <v>0</v>
      </c>
      <c r="U140" s="6">
        <v>0</v>
      </c>
      <c r="V140" s="6">
        <f>SUM(NonNurse[[#This Row],[Occupational Therapist Hours]],NonNurse[[#This Row],[OT Assistant Hours]],NonNurse[[#This Row],[OT Aide Hours]])/NonNurse[[#This Row],[MDS Census]]</f>
        <v>0.10219904389395916</v>
      </c>
      <c r="W140" s="6">
        <v>4.0622826086956527</v>
      </c>
      <c r="X140" s="6">
        <v>0</v>
      </c>
      <c r="Y140" s="6">
        <v>0</v>
      </c>
      <c r="Z140" s="6">
        <f>SUM(NonNurse[[#This Row],[Physical Therapist (PT) Hours]],NonNurse[[#This Row],[PT Assistant Hours]],NonNurse[[#This Row],[PT Aide Hours]])/NonNurse[[#This Row],[MDS Census]]</f>
        <v>0.16242068665797482</v>
      </c>
      <c r="AA140" s="6">
        <v>0</v>
      </c>
      <c r="AB140" s="6">
        <v>0</v>
      </c>
      <c r="AC140" s="6">
        <v>0</v>
      </c>
      <c r="AD140" s="6">
        <v>0</v>
      </c>
      <c r="AE140" s="6">
        <v>0</v>
      </c>
      <c r="AF140" s="6">
        <v>0</v>
      </c>
      <c r="AG140" s="6">
        <v>0</v>
      </c>
      <c r="AH140" s="1">
        <v>315374</v>
      </c>
      <c r="AI140">
        <v>2</v>
      </c>
    </row>
    <row r="141" spans="1:35" x14ac:dyDescent="0.25">
      <c r="A141" t="s">
        <v>380</v>
      </c>
      <c r="B141" t="s">
        <v>63</v>
      </c>
      <c r="C141" t="s">
        <v>490</v>
      </c>
      <c r="D141" t="s">
        <v>413</v>
      </c>
      <c r="E141" s="6">
        <v>83.967391304347828</v>
      </c>
      <c r="F141" s="6">
        <v>14.217391304347826</v>
      </c>
      <c r="G141" s="6">
        <v>0.41304347826086957</v>
      </c>
      <c r="H141" s="6">
        <v>0.31521739130434784</v>
      </c>
      <c r="I141" s="6">
        <v>4.3043478260869561</v>
      </c>
      <c r="J141" s="6">
        <v>0</v>
      </c>
      <c r="K141" s="6">
        <v>0</v>
      </c>
      <c r="L141" s="6">
        <v>1.7020652173913045</v>
      </c>
      <c r="M141" s="6">
        <v>9.5760869565217384</v>
      </c>
      <c r="N141" s="6">
        <v>0</v>
      </c>
      <c r="O141" s="6">
        <f>SUM(NonNurse[[#This Row],[Qualified Social Work Staff Hours]],NonNurse[[#This Row],[Other Social Work Staff Hours]])/NonNurse[[#This Row],[MDS Census]]</f>
        <v>0.11404530744336569</v>
      </c>
      <c r="P141" s="6">
        <v>5.3152173913043477</v>
      </c>
      <c r="Q141" s="6">
        <v>17.401304347826084</v>
      </c>
      <c r="R141" s="6">
        <f>SUM(NonNurse[[#This Row],[Qualified Activities Professional Hours]],NonNurse[[#This Row],[Other Activities Professional Hours]])/NonNurse[[#This Row],[MDS Census]]</f>
        <v>0.27053980582524267</v>
      </c>
      <c r="S141" s="6">
        <v>7.1242391304347823</v>
      </c>
      <c r="T141" s="6">
        <v>9.6223913043478255</v>
      </c>
      <c r="U141" s="6">
        <v>0</v>
      </c>
      <c r="V141" s="6">
        <f>SUM(NonNurse[[#This Row],[Occupational Therapist Hours]],NonNurse[[#This Row],[OT Assistant Hours]],NonNurse[[#This Row],[OT Aide Hours]])/NonNurse[[#This Row],[MDS Census]]</f>
        <v>0.199442071197411</v>
      </c>
      <c r="W141" s="6">
        <v>4.2127173913043467</v>
      </c>
      <c r="X141" s="6">
        <v>10.460543478260867</v>
      </c>
      <c r="Y141" s="6">
        <v>0</v>
      </c>
      <c r="Z141" s="6">
        <f>SUM(NonNurse[[#This Row],[Physical Therapist (PT) Hours]],NonNurse[[#This Row],[PT Assistant Hours]],NonNurse[[#This Row],[PT Aide Hours]])/NonNurse[[#This Row],[MDS Census]]</f>
        <v>0.17474951456310675</v>
      </c>
      <c r="AA141" s="6">
        <v>0</v>
      </c>
      <c r="AB141" s="6">
        <v>0</v>
      </c>
      <c r="AC141" s="6">
        <v>0</v>
      </c>
      <c r="AD141" s="6">
        <v>0</v>
      </c>
      <c r="AE141" s="6">
        <v>0</v>
      </c>
      <c r="AF141" s="6">
        <v>0</v>
      </c>
      <c r="AG141" s="6">
        <v>0</v>
      </c>
      <c r="AH141" s="1">
        <v>315129</v>
      </c>
      <c r="AI141">
        <v>2</v>
      </c>
    </row>
    <row r="142" spans="1:35" x14ac:dyDescent="0.25">
      <c r="A142" t="s">
        <v>380</v>
      </c>
      <c r="B142" t="s">
        <v>87</v>
      </c>
      <c r="C142" t="s">
        <v>532</v>
      </c>
      <c r="D142" t="s">
        <v>419</v>
      </c>
      <c r="E142" s="6">
        <v>195.57608695652175</v>
      </c>
      <c r="F142" s="6">
        <v>5.2173913043478262</v>
      </c>
      <c r="G142" s="6">
        <v>0</v>
      </c>
      <c r="H142" s="6">
        <v>0</v>
      </c>
      <c r="I142" s="6">
        <v>6.4891304347826084</v>
      </c>
      <c r="J142" s="6">
        <v>0</v>
      </c>
      <c r="K142" s="6">
        <v>0</v>
      </c>
      <c r="L142" s="6">
        <v>5.0284782608695657</v>
      </c>
      <c r="M142" s="6">
        <v>0</v>
      </c>
      <c r="N142" s="6">
        <v>10.320652173913043</v>
      </c>
      <c r="O142" s="6">
        <f>SUM(NonNurse[[#This Row],[Qualified Social Work Staff Hours]],NonNurse[[#This Row],[Other Social Work Staff Hours]])/NonNurse[[#This Row],[MDS Census]]</f>
        <v>5.2770521869615956E-2</v>
      </c>
      <c r="P142" s="6">
        <v>0</v>
      </c>
      <c r="Q142" s="6">
        <v>24.567934782608695</v>
      </c>
      <c r="R142" s="6">
        <f>SUM(NonNurse[[#This Row],[Qualified Activities Professional Hours]],NonNurse[[#This Row],[Other Activities Professional Hours]])/NonNurse[[#This Row],[MDS Census]]</f>
        <v>0.12561829600400154</v>
      </c>
      <c r="S142" s="6">
        <v>12.840217391304343</v>
      </c>
      <c r="T142" s="6">
        <v>16.205000000000002</v>
      </c>
      <c r="U142" s="6">
        <v>0</v>
      </c>
      <c r="V142" s="6">
        <f>SUM(NonNurse[[#This Row],[Occupational Therapist Hours]],NonNurse[[#This Row],[OT Assistant Hours]],NonNurse[[#This Row],[OT Aide Hours]])/NonNurse[[#This Row],[MDS Census]]</f>
        <v>0.14851108764519533</v>
      </c>
      <c r="W142" s="6">
        <v>19.890434782608686</v>
      </c>
      <c r="X142" s="6">
        <v>12.819130434782609</v>
      </c>
      <c r="Y142" s="6">
        <v>0</v>
      </c>
      <c r="Z142" s="6">
        <f>SUM(NonNurse[[#This Row],[Physical Therapist (PT) Hours]],NonNurse[[#This Row],[PT Assistant Hours]],NonNurse[[#This Row],[PT Aide Hours]])/NonNurse[[#This Row],[MDS Census]]</f>
        <v>0.16724726282443167</v>
      </c>
      <c r="AA142" s="6">
        <v>0</v>
      </c>
      <c r="AB142" s="6">
        <v>15.826086956521738</v>
      </c>
      <c r="AC142" s="6">
        <v>0</v>
      </c>
      <c r="AD142" s="6">
        <v>0</v>
      </c>
      <c r="AE142" s="6">
        <v>0</v>
      </c>
      <c r="AF142" s="6">
        <v>0</v>
      </c>
      <c r="AG142" s="6">
        <v>0</v>
      </c>
      <c r="AH142" s="1">
        <v>315174</v>
      </c>
      <c r="AI142">
        <v>2</v>
      </c>
    </row>
    <row r="143" spans="1:35" x14ac:dyDescent="0.25">
      <c r="A143" t="s">
        <v>380</v>
      </c>
      <c r="B143" t="s">
        <v>43</v>
      </c>
      <c r="C143" t="s">
        <v>509</v>
      </c>
      <c r="D143" t="s">
        <v>414</v>
      </c>
      <c r="E143" s="6">
        <v>46.489130434782609</v>
      </c>
      <c r="F143" s="6">
        <v>5.0752173913043483</v>
      </c>
      <c r="G143" s="6">
        <v>0.70652173913043481</v>
      </c>
      <c r="H143" s="6">
        <v>0.26945652173913043</v>
      </c>
      <c r="I143" s="6">
        <v>2.6739130434782608</v>
      </c>
      <c r="J143" s="6">
        <v>0</v>
      </c>
      <c r="K143" s="6">
        <v>0</v>
      </c>
      <c r="L143" s="6">
        <v>1.5543478260869565</v>
      </c>
      <c r="M143" s="6">
        <v>5.2235869565217401</v>
      </c>
      <c r="N143" s="6">
        <v>0</v>
      </c>
      <c r="O143" s="6">
        <f>SUM(NonNurse[[#This Row],[Qualified Social Work Staff Hours]],NonNurse[[#This Row],[Other Social Work Staff Hours]])/NonNurse[[#This Row],[MDS Census]]</f>
        <v>0.11236146831891515</v>
      </c>
      <c r="P143" s="6">
        <v>5.5277173913043489</v>
      </c>
      <c r="Q143" s="6">
        <v>8.9994565217391305</v>
      </c>
      <c r="R143" s="6">
        <f>SUM(NonNurse[[#This Row],[Qualified Activities Professional Hours]],NonNurse[[#This Row],[Other Activities Professional Hours]])/NonNurse[[#This Row],[MDS Census]]</f>
        <v>0.31248538695347211</v>
      </c>
      <c r="S143" s="6">
        <v>5.2192391304347829</v>
      </c>
      <c r="T143" s="6">
        <v>4.6455434782608673</v>
      </c>
      <c r="U143" s="6">
        <v>0</v>
      </c>
      <c r="V143" s="6">
        <f>SUM(NonNurse[[#This Row],[Occupational Therapist Hours]],NonNurse[[#This Row],[OT Assistant Hours]],NonNurse[[#This Row],[OT Aide Hours]])/NonNurse[[#This Row],[MDS Census]]</f>
        <v>0.2121954641103577</v>
      </c>
      <c r="W143" s="6">
        <v>10.263152173913046</v>
      </c>
      <c r="X143" s="6">
        <v>0</v>
      </c>
      <c r="Y143" s="6">
        <v>5.2173913043478262</v>
      </c>
      <c r="Z143" s="6">
        <f>SUM(NonNurse[[#This Row],[Physical Therapist (PT) Hours]],NonNurse[[#This Row],[PT Assistant Hours]],NonNurse[[#This Row],[PT Aide Hours]])/NonNurse[[#This Row],[MDS Census]]</f>
        <v>0.33299275192892219</v>
      </c>
      <c r="AA143" s="6">
        <v>0</v>
      </c>
      <c r="AB143" s="6">
        <v>0</v>
      </c>
      <c r="AC143" s="6">
        <v>0</v>
      </c>
      <c r="AD143" s="6">
        <v>0</v>
      </c>
      <c r="AE143" s="6">
        <v>0</v>
      </c>
      <c r="AF143" s="6">
        <v>0</v>
      </c>
      <c r="AG143" s="6">
        <v>0</v>
      </c>
      <c r="AH143" s="1">
        <v>315096</v>
      </c>
      <c r="AI143">
        <v>2</v>
      </c>
    </row>
    <row r="144" spans="1:35" x14ac:dyDescent="0.25">
      <c r="A144" t="s">
        <v>380</v>
      </c>
      <c r="B144" t="s">
        <v>13</v>
      </c>
      <c r="C144" t="s">
        <v>446</v>
      </c>
      <c r="D144" t="s">
        <v>408</v>
      </c>
      <c r="E144" s="6">
        <v>21.25</v>
      </c>
      <c r="F144" s="6">
        <v>4.658804347826087</v>
      </c>
      <c r="G144" s="6">
        <v>0.4891304347826087</v>
      </c>
      <c r="H144" s="6">
        <v>0.23369565217391305</v>
      </c>
      <c r="I144" s="6">
        <v>0</v>
      </c>
      <c r="J144" s="6">
        <v>0</v>
      </c>
      <c r="K144" s="6">
        <v>0</v>
      </c>
      <c r="L144" s="6">
        <v>0</v>
      </c>
      <c r="M144" s="6">
        <v>2.9335869565217392</v>
      </c>
      <c r="N144" s="6">
        <v>0</v>
      </c>
      <c r="O144" s="6">
        <f>SUM(NonNurse[[#This Row],[Qualified Social Work Staff Hours]],NonNurse[[#This Row],[Other Social Work Staff Hours]])/NonNurse[[#This Row],[MDS Census]]</f>
        <v>0.13805115089514067</v>
      </c>
      <c r="P144" s="6">
        <v>1.2044565217391305</v>
      </c>
      <c r="Q144" s="6">
        <v>2.5656521739130436</v>
      </c>
      <c r="R144" s="6">
        <f>SUM(NonNurse[[#This Row],[Qualified Activities Professional Hours]],NonNurse[[#This Row],[Other Activities Professional Hours]])/NonNurse[[#This Row],[MDS Census]]</f>
        <v>0.17741687979539641</v>
      </c>
      <c r="S144" s="6">
        <v>0</v>
      </c>
      <c r="T144" s="6">
        <v>0</v>
      </c>
      <c r="U144" s="6">
        <v>0</v>
      </c>
      <c r="V144" s="6">
        <f>SUM(NonNurse[[#This Row],[Occupational Therapist Hours]],NonNurse[[#This Row],[OT Assistant Hours]],NonNurse[[#This Row],[OT Aide Hours]])/NonNurse[[#This Row],[MDS Census]]</f>
        <v>0</v>
      </c>
      <c r="W144" s="6">
        <v>0</v>
      </c>
      <c r="X144" s="6">
        <v>0</v>
      </c>
      <c r="Y144" s="6">
        <v>0</v>
      </c>
      <c r="Z144" s="6">
        <f>SUM(NonNurse[[#This Row],[Physical Therapist (PT) Hours]],NonNurse[[#This Row],[PT Assistant Hours]],NonNurse[[#This Row],[PT Aide Hours]])/NonNurse[[#This Row],[MDS Census]]</f>
        <v>0</v>
      </c>
      <c r="AA144" s="6">
        <v>0</v>
      </c>
      <c r="AB144" s="6">
        <v>0</v>
      </c>
      <c r="AC144" s="6">
        <v>0</v>
      </c>
      <c r="AD144" s="6">
        <v>0</v>
      </c>
      <c r="AE144" s="6">
        <v>45.369565217391305</v>
      </c>
      <c r="AF144" s="6">
        <v>0</v>
      </c>
      <c r="AG144" s="6">
        <v>0</v>
      </c>
      <c r="AH144" s="1">
        <v>315019</v>
      </c>
      <c r="AI144">
        <v>2</v>
      </c>
    </row>
    <row r="145" spans="1:35" x14ac:dyDescent="0.25">
      <c r="A145" t="s">
        <v>380</v>
      </c>
      <c r="B145" t="s">
        <v>10</v>
      </c>
      <c r="C145" t="s">
        <v>488</v>
      </c>
      <c r="D145" t="s">
        <v>411</v>
      </c>
      <c r="E145" s="6">
        <v>65.760869565217391</v>
      </c>
      <c r="F145" s="6">
        <v>3.0434782608695654</v>
      </c>
      <c r="G145" s="6">
        <v>0</v>
      </c>
      <c r="H145" s="6">
        <v>0.20282608695652174</v>
      </c>
      <c r="I145" s="6">
        <v>1.3043478260869565</v>
      </c>
      <c r="J145" s="6">
        <v>0</v>
      </c>
      <c r="K145" s="6">
        <v>0</v>
      </c>
      <c r="L145" s="6">
        <v>4.2619565217391289</v>
      </c>
      <c r="M145" s="6">
        <v>4.9565217391304346</v>
      </c>
      <c r="N145" s="6">
        <v>0</v>
      </c>
      <c r="O145" s="6">
        <f>SUM(NonNurse[[#This Row],[Qualified Social Work Staff Hours]],NonNurse[[#This Row],[Other Social Work Staff Hours]])/NonNurse[[#This Row],[MDS Census]]</f>
        <v>7.5371900826446278E-2</v>
      </c>
      <c r="P145" s="6">
        <v>0</v>
      </c>
      <c r="Q145" s="6">
        <v>0</v>
      </c>
      <c r="R145" s="6">
        <f>SUM(NonNurse[[#This Row],[Qualified Activities Professional Hours]],NonNurse[[#This Row],[Other Activities Professional Hours]])/NonNurse[[#This Row],[MDS Census]]</f>
        <v>0</v>
      </c>
      <c r="S145" s="6">
        <v>5.4613043478260872</v>
      </c>
      <c r="T145" s="6">
        <v>0.25347826086956521</v>
      </c>
      <c r="U145" s="6">
        <v>0</v>
      </c>
      <c r="V145" s="6">
        <f>SUM(NonNurse[[#This Row],[Occupational Therapist Hours]],NonNurse[[#This Row],[OT Assistant Hours]],NonNurse[[#This Row],[OT Aide Hours]])/NonNurse[[#This Row],[MDS Census]]</f>
        <v>8.6902479338842986E-2</v>
      </c>
      <c r="W145" s="6">
        <v>1.0081521739130432</v>
      </c>
      <c r="X145" s="6">
        <v>3.1925000000000012</v>
      </c>
      <c r="Y145" s="6">
        <v>0.13043478260869565</v>
      </c>
      <c r="Z145" s="6">
        <f>SUM(NonNurse[[#This Row],[Physical Therapist (PT) Hours]],NonNurse[[#This Row],[PT Assistant Hours]],NonNurse[[#This Row],[PT Aide Hours]])/NonNurse[[#This Row],[MDS Census]]</f>
        <v>6.5861157024793407E-2</v>
      </c>
      <c r="AA145" s="6">
        <v>0</v>
      </c>
      <c r="AB145" s="6">
        <v>0</v>
      </c>
      <c r="AC145" s="6">
        <v>0</v>
      </c>
      <c r="AD145" s="6">
        <v>0</v>
      </c>
      <c r="AE145" s="6">
        <v>0</v>
      </c>
      <c r="AF145" s="6">
        <v>0</v>
      </c>
      <c r="AG145" s="6">
        <v>0</v>
      </c>
      <c r="AH145" s="1">
        <v>315014</v>
      </c>
      <c r="AI145">
        <v>2</v>
      </c>
    </row>
    <row r="146" spans="1:35" x14ac:dyDescent="0.25">
      <c r="A146" t="s">
        <v>380</v>
      </c>
      <c r="B146" t="s">
        <v>191</v>
      </c>
      <c r="C146" t="s">
        <v>567</v>
      </c>
      <c r="D146" t="s">
        <v>416</v>
      </c>
      <c r="E146" s="6">
        <v>88.923913043478265</v>
      </c>
      <c r="F146" s="6">
        <v>0</v>
      </c>
      <c r="G146" s="6">
        <v>0.19565217391304349</v>
      </c>
      <c r="H146" s="6">
        <v>0.44565217391304346</v>
      </c>
      <c r="I146" s="6">
        <v>1.9021739130434783</v>
      </c>
      <c r="J146" s="6">
        <v>0</v>
      </c>
      <c r="K146" s="6">
        <v>0</v>
      </c>
      <c r="L146" s="6">
        <v>4.1579347826086961</v>
      </c>
      <c r="M146" s="6">
        <v>2.347826086956522</v>
      </c>
      <c r="N146" s="6">
        <v>0</v>
      </c>
      <c r="O146" s="6">
        <f>SUM(NonNurse[[#This Row],[Qualified Social Work Staff Hours]],NonNurse[[#This Row],[Other Social Work Staff Hours]])/NonNurse[[#This Row],[MDS Census]]</f>
        <v>2.6402640264026403E-2</v>
      </c>
      <c r="P146" s="6">
        <v>0</v>
      </c>
      <c r="Q146" s="6">
        <v>33.877717391304351</v>
      </c>
      <c r="R146" s="6">
        <f>SUM(NonNurse[[#This Row],[Qualified Activities Professional Hours]],NonNurse[[#This Row],[Other Activities Professional Hours]])/NonNurse[[#This Row],[MDS Census]]</f>
        <v>0.38097420853196434</v>
      </c>
      <c r="S146" s="6">
        <v>4.3801086956521731</v>
      </c>
      <c r="T146" s="6">
        <v>0</v>
      </c>
      <c r="U146" s="6">
        <v>0</v>
      </c>
      <c r="V146" s="6">
        <f>SUM(NonNurse[[#This Row],[Occupational Therapist Hours]],NonNurse[[#This Row],[OT Assistant Hours]],NonNurse[[#This Row],[OT Aide Hours]])/NonNurse[[#This Row],[MDS Census]]</f>
        <v>4.9256814570345912E-2</v>
      </c>
      <c r="W146" s="6">
        <v>4.375978260869565</v>
      </c>
      <c r="X146" s="6">
        <v>3.4293478260869565</v>
      </c>
      <c r="Y146" s="6">
        <v>0</v>
      </c>
      <c r="Z146" s="6">
        <f>SUM(NonNurse[[#This Row],[Physical Therapist (PT) Hours]],NonNurse[[#This Row],[PT Assistant Hours]],NonNurse[[#This Row],[PT Aide Hours]])/NonNurse[[#This Row],[MDS Census]]</f>
        <v>8.7775333088864427E-2</v>
      </c>
      <c r="AA146" s="6">
        <v>0.21739130434782608</v>
      </c>
      <c r="AB146" s="6">
        <v>0</v>
      </c>
      <c r="AC146" s="6">
        <v>0</v>
      </c>
      <c r="AD146" s="6">
        <v>0</v>
      </c>
      <c r="AE146" s="6">
        <v>0</v>
      </c>
      <c r="AF146" s="6">
        <v>0</v>
      </c>
      <c r="AG146" s="6">
        <v>0.35869565217391303</v>
      </c>
      <c r="AH146" s="1">
        <v>315317</v>
      </c>
      <c r="AI146">
        <v>2</v>
      </c>
    </row>
    <row r="147" spans="1:35" x14ac:dyDescent="0.25">
      <c r="A147" t="s">
        <v>380</v>
      </c>
      <c r="B147" t="s">
        <v>334</v>
      </c>
      <c r="C147" t="s">
        <v>609</v>
      </c>
      <c r="D147" t="s">
        <v>416</v>
      </c>
      <c r="E147" s="6">
        <v>71.152173913043484</v>
      </c>
      <c r="F147" s="6">
        <v>0</v>
      </c>
      <c r="G147" s="6">
        <v>0.67391304347826086</v>
      </c>
      <c r="H147" s="6">
        <v>0.3641304347826087</v>
      </c>
      <c r="I147" s="6">
        <v>1.3478260869565217</v>
      </c>
      <c r="J147" s="6">
        <v>0</v>
      </c>
      <c r="K147" s="6">
        <v>0</v>
      </c>
      <c r="L147" s="6">
        <v>2.365869565217392</v>
      </c>
      <c r="M147" s="6">
        <v>2.3016304347826089</v>
      </c>
      <c r="N147" s="6">
        <v>0</v>
      </c>
      <c r="O147" s="6">
        <f>SUM(NonNurse[[#This Row],[Qualified Social Work Staff Hours]],NonNurse[[#This Row],[Other Social Work Staff Hours]])/NonNurse[[#This Row],[MDS Census]]</f>
        <v>3.2347998777879618E-2</v>
      </c>
      <c r="P147" s="6">
        <v>0</v>
      </c>
      <c r="Q147" s="6">
        <v>27.464673913043477</v>
      </c>
      <c r="R147" s="6">
        <f>SUM(NonNurse[[#This Row],[Qualified Activities Professional Hours]],NonNurse[[#This Row],[Other Activities Professional Hours]])/NonNurse[[#This Row],[MDS Census]]</f>
        <v>0.38599908340971578</v>
      </c>
      <c r="S147" s="6">
        <v>9.0023913043478228</v>
      </c>
      <c r="T147" s="6">
        <v>5.8947826086956541</v>
      </c>
      <c r="U147" s="6">
        <v>0</v>
      </c>
      <c r="V147" s="6">
        <f>SUM(NonNurse[[#This Row],[Occupational Therapist Hours]],NonNurse[[#This Row],[OT Assistant Hours]],NonNurse[[#This Row],[OT Aide Hours]])/NonNurse[[#This Row],[MDS Census]]</f>
        <v>0.20937060800488846</v>
      </c>
      <c r="W147" s="6">
        <v>4.4757608695652191</v>
      </c>
      <c r="X147" s="6">
        <v>6.1581521739130469</v>
      </c>
      <c r="Y147" s="6">
        <v>0</v>
      </c>
      <c r="Z147" s="6">
        <f>SUM(NonNurse[[#This Row],[Physical Therapist (PT) Hours]],NonNurse[[#This Row],[PT Assistant Hours]],NonNurse[[#This Row],[PT Aide Hours]])/NonNurse[[#This Row],[MDS Census]]</f>
        <v>0.14945310113046142</v>
      </c>
      <c r="AA147" s="6">
        <v>0.27173913043478259</v>
      </c>
      <c r="AB147" s="6">
        <v>0</v>
      </c>
      <c r="AC147" s="6">
        <v>0</v>
      </c>
      <c r="AD147" s="6">
        <v>0</v>
      </c>
      <c r="AE147" s="6">
        <v>0</v>
      </c>
      <c r="AF147" s="6">
        <v>0</v>
      </c>
      <c r="AG147" s="6">
        <v>0</v>
      </c>
      <c r="AH147" s="1">
        <v>315514</v>
      </c>
      <c r="AI147">
        <v>2</v>
      </c>
    </row>
    <row r="148" spans="1:35" x14ac:dyDescent="0.25">
      <c r="A148" t="s">
        <v>380</v>
      </c>
      <c r="B148" t="s">
        <v>48</v>
      </c>
      <c r="C148" t="s">
        <v>486</v>
      </c>
      <c r="D148" t="s">
        <v>401</v>
      </c>
      <c r="E148" s="6">
        <v>76.184782608695656</v>
      </c>
      <c r="F148" s="6">
        <v>11.478260869565217</v>
      </c>
      <c r="G148" s="6">
        <v>0.42391304347826086</v>
      </c>
      <c r="H148" s="6">
        <v>0</v>
      </c>
      <c r="I148" s="6">
        <v>12.880434782608695</v>
      </c>
      <c r="J148" s="6">
        <v>0</v>
      </c>
      <c r="K148" s="6">
        <v>0</v>
      </c>
      <c r="L148" s="6">
        <v>0.74184782608695654</v>
      </c>
      <c r="M148" s="6">
        <v>10.782608695652174</v>
      </c>
      <c r="N148" s="6">
        <v>0</v>
      </c>
      <c r="O148" s="6">
        <f>SUM(NonNurse[[#This Row],[Qualified Social Work Staff Hours]],NonNurse[[#This Row],[Other Social Work Staff Hours]])/NonNurse[[#This Row],[MDS Census]]</f>
        <v>0.14153231559423599</v>
      </c>
      <c r="P148" s="6">
        <v>0</v>
      </c>
      <c r="Q148" s="6">
        <v>10.224130434782611</v>
      </c>
      <c r="R148" s="6">
        <f>SUM(NonNurse[[#This Row],[Qualified Activities Professional Hours]],NonNurse[[#This Row],[Other Activities Professional Hours]])/NonNurse[[#This Row],[MDS Census]]</f>
        <v>0.1342017406192039</v>
      </c>
      <c r="S148" s="6">
        <v>5.3686956521739129</v>
      </c>
      <c r="T148" s="6">
        <v>5.3989130434782622</v>
      </c>
      <c r="U148" s="6">
        <v>0</v>
      </c>
      <c r="V148" s="6">
        <f>SUM(NonNurse[[#This Row],[Occupational Therapist Hours]],NonNurse[[#This Row],[OT Assistant Hours]],NonNurse[[#This Row],[OT Aide Hours]])/NonNurse[[#This Row],[MDS Census]]</f>
        <v>0.14133542588101014</v>
      </c>
      <c r="W148" s="6">
        <v>1.9675000000000002</v>
      </c>
      <c r="X148" s="6">
        <v>4.6545652173913048</v>
      </c>
      <c r="Y148" s="6">
        <v>0.17391304347826086</v>
      </c>
      <c r="Z148" s="6">
        <f>SUM(NonNurse[[#This Row],[Physical Therapist (PT) Hours]],NonNurse[[#This Row],[PT Assistant Hours]],NonNurse[[#This Row],[PT Aide Hours]])/NonNurse[[#This Row],[MDS Census]]</f>
        <v>8.9203880724782428E-2</v>
      </c>
      <c r="AA148" s="6">
        <v>0</v>
      </c>
      <c r="AB148" s="6">
        <v>5.4782608695652177</v>
      </c>
      <c r="AC148" s="6">
        <v>0</v>
      </c>
      <c r="AD148" s="6">
        <v>0</v>
      </c>
      <c r="AE148" s="6">
        <v>0</v>
      </c>
      <c r="AF148" s="6">
        <v>0</v>
      </c>
      <c r="AG148" s="6">
        <v>0</v>
      </c>
      <c r="AH148" s="1">
        <v>315106</v>
      </c>
      <c r="AI148">
        <v>2</v>
      </c>
    </row>
    <row r="149" spans="1:35" x14ac:dyDescent="0.25">
      <c r="A149" t="s">
        <v>380</v>
      </c>
      <c r="B149" t="s">
        <v>8</v>
      </c>
      <c r="C149" t="s">
        <v>486</v>
      </c>
      <c r="D149" t="s">
        <v>401</v>
      </c>
      <c r="E149" s="6">
        <v>164.5108695652174</v>
      </c>
      <c r="F149" s="6">
        <v>5.2173913043478262</v>
      </c>
      <c r="G149" s="6">
        <v>0.42391304347826086</v>
      </c>
      <c r="H149" s="6">
        <v>0.68380434782608701</v>
      </c>
      <c r="I149" s="6">
        <v>6.5</v>
      </c>
      <c r="J149" s="6">
        <v>0</v>
      </c>
      <c r="K149" s="6">
        <v>0</v>
      </c>
      <c r="L149" s="6">
        <v>3.0289130434782616</v>
      </c>
      <c r="M149" s="6">
        <v>11.296195652173912</v>
      </c>
      <c r="N149" s="6">
        <v>0</v>
      </c>
      <c r="O149" s="6">
        <f>SUM(NonNurse[[#This Row],[Qualified Social Work Staff Hours]],NonNurse[[#This Row],[Other Social Work Staff Hours]])/NonNurse[[#This Row],[MDS Census]]</f>
        <v>6.8665345226296651E-2</v>
      </c>
      <c r="P149" s="6">
        <v>0</v>
      </c>
      <c r="Q149" s="6">
        <v>45.872282608695649</v>
      </c>
      <c r="R149" s="6">
        <f>SUM(NonNurse[[#This Row],[Qualified Activities Professional Hours]],NonNurse[[#This Row],[Other Activities Professional Hours]])/NonNurse[[#This Row],[MDS Census]]</f>
        <v>0.27884043607532205</v>
      </c>
      <c r="S149" s="6">
        <v>10.16195652173913</v>
      </c>
      <c r="T149" s="6">
        <v>10.118152173913048</v>
      </c>
      <c r="U149" s="6">
        <v>0</v>
      </c>
      <c r="V149" s="6">
        <f>SUM(NonNurse[[#This Row],[Occupational Therapist Hours]],NonNurse[[#This Row],[OT Assistant Hours]],NonNurse[[#This Row],[OT Aide Hours]])/NonNurse[[#This Row],[MDS Census]]</f>
        <v>0.12327518995705321</v>
      </c>
      <c r="W149" s="6">
        <v>10.311521739130434</v>
      </c>
      <c r="X149" s="6">
        <v>11.030543478260869</v>
      </c>
      <c r="Y149" s="6">
        <v>0</v>
      </c>
      <c r="Z149" s="6">
        <f>SUM(NonNurse[[#This Row],[Physical Therapist (PT) Hours]],NonNurse[[#This Row],[PT Assistant Hours]],NonNurse[[#This Row],[PT Aide Hours]])/NonNurse[[#This Row],[MDS Census]]</f>
        <v>0.1297304261645193</v>
      </c>
      <c r="AA149" s="6">
        <v>0</v>
      </c>
      <c r="AB149" s="6">
        <v>0</v>
      </c>
      <c r="AC149" s="6">
        <v>0</v>
      </c>
      <c r="AD149" s="6">
        <v>0</v>
      </c>
      <c r="AE149" s="6">
        <v>0.18478260869565216</v>
      </c>
      <c r="AF149" s="6">
        <v>0</v>
      </c>
      <c r="AG149" s="6">
        <v>0</v>
      </c>
      <c r="AH149" s="1">
        <v>315010</v>
      </c>
      <c r="AI149">
        <v>2</v>
      </c>
    </row>
    <row r="150" spans="1:35" x14ac:dyDescent="0.25">
      <c r="A150" t="s">
        <v>380</v>
      </c>
      <c r="B150" t="s">
        <v>282</v>
      </c>
      <c r="C150" t="s">
        <v>595</v>
      </c>
      <c r="D150" t="s">
        <v>402</v>
      </c>
      <c r="E150" s="6">
        <v>109.33695652173913</v>
      </c>
      <c r="F150" s="6">
        <v>4.6956521739130439</v>
      </c>
      <c r="G150" s="6">
        <v>0.2608695652173913</v>
      </c>
      <c r="H150" s="6">
        <v>0.55434782608695654</v>
      </c>
      <c r="I150" s="6">
        <v>5.0978260869565215</v>
      </c>
      <c r="J150" s="6">
        <v>0</v>
      </c>
      <c r="K150" s="6">
        <v>0</v>
      </c>
      <c r="L150" s="6">
        <v>0</v>
      </c>
      <c r="M150" s="6">
        <v>5.9130434782608692</v>
      </c>
      <c r="N150" s="6">
        <v>1.9701086956521738</v>
      </c>
      <c r="O150" s="6">
        <f>SUM(NonNurse[[#This Row],[Qualified Social Work Staff Hours]],NonNurse[[#This Row],[Other Social Work Staff Hours]])/NonNurse[[#This Row],[MDS Census]]</f>
        <v>7.2099612287503723E-2</v>
      </c>
      <c r="P150" s="6">
        <v>2.2608695652173911</v>
      </c>
      <c r="Q150" s="6">
        <v>15.385869565217391</v>
      </c>
      <c r="R150" s="6">
        <f>SUM(NonNurse[[#This Row],[Qualified Activities Professional Hours]],NonNurse[[#This Row],[Other Activities Professional Hours]])/NonNurse[[#This Row],[MDS Census]]</f>
        <v>0.16139775325579084</v>
      </c>
      <c r="S150" s="6">
        <v>0</v>
      </c>
      <c r="T150" s="6">
        <v>0</v>
      </c>
      <c r="U150" s="6">
        <v>0</v>
      </c>
      <c r="V150" s="6">
        <f>SUM(NonNurse[[#This Row],[Occupational Therapist Hours]],NonNurse[[#This Row],[OT Assistant Hours]],NonNurse[[#This Row],[OT Aide Hours]])/NonNurse[[#This Row],[MDS Census]]</f>
        <v>0</v>
      </c>
      <c r="W150" s="6">
        <v>0.18206521739130435</v>
      </c>
      <c r="X150" s="6">
        <v>0</v>
      </c>
      <c r="Y150" s="6">
        <v>0</v>
      </c>
      <c r="Z150" s="6">
        <f>SUM(NonNurse[[#This Row],[Physical Therapist (PT) Hours]],NonNurse[[#This Row],[PT Assistant Hours]],NonNurse[[#This Row],[PT Aide Hours]])/NonNurse[[#This Row],[MDS Census]]</f>
        <v>1.6651754647579284E-3</v>
      </c>
      <c r="AA150" s="6">
        <v>0</v>
      </c>
      <c r="AB150" s="6">
        <v>0</v>
      </c>
      <c r="AC150" s="6">
        <v>0</v>
      </c>
      <c r="AD150" s="6">
        <v>0</v>
      </c>
      <c r="AE150" s="6">
        <v>0</v>
      </c>
      <c r="AF150" s="6">
        <v>0</v>
      </c>
      <c r="AG150" s="6">
        <v>0</v>
      </c>
      <c r="AH150" s="1">
        <v>315451</v>
      </c>
      <c r="AI150">
        <v>2</v>
      </c>
    </row>
    <row r="151" spans="1:35" x14ac:dyDescent="0.25">
      <c r="A151" t="s">
        <v>380</v>
      </c>
      <c r="B151" t="s">
        <v>82</v>
      </c>
      <c r="C151" t="s">
        <v>529</v>
      </c>
      <c r="D151" t="s">
        <v>405</v>
      </c>
      <c r="E151" s="6">
        <v>274.52173913043481</v>
      </c>
      <c r="F151" s="6">
        <v>4.9728260869565215</v>
      </c>
      <c r="G151" s="6">
        <v>0.63043478260869568</v>
      </c>
      <c r="H151" s="6">
        <v>0.95913043478260862</v>
      </c>
      <c r="I151" s="6">
        <v>14.119565217391305</v>
      </c>
      <c r="J151" s="6">
        <v>0</v>
      </c>
      <c r="K151" s="6">
        <v>0</v>
      </c>
      <c r="L151" s="6">
        <v>8.3168478260869581</v>
      </c>
      <c r="M151" s="6">
        <v>17.934782608695652</v>
      </c>
      <c r="N151" s="6">
        <v>0</v>
      </c>
      <c r="O151" s="6">
        <f>SUM(NonNurse[[#This Row],[Qualified Social Work Staff Hours]],NonNurse[[#This Row],[Other Social Work Staff Hours]])/NonNurse[[#This Row],[MDS Census]]</f>
        <v>6.5331010452961663E-2</v>
      </c>
      <c r="P151" s="6">
        <v>7.2717391304347823</v>
      </c>
      <c r="Q151" s="6">
        <v>100.64673913043478</v>
      </c>
      <c r="R151" s="6">
        <f>SUM(NonNurse[[#This Row],[Qualified Activities Professional Hours]],NonNurse[[#This Row],[Other Activities Professional Hours]])/NonNurse[[#This Row],[MDS Census]]</f>
        <v>0.39311450744377568</v>
      </c>
      <c r="S151" s="6">
        <v>8.8702173913043492</v>
      </c>
      <c r="T151" s="6">
        <v>9.4598913043478223</v>
      </c>
      <c r="U151" s="6">
        <v>0</v>
      </c>
      <c r="V151" s="6">
        <f>SUM(NonNurse[[#This Row],[Occupational Therapist Hours]],NonNurse[[#This Row],[OT Assistant Hours]],NonNurse[[#This Row],[OT Aide Hours]])/NonNurse[[#This Row],[MDS Census]]</f>
        <v>6.6771064301552094E-2</v>
      </c>
      <c r="W151" s="6">
        <v>11.498913043478263</v>
      </c>
      <c r="X151" s="6">
        <v>16.967608695652178</v>
      </c>
      <c r="Y151" s="6">
        <v>5.2717391304347823</v>
      </c>
      <c r="Z151" s="6">
        <f>SUM(NonNurse[[#This Row],[Physical Therapist (PT) Hours]],NonNurse[[#This Row],[PT Assistant Hours]],NonNurse[[#This Row],[PT Aide Hours]])/NonNurse[[#This Row],[MDS Census]]</f>
        <v>0.12289832119100413</v>
      </c>
      <c r="AA151" s="6">
        <v>0</v>
      </c>
      <c r="AB151" s="6">
        <v>0</v>
      </c>
      <c r="AC151" s="6">
        <v>0</v>
      </c>
      <c r="AD151" s="6">
        <v>0</v>
      </c>
      <c r="AE151" s="6">
        <v>0.32608695652173914</v>
      </c>
      <c r="AF151" s="6">
        <v>0</v>
      </c>
      <c r="AG151" s="6">
        <v>0</v>
      </c>
      <c r="AH151" s="1">
        <v>315159</v>
      </c>
      <c r="AI151">
        <v>2</v>
      </c>
    </row>
    <row r="152" spans="1:35" x14ac:dyDescent="0.25">
      <c r="A152" t="s">
        <v>380</v>
      </c>
      <c r="B152" t="s">
        <v>161</v>
      </c>
      <c r="C152" t="s">
        <v>449</v>
      </c>
      <c r="D152" t="s">
        <v>402</v>
      </c>
      <c r="E152" s="6">
        <v>205.02173913043478</v>
      </c>
      <c r="F152" s="6">
        <v>5.7391304347826084</v>
      </c>
      <c r="G152" s="6">
        <v>0</v>
      </c>
      <c r="H152" s="6">
        <v>0</v>
      </c>
      <c r="I152" s="6">
        <v>0</v>
      </c>
      <c r="J152" s="6">
        <v>0</v>
      </c>
      <c r="K152" s="6">
        <v>0</v>
      </c>
      <c r="L152" s="6">
        <v>10.827282608695654</v>
      </c>
      <c r="M152" s="6">
        <v>5.252173913043479</v>
      </c>
      <c r="N152" s="6">
        <v>5.306521739130436</v>
      </c>
      <c r="O152" s="6">
        <f>SUM(NonNurse[[#This Row],[Qualified Social Work Staff Hours]],NonNurse[[#This Row],[Other Social Work Staff Hours]])/NonNurse[[#This Row],[MDS Census]]</f>
        <v>5.1500371116530601E-2</v>
      </c>
      <c r="P152" s="6">
        <v>0</v>
      </c>
      <c r="Q152" s="6">
        <v>40.692608695652183</v>
      </c>
      <c r="R152" s="6">
        <f>SUM(NonNurse[[#This Row],[Qualified Activities Professional Hours]],NonNurse[[#This Row],[Other Activities Professional Hours]])/NonNurse[[#This Row],[MDS Census]]</f>
        <v>0.1984794825575231</v>
      </c>
      <c r="S152" s="6">
        <v>10.89521739130435</v>
      </c>
      <c r="T152" s="6">
        <v>9.3469565217391306</v>
      </c>
      <c r="U152" s="6">
        <v>0</v>
      </c>
      <c r="V152" s="6">
        <f>SUM(NonNurse[[#This Row],[Occupational Therapist Hours]],NonNurse[[#This Row],[OT Assistant Hours]],NonNurse[[#This Row],[OT Aide Hours]])/NonNurse[[#This Row],[MDS Census]]</f>
        <v>9.8731841798324685E-2</v>
      </c>
      <c r="W152" s="6">
        <v>10.919456521739132</v>
      </c>
      <c r="X152" s="6">
        <v>5.1164130434782615</v>
      </c>
      <c r="Y152" s="6">
        <v>0</v>
      </c>
      <c r="Z152" s="6">
        <f>SUM(NonNurse[[#This Row],[Physical Therapist (PT) Hours]],NonNurse[[#This Row],[PT Assistant Hours]],NonNurse[[#This Row],[PT Aide Hours]])/NonNurse[[#This Row],[MDS Census]]</f>
        <v>7.8215459654331465E-2</v>
      </c>
      <c r="AA152" s="6">
        <v>0</v>
      </c>
      <c r="AB152" s="6">
        <v>0</v>
      </c>
      <c r="AC152" s="6">
        <v>0</v>
      </c>
      <c r="AD152" s="6">
        <v>0</v>
      </c>
      <c r="AE152" s="6">
        <v>0</v>
      </c>
      <c r="AF152" s="6">
        <v>0</v>
      </c>
      <c r="AG152" s="6">
        <v>0</v>
      </c>
      <c r="AH152" s="1">
        <v>315279</v>
      </c>
      <c r="AI152">
        <v>2</v>
      </c>
    </row>
    <row r="153" spans="1:35" x14ac:dyDescent="0.25">
      <c r="A153" t="s">
        <v>380</v>
      </c>
      <c r="B153" t="s">
        <v>227</v>
      </c>
      <c r="C153" t="s">
        <v>481</v>
      </c>
      <c r="D153" t="s">
        <v>413</v>
      </c>
      <c r="E153" s="6">
        <v>134.53260869565219</v>
      </c>
      <c r="F153" s="6">
        <v>55.858695652173914</v>
      </c>
      <c r="G153" s="6">
        <v>1.2065217391304348</v>
      </c>
      <c r="H153" s="6">
        <v>0.77456521739130435</v>
      </c>
      <c r="I153" s="6">
        <v>123.69565217391305</v>
      </c>
      <c r="J153" s="6">
        <v>0</v>
      </c>
      <c r="K153" s="6">
        <v>0</v>
      </c>
      <c r="L153" s="6">
        <v>2.9547826086956523</v>
      </c>
      <c r="M153" s="6">
        <v>10.347826086956522</v>
      </c>
      <c r="N153" s="6">
        <v>0</v>
      </c>
      <c r="O153" s="6">
        <f>SUM(NonNurse[[#This Row],[Qualified Social Work Staff Hours]],NonNurse[[#This Row],[Other Social Work Staff Hours]])/NonNurse[[#This Row],[MDS Census]]</f>
        <v>7.6916861921305632E-2</v>
      </c>
      <c r="P153" s="6">
        <v>10.491847826086957</v>
      </c>
      <c r="Q153" s="6">
        <v>46.884782608695652</v>
      </c>
      <c r="R153" s="6">
        <f>SUM(NonNurse[[#This Row],[Qualified Activities Professional Hours]],NonNurse[[#This Row],[Other Activities Professional Hours]])/NonNurse[[#This Row],[MDS Census]]</f>
        <v>0.42648864829926475</v>
      </c>
      <c r="S153" s="6">
        <v>6.3396739130434785</v>
      </c>
      <c r="T153" s="6">
        <v>4.9755434782608692</v>
      </c>
      <c r="U153" s="6">
        <v>0</v>
      </c>
      <c r="V153" s="6">
        <f>SUM(NonNurse[[#This Row],[Occupational Therapist Hours]],NonNurse[[#This Row],[OT Assistant Hours]],NonNurse[[#This Row],[OT Aide Hours]])/NonNurse[[#This Row],[MDS Census]]</f>
        <v>8.4107618970671399E-2</v>
      </c>
      <c r="W153" s="6">
        <v>16.697500000000002</v>
      </c>
      <c r="X153" s="6">
        <v>5.0434782608695654</v>
      </c>
      <c r="Y153" s="6">
        <v>0</v>
      </c>
      <c r="Z153" s="6">
        <f>SUM(NonNurse[[#This Row],[Physical Therapist (PT) Hours]],NonNurse[[#This Row],[PT Assistant Hours]],NonNurse[[#This Row],[PT Aide Hours]])/NonNurse[[#This Row],[MDS Census]]</f>
        <v>0.16160378120707766</v>
      </c>
      <c r="AA153" s="6">
        <v>0</v>
      </c>
      <c r="AB153" s="6">
        <v>0</v>
      </c>
      <c r="AC153" s="6">
        <v>0</v>
      </c>
      <c r="AD153" s="6">
        <v>0</v>
      </c>
      <c r="AE153" s="6">
        <v>0</v>
      </c>
      <c r="AF153" s="6">
        <v>0</v>
      </c>
      <c r="AG153" s="6">
        <v>0</v>
      </c>
      <c r="AH153" s="1">
        <v>315360</v>
      </c>
      <c r="AI153">
        <v>2</v>
      </c>
    </row>
    <row r="154" spans="1:35" x14ac:dyDescent="0.25">
      <c r="A154" t="s">
        <v>380</v>
      </c>
      <c r="B154" t="s">
        <v>273</v>
      </c>
      <c r="C154" t="s">
        <v>432</v>
      </c>
      <c r="D154" t="s">
        <v>410</v>
      </c>
      <c r="E154" s="6">
        <v>55.923913043478258</v>
      </c>
      <c r="F154" s="6">
        <v>7.3478260869565215</v>
      </c>
      <c r="G154" s="6">
        <v>0.39999999999999997</v>
      </c>
      <c r="H154" s="6">
        <v>9.3260869565217397E-2</v>
      </c>
      <c r="I154" s="6">
        <v>3.1847826086956523</v>
      </c>
      <c r="J154" s="6">
        <v>0</v>
      </c>
      <c r="K154" s="6">
        <v>0</v>
      </c>
      <c r="L154" s="6">
        <v>1.5908695652173914</v>
      </c>
      <c r="M154" s="6">
        <v>3.8559782608695654</v>
      </c>
      <c r="N154" s="6">
        <v>0</v>
      </c>
      <c r="O154" s="6">
        <f>SUM(NonNurse[[#This Row],[Qualified Social Work Staff Hours]],NonNurse[[#This Row],[Other Social Work Staff Hours]])/NonNurse[[#This Row],[MDS Census]]</f>
        <v>6.8950437317784261E-2</v>
      </c>
      <c r="P154" s="6">
        <v>5.3586956521739131</v>
      </c>
      <c r="Q154" s="6">
        <v>9.5434782608695645</v>
      </c>
      <c r="R154" s="6">
        <f>SUM(NonNurse[[#This Row],[Qualified Activities Professional Hours]],NonNurse[[#This Row],[Other Activities Professional Hours]])/NonNurse[[#This Row],[MDS Census]]</f>
        <v>0.26647230320699705</v>
      </c>
      <c r="S154" s="6">
        <v>5.6701086956521749</v>
      </c>
      <c r="T154" s="6">
        <v>4.8521739130434787</v>
      </c>
      <c r="U154" s="6">
        <v>0</v>
      </c>
      <c r="V154" s="6">
        <f>SUM(NonNurse[[#This Row],[Occupational Therapist Hours]],NonNurse[[#This Row],[OT Assistant Hours]],NonNurse[[#This Row],[OT Aide Hours]])/NonNurse[[#This Row],[MDS Census]]</f>
        <v>0.18815354713313903</v>
      </c>
      <c r="W154" s="6">
        <v>7.9530434782608719</v>
      </c>
      <c r="X154" s="6">
        <v>3.260869565217391E-4</v>
      </c>
      <c r="Y154" s="6">
        <v>0</v>
      </c>
      <c r="Z154" s="6">
        <f>SUM(NonNurse[[#This Row],[Physical Therapist (PT) Hours]],NonNurse[[#This Row],[PT Assistant Hours]],NonNurse[[#This Row],[PT Aide Hours]])/NonNurse[[#This Row],[MDS Census]]</f>
        <v>0.14221768707482998</v>
      </c>
      <c r="AA154" s="6">
        <v>0</v>
      </c>
      <c r="AB154" s="6">
        <v>0</v>
      </c>
      <c r="AC154" s="6">
        <v>0</v>
      </c>
      <c r="AD154" s="6">
        <v>0</v>
      </c>
      <c r="AE154" s="6">
        <v>0</v>
      </c>
      <c r="AF154" s="6">
        <v>0</v>
      </c>
      <c r="AG154" s="6">
        <v>0</v>
      </c>
      <c r="AH154" s="1">
        <v>315435</v>
      </c>
      <c r="AI154">
        <v>2</v>
      </c>
    </row>
    <row r="155" spans="1:35" x14ac:dyDescent="0.25">
      <c r="A155" t="s">
        <v>380</v>
      </c>
      <c r="B155" t="s">
        <v>272</v>
      </c>
      <c r="C155" t="s">
        <v>528</v>
      </c>
      <c r="D155" t="s">
        <v>413</v>
      </c>
      <c r="E155" s="6">
        <v>82.956521739130437</v>
      </c>
      <c r="F155" s="6">
        <v>5.3913043478260869</v>
      </c>
      <c r="G155" s="6">
        <v>2.2826086956521738</v>
      </c>
      <c r="H155" s="6">
        <v>0.17391304347826086</v>
      </c>
      <c r="I155" s="6">
        <v>4.8478260869565215</v>
      </c>
      <c r="J155" s="6">
        <v>0</v>
      </c>
      <c r="K155" s="6">
        <v>5.3913043478260869</v>
      </c>
      <c r="L155" s="6">
        <v>3.5054347826086958</v>
      </c>
      <c r="M155" s="6">
        <v>12.375</v>
      </c>
      <c r="N155" s="6">
        <v>0</v>
      </c>
      <c r="O155" s="6">
        <f>SUM(NonNurse[[#This Row],[Qualified Social Work Staff Hours]],NonNurse[[#This Row],[Other Social Work Staff Hours]])/NonNurse[[#This Row],[MDS Census]]</f>
        <v>0.14917452830188679</v>
      </c>
      <c r="P155" s="6">
        <v>0</v>
      </c>
      <c r="Q155" s="6">
        <v>23.5</v>
      </c>
      <c r="R155" s="6">
        <f>SUM(NonNurse[[#This Row],[Qualified Activities Professional Hours]],NonNurse[[#This Row],[Other Activities Professional Hours]])/NonNurse[[#This Row],[MDS Census]]</f>
        <v>0.28328092243186581</v>
      </c>
      <c r="S155" s="6">
        <v>8.4939130434782619</v>
      </c>
      <c r="T155" s="6">
        <v>10.964999999999998</v>
      </c>
      <c r="U155" s="6">
        <v>0</v>
      </c>
      <c r="V155" s="6">
        <f>SUM(NonNurse[[#This Row],[Occupational Therapist Hours]],NonNurse[[#This Row],[OT Assistant Hours]],NonNurse[[#This Row],[OT Aide Hours]])/NonNurse[[#This Row],[MDS Census]]</f>
        <v>0.23456761006289309</v>
      </c>
      <c r="W155" s="6">
        <v>13.480217391304349</v>
      </c>
      <c r="X155" s="6">
        <v>12.194347826086956</v>
      </c>
      <c r="Y155" s="6">
        <v>0</v>
      </c>
      <c r="Z155" s="6">
        <f>SUM(NonNurse[[#This Row],[Physical Therapist (PT) Hours]],NonNurse[[#This Row],[PT Assistant Hours]],NonNurse[[#This Row],[PT Aide Hours]])/NonNurse[[#This Row],[MDS Census]]</f>
        <v>0.30949423480083854</v>
      </c>
      <c r="AA155" s="6">
        <v>0</v>
      </c>
      <c r="AB155" s="6">
        <v>0</v>
      </c>
      <c r="AC155" s="6">
        <v>0</v>
      </c>
      <c r="AD155" s="6">
        <v>0</v>
      </c>
      <c r="AE155" s="6">
        <v>0</v>
      </c>
      <c r="AF155" s="6">
        <v>0</v>
      </c>
      <c r="AG155" s="6">
        <v>0</v>
      </c>
      <c r="AH155" s="1">
        <v>315434</v>
      </c>
      <c r="AI155">
        <v>2</v>
      </c>
    </row>
    <row r="156" spans="1:35" x14ac:dyDescent="0.25">
      <c r="A156" t="s">
        <v>380</v>
      </c>
      <c r="B156" t="s">
        <v>84</v>
      </c>
      <c r="C156" t="s">
        <v>531</v>
      </c>
      <c r="D156" t="s">
        <v>413</v>
      </c>
      <c r="E156" s="6">
        <v>54.967391304347828</v>
      </c>
      <c r="F156" s="6">
        <v>5.6521739130434785</v>
      </c>
      <c r="G156" s="6">
        <v>0</v>
      </c>
      <c r="H156" s="6">
        <v>0.34239130434782611</v>
      </c>
      <c r="I156" s="6">
        <v>2.8695652173913042</v>
      </c>
      <c r="J156" s="6">
        <v>0</v>
      </c>
      <c r="K156" s="6">
        <v>0</v>
      </c>
      <c r="L156" s="6">
        <v>1.3280434782608699</v>
      </c>
      <c r="M156" s="6">
        <v>4.2608695652173916</v>
      </c>
      <c r="N156" s="6">
        <v>0</v>
      </c>
      <c r="O156" s="6">
        <f>SUM(NonNurse[[#This Row],[Qualified Social Work Staff Hours]],NonNurse[[#This Row],[Other Social Work Staff Hours]])/NonNurse[[#This Row],[MDS Census]]</f>
        <v>7.7516314020170063E-2</v>
      </c>
      <c r="P156" s="6">
        <v>5.5652173913043477</v>
      </c>
      <c r="Q156" s="6">
        <v>14.508695652173914</v>
      </c>
      <c r="R156" s="6">
        <f>SUM(NonNurse[[#This Row],[Qualified Activities Professional Hours]],NonNurse[[#This Row],[Other Activities Professional Hours]])/NonNurse[[#This Row],[MDS Census]]</f>
        <v>0.36519675697053594</v>
      </c>
      <c r="S156" s="6">
        <v>1.8244565217391306</v>
      </c>
      <c r="T156" s="6">
        <v>4.6778260869565225</v>
      </c>
      <c r="U156" s="6">
        <v>0</v>
      </c>
      <c r="V156" s="6">
        <f>SUM(NonNurse[[#This Row],[Occupational Therapist Hours]],NonNurse[[#This Row],[OT Assistant Hours]],NonNurse[[#This Row],[OT Aide Hours]])/NonNurse[[#This Row],[MDS Census]]</f>
        <v>0.11829345461736208</v>
      </c>
      <c r="W156" s="6">
        <v>6.0884782608695653</v>
      </c>
      <c r="X156" s="6">
        <v>2.3988043478260859</v>
      </c>
      <c r="Y156" s="6">
        <v>5.7282608695652177</v>
      </c>
      <c r="Z156" s="6">
        <f>SUM(NonNurse[[#This Row],[Physical Therapist (PT) Hours]],NonNurse[[#This Row],[PT Assistant Hours]],NonNurse[[#This Row],[PT Aide Hours]])/NonNurse[[#This Row],[MDS Census]]</f>
        <v>0.25861775756377298</v>
      </c>
      <c r="AA156" s="6">
        <v>0</v>
      </c>
      <c r="AB156" s="6">
        <v>0</v>
      </c>
      <c r="AC156" s="6">
        <v>0</v>
      </c>
      <c r="AD156" s="6">
        <v>0</v>
      </c>
      <c r="AE156" s="6">
        <v>0</v>
      </c>
      <c r="AF156" s="6">
        <v>0</v>
      </c>
      <c r="AG156" s="6">
        <v>0</v>
      </c>
      <c r="AH156" s="1">
        <v>315164</v>
      </c>
      <c r="AI156">
        <v>2</v>
      </c>
    </row>
    <row r="157" spans="1:35" x14ac:dyDescent="0.25">
      <c r="A157" t="s">
        <v>380</v>
      </c>
      <c r="B157" t="s">
        <v>267</v>
      </c>
      <c r="C157" t="s">
        <v>480</v>
      </c>
      <c r="D157" t="s">
        <v>409</v>
      </c>
      <c r="E157" s="6">
        <v>126.05434782608695</v>
      </c>
      <c r="F157" s="6">
        <v>10.521739130434783</v>
      </c>
      <c r="G157" s="6">
        <v>0.19565217391304349</v>
      </c>
      <c r="H157" s="6">
        <v>0.47826086956521741</v>
      </c>
      <c r="I157" s="6">
        <v>3.8260869565217392</v>
      </c>
      <c r="J157" s="6">
        <v>0</v>
      </c>
      <c r="K157" s="6">
        <v>0.2091304347826087</v>
      </c>
      <c r="L157" s="6">
        <v>5.6110869565217394</v>
      </c>
      <c r="M157" s="6">
        <v>3.3043478260869565</v>
      </c>
      <c r="N157" s="6">
        <v>0</v>
      </c>
      <c r="O157" s="6">
        <f>SUM(NonNurse[[#This Row],[Qualified Social Work Staff Hours]],NonNurse[[#This Row],[Other Social Work Staff Hours]])/NonNurse[[#This Row],[MDS Census]]</f>
        <v>2.6213675950676901E-2</v>
      </c>
      <c r="P157" s="6">
        <v>8.1739130434782616</v>
      </c>
      <c r="Q157" s="6">
        <v>40.204891304347846</v>
      </c>
      <c r="R157" s="6">
        <f>SUM(NonNurse[[#This Row],[Qualified Activities Professional Hours]],NonNurse[[#This Row],[Other Activities Professional Hours]])/NonNurse[[#This Row],[MDS Census]]</f>
        <v>0.38379322238509972</v>
      </c>
      <c r="S157" s="6">
        <v>3.8433695652173916</v>
      </c>
      <c r="T157" s="6">
        <v>11.117826086956526</v>
      </c>
      <c r="U157" s="6">
        <v>0</v>
      </c>
      <c r="V157" s="6">
        <f>SUM(NonNurse[[#This Row],[Occupational Therapist Hours]],NonNurse[[#This Row],[OT Assistant Hours]],NonNurse[[#This Row],[OT Aide Hours]])/NonNurse[[#This Row],[MDS Census]]</f>
        <v>0.11868845391049414</v>
      </c>
      <c r="W157" s="6">
        <v>4.8730434782608709</v>
      </c>
      <c r="X157" s="6">
        <v>7.7478260869565228</v>
      </c>
      <c r="Y157" s="6">
        <v>0</v>
      </c>
      <c r="Z157" s="6">
        <f>SUM(NonNurse[[#This Row],[Physical Therapist (PT) Hours]],NonNurse[[#This Row],[PT Assistant Hours]],NonNurse[[#This Row],[PT Aide Hours]])/NonNurse[[#This Row],[MDS Census]]</f>
        <v>0.10012244546003279</v>
      </c>
      <c r="AA157" s="6">
        <v>0</v>
      </c>
      <c r="AB157" s="6">
        <v>0</v>
      </c>
      <c r="AC157" s="6">
        <v>0</v>
      </c>
      <c r="AD157" s="6">
        <v>0</v>
      </c>
      <c r="AE157" s="6">
        <v>3.1630434782608696</v>
      </c>
      <c r="AF157" s="6">
        <v>0</v>
      </c>
      <c r="AG157" s="6">
        <v>0</v>
      </c>
      <c r="AH157" s="1">
        <v>315425</v>
      </c>
      <c r="AI157">
        <v>2</v>
      </c>
    </row>
    <row r="158" spans="1:35" x14ac:dyDescent="0.25">
      <c r="A158" t="s">
        <v>380</v>
      </c>
      <c r="B158" t="s">
        <v>239</v>
      </c>
      <c r="C158" t="s">
        <v>447</v>
      </c>
      <c r="D158" t="s">
        <v>410</v>
      </c>
      <c r="E158" s="6">
        <v>77.804347826086953</v>
      </c>
      <c r="F158" s="6">
        <v>5.7391304347826084</v>
      </c>
      <c r="G158" s="6">
        <v>0</v>
      </c>
      <c r="H158" s="6">
        <v>0</v>
      </c>
      <c r="I158" s="6">
        <v>3.0326086956521738</v>
      </c>
      <c r="J158" s="6">
        <v>0</v>
      </c>
      <c r="K158" s="6">
        <v>0</v>
      </c>
      <c r="L158" s="6">
        <v>0</v>
      </c>
      <c r="M158" s="6">
        <v>6.8355434782608668</v>
      </c>
      <c r="N158" s="6">
        <v>0</v>
      </c>
      <c r="O158" s="6">
        <f>SUM(NonNurse[[#This Row],[Qualified Social Work Staff Hours]],NonNurse[[#This Row],[Other Social Work Staff Hours]])/NonNurse[[#This Row],[MDS Census]]</f>
        <v>8.7855546241966995E-2</v>
      </c>
      <c r="P158" s="6">
        <v>13.80521739130435</v>
      </c>
      <c r="Q158" s="6">
        <v>9.3479347826086947</v>
      </c>
      <c r="R158" s="6">
        <f>SUM(NonNurse[[#This Row],[Qualified Activities Professional Hours]],NonNurse[[#This Row],[Other Activities Professional Hours]])/NonNurse[[#This Row],[MDS Census]]</f>
        <v>0.29758172673931266</v>
      </c>
      <c r="S158" s="6">
        <v>5.4238043478260876</v>
      </c>
      <c r="T158" s="6">
        <v>5.4185869565217404</v>
      </c>
      <c r="U158" s="6">
        <v>0</v>
      </c>
      <c r="V158" s="6">
        <f>SUM(NonNurse[[#This Row],[Occupational Therapist Hours]],NonNurse[[#This Row],[OT Assistant Hours]],NonNurse[[#This Row],[OT Aide Hours]])/NonNurse[[#This Row],[MDS Census]]</f>
        <v>0.13935456831517187</v>
      </c>
      <c r="W158" s="6">
        <v>5.818586956521739</v>
      </c>
      <c r="X158" s="6">
        <v>10.407608695652174</v>
      </c>
      <c r="Y158" s="6">
        <v>0</v>
      </c>
      <c r="Z158" s="6">
        <f>SUM(NonNurse[[#This Row],[Physical Therapist (PT) Hours]],NonNurse[[#This Row],[PT Assistant Hours]],NonNurse[[#This Row],[PT Aide Hours]])/NonNurse[[#This Row],[MDS Census]]</f>
        <v>0.20855127130483378</v>
      </c>
      <c r="AA158" s="6">
        <v>0</v>
      </c>
      <c r="AB158" s="6">
        <v>0</v>
      </c>
      <c r="AC158" s="6">
        <v>0</v>
      </c>
      <c r="AD158" s="6">
        <v>9.3605434782608707</v>
      </c>
      <c r="AE158" s="6">
        <v>0</v>
      </c>
      <c r="AF158" s="6">
        <v>0</v>
      </c>
      <c r="AG158" s="6">
        <v>0</v>
      </c>
      <c r="AH158" s="1">
        <v>315375</v>
      </c>
      <c r="AI158">
        <v>2</v>
      </c>
    </row>
    <row r="159" spans="1:35" x14ac:dyDescent="0.25">
      <c r="A159" t="s">
        <v>380</v>
      </c>
      <c r="B159" t="s">
        <v>122</v>
      </c>
      <c r="C159" t="s">
        <v>429</v>
      </c>
      <c r="D159" t="s">
        <v>404</v>
      </c>
      <c r="E159" s="6">
        <v>83.543478260869563</v>
      </c>
      <c r="F159" s="6">
        <v>5.3043478260869561</v>
      </c>
      <c r="G159" s="6">
        <v>0</v>
      </c>
      <c r="H159" s="6">
        <v>0.43739130434782608</v>
      </c>
      <c r="I159" s="6">
        <v>3.2173913043478262</v>
      </c>
      <c r="J159" s="6">
        <v>0</v>
      </c>
      <c r="K159" s="6">
        <v>0</v>
      </c>
      <c r="L159" s="6">
        <v>1.075</v>
      </c>
      <c r="M159" s="6">
        <v>3.3913043478260869</v>
      </c>
      <c r="N159" s="6">
        <v>0</v>
      </c>
      <c r="O159" s="6">
        <f>SUM(NonNurse[[#This Row],[Qualified Social Work Staff Hours]],NonNurse[[#This Row],[Other Social Work Staff Hours]])/NonNurse[[#This Row],[MDS Census]]</f>
        <v>4.0593286494925843E-2</v>
      </c>
      <c r="P159" s="6">
        <v>5.1304347826086953</v>
      </c>
      <c r="Q159" s="6">
        <v>32.771739130434781</v>
      </c>
      <c r="R159" s="6">
        <f>SUM(NonNurse[[#This Row],[Qualified Activities Professional Hours]],NonNurse[[#This Row],[Other Activities Professional Hours]])/NonNurse[[#This Row],[MDS Census]]</f>
        <v>0.45368201925578977</v>
      </c>
      <c r="S159" s="6">
        <v>4.4672826086956503</v>
      </c>
      <c r="T159" s="6">
        <v>4.9782608695652177</v>
      </c>
      <c r="U159" s="6">
        <v>0</v>
      </c>
      <c r="V159" s="6">
        <f>SUM(NonNurse[[#This Row],[Occupational Therapist Hours]],NonNurse[[#This Row],[OT Assistant Hours]],NonNurse[[#This Row],[OT Aide Hours]])/NonNurse[[#This Row],[MDS Census]]</f>
        <v>0.11306141035649231</v>
      </c>
      <c r="W159" s="6">
        <v>2.3044565217391302</v>
      </c>
      <c r="X159" s="6">
        <v>5.0177173913043474</v>
      </c>
      <c r="Y159" s="6">
        <v>0</v>
      </c>
      <c r="Z159" s="6">
        <f>SUM(NonNurse[[#This Row],[Physical Therapist (PT) Hours]],NonNurse[[#This Row],[PT Assistant Hours]],NonNurse[[#This Row],[PT Aide Hours]])/NonNurse[[#This Row],[MDS Census]]</f>
        <v>8.7645068956544364E-2</v>
      </c>
      <c r="AA159" s="6">
        <v>0</v>
      </c>
      <c r="AB159" s="6">
        <v>0</v>
      </c>
      <c r="AC159" s="6">
        <v>0</v>
      </c>
      <c r="AD159" s="6">
        <v>0</v>
      </c>
      <c r="AE159" s="6">
        <v>0</v>
      </c>
      <c r="AF159" s="6">
        <v>0</v>
      </c>
      <c r="AG159" s="6">
        <v>0</v>
      </c>
      <c r="AH159" s="1">
        <v>315224</v>
      </c>
      <c r="AI159">
        <v>2</v>
      </c>
    </row>
    <row r="160" spans="1:35" x14ac:dyDescent="0.25">
      <c r="A160" t="s">
        <v>380</v>
      </c>
      <c r="B160" t="s">
        <v>197</v>
      </c>
      <c r="C160" t="s">
        <v>437</v>
      </c>
      <c r="D160" t="s">
        <v>418</v>
      </c>
      <c r="E160" s="6">
        <v>98.663043478260875</v>
      </c>
      <c r="F160" s="6">
        <v>11.043478260869565</v>
      </c>
      <c r="G160" s="6">
        <v>0.65217391304347827</v>
      </c>
      <c r="H160" s="6">
        <v>0</v>
      </c>
      <c r="I160" s="6">
        <v>2.6086956521739131</v>
      </c>
      <c r="J160" s="6">
        <v>0</v>
      </c>
      <c r="K160" s="6">
        <v>0</v>
      </c>
      <c r="L160" s="6">
        <v>2.034347826086957</v>
      </c>
      <c r="M160" s="6">
        <v>5.3913043478260869</v>
      </c>
      <c r="N160" s="6">
        <v>0</v>
      </c>
      <c r="O160" s="6">
        <f>SUM(NonNurse[[#This Row],[Qualified Social Work Staff Hours]],NonNurse[[#This Row],[Other Social Work Staff Hours]])/NonNurse[[#This Row],[MDS Census]]</f>
        <v>5.4643604715214275E-2</v>
      </c>
      <c r="P160" s="6">
        <v>5.4782608695652177</v>
      </c>
      <c r="Q160" s="6">
        <v>15.069347826086959</v>
      </c>
      <c r="R160" s="6">
        <f>SUM(NonNurse[[#This Row],[Qualified Activities Professional Hours]],NonNurse[[#This Row],[Other Activities Professional Hours]])/NonNurse[[#This Row],[MDS Census]]</f>
        <v>0.20826043847086043</v>
      </c>
      <c r="S160" s="6">
        <v>5.4153260869565205</v>
      </c>
      <c r="T160" s="6">
        <v>2.5929347826086953</v>
      </c>
      <c r="U160" s="6">
        <v>0</v>
      </c>
      <c r="V160" s="6">
        <f>SUM(NonNurse[[#This Row],[Occupational Therapist Hours]],NonNurse[[#This Row],[OT Assistant Hours]],NonNurse[[#This Row],[OT Aide Hours]])/NonNurse[[#This Row],[MDS Census]]</f>
        <v>8.1167786713671905E-2</v>
      </c>
      <c r="W160" s="6">
        <v>1.5868478260869565</v>
      </c>
      <c r="X160" s="6">
        <v>9.2693478260869551</v>
      </c>
      <c r="Y160" s="6">
        <v>0</v>
      </c>
      <c r="Z160" s="6">
        <f>SUM(NonNurse[[#This Row],[Physical Therapist (PT) Hours]],NonNurse[[#This Row],[PT Assistant Hours]],NonNurse[[#This Row],[PT Aide Hours]])/NonNurse[[#This Row],[MDS Census]]</f>
        <v>0.11003305056736805</v>
      </c>
      <c r="AA160" s="6">
        <v>0</v>
      </c>
      <c r="AB160" s="6">
        <v>0</v>
      </c>
      <c r="AC160" s="6">
        <v>0</v>
      </c>
      <c r="AD160" s="6">
        <v>0</v>
      </c>
      <c r="AE160" s="6">
        <v>0</v>
      </c>
      <c r="AF160" s="6">
        <v>0</v>
      </c>
      <c r="AG160" s="6">
        <v>0</v>
      </c>
      <c r="AH160" s="1">
        <v>315327</v>
      </c>
      <c r="AI160">
        <v>2</v>
      </c>
    </row>
    <row r="161" spans="1:35" x14ac:dyDescent="0.25">
      <c r="A161" t="s">
        <v>380</v>
      </c>
      <c r="B161" t="s">
        <v>83</v>
      </c>
      <c r="C161" t="s">
        <v>530</v>
      </c>
      <c r="D161" t="s">
        <v>411</v>
      </c>
      <c r="E161" s="6">
        <v>22.402173913043477</v>
      </c>
      <c r="F161" s="6">
        <v>2.4239130434782608</v>
      </c>
      <c r="G161" s="6">
        <v>4.3478260869565216E-2</v>
      </c>
      <c r="H161" s="6">
        <v>0.13858695652173914</v>
      </c>
      <c r="I161" s="6">
        <v>5.3043478260869561</v>
      </c>
      <c r="J161" s="6">
        <v>0</v>
      </c>
      <c r="K161" s="6">
        <v>0.30434782608695654</v>
      </c>
      <c r="L161" s="6">
        <v>0.13478260869565217</v>
      </c>
      <c r="M161" s="6">
        <v>4.9565217391304346</v>
      </c>
      <c r="N161" s="6">
        <v>0</v>
      </c>
      <c r="O161" s="6">
        <f>SUM(NonNurse[[#This Row],[Qualified Social Work Staff Hours]],NonNurse[[#This Row],[Other Social Work Staff Hours]])/NonNurse[[#This Row],[MDS Census]]</f>
        <v>0.22125181950509462</v>
      </c>
      <c r="P161" s="6">
        <v>4.7826086956521738</v>
      </c>
      <c r="Q161" s="6">
        <v>15.062717391304338</v>
      </c>
      <c r="R161" s="6">
        <f>SUM(NonNurse[[#This Row],[Qualified Activities Professional Hours]],NonNurse[[#This Row],[Other Activities Professional Hours]])/NonNurse[[#This Row],[MDS Census]]</f>
        <v>0.885866084425036</v>
      </c>
      <c r="S161" s="6">
        <v>4.5084782608695653</v>
      </c>
      <c r="T161" s="6">
        <v>0.21576086956521739</v>
      </c>
      <c r="U161" s="6">
        <v>0</v>
      </c>
      <c r="V161" s="6">
        <f>SUM(NonNurse[[#This Row],[Occupational Therapist Hours]],NonNurse[[#This Row],[OT Assistant Hours]],NonNurse[[#This Row],[OT Aide Hours]])/NonNurse[[#This Row],[MDS Census]]</f>
        <v>0.21088306647258614</v>
      </c>
      <c r="W161" s="6">
        <v>9.2813043478260848</v>
      </c>
      <c r="X161" s="6">
        <v>0</v>
      </c>
      <c r="Y161" s="6">
        <v>0</v>
      </c>
      <c r="Z161" s="6">
        <f>SUM(NonNurse[[#This Row],[Physical Therapist (PT) Hours]],NonNurse[[#This Row],[PT Assistant Hours]],NonNurse[[#This Row],[PT Aide Hours]])/NonNurse[[#This Row],[MDS Census]]</f>
        <v>0.41430373605046089</v>
      </c>
      <c r="AA161" s="6">
        <v>0</v>
      </c>
      <c r="AB161" s="6">
        <v>0</v>
      </c>
      <c r="AC161" s="6">
        <v>0</v>
      </c>
      <c r="AD161" s="6">
        <v>0</v>
      </c>
      <c r="AE161" s="6">
        <v>2.1739130434782608E-2</v>
      </c>
      <c r="AF161" s="6">
        <v>0</v>
      </c>
      <c r="AG161" s="6">
        <v>0</v>
      </c>
      <c r="AH161" s="1">
        <v>315161</v>
      </c>
      <c r="AI161">
        <v>2</v>
      </c>
    </row>
    <row r="162" spans="1:35" x14ac:dyDescent="0.25">
      <c r="A162" t="s">
        <v>380</v>
      </c>
      <c r="B162" t="s">
        <v>204</v>
      </c>
      <c r="C162" t="s">
        <v>559</v>
      </c>
      <c r="D162" t="s">
        <v>402</v>
      </c>
      <c r="E162" s="6">
        <v>84.402173913043484</v>
      </c>
      <c r="F162" s="6">
        <v>12.869565217391305</v>
      </c>
      <c r="G162" s="6">
        <v>0.52173913043478259</v>
      </c>
      <c r="H162" s="6">
        <v>0.65217391304347827</v>
      </c>
      <c r="I162" s="6">
        <v>3.3695652173913042</v>
      </c>
      <c r="J162" s="6">
        <v>0</v>
      </c>
      <c r="K162" s="6">
        <v>3.2608695652173912E-2</v>
      </c>
      <c r="L162" s="6">
        <v>2.0111956521739129</v>
      </c>
      <c r="M162" s="6">
        <v>5.2173913043478262</v>
      </c>
      <c r="N162" s="6">
        <v>0</v>
      </c>
      <c r="O162" s="6">
        <f>SUM(NonNurse[[#This Row],[Qualified Social Work Staff Hours]],NonNurse[[#This Row],[Other Social Work Staff Hours]])/NonNurse[[#This Row],[MDS Census]]</f>
        <v>6.1815840309079197E-2</v>
      </c>
      <c r="P162" s="6">
        <v>4.9565217391304346</v>
      </c>
      <c r="Q162" s="6">
        <v>19.702173913043477</v>
      </c>
      <c r="R162" s="6">
        <f>SUM(NonNurse[[#This Row],[Qualified Activities Professional Hours]],NonNurse[[#This Row],[Other Activities Professional Hours]])/NonNurse[[#This Row],[MDS Census]]</f>
        <v>0.29215711526078553</v>
      </c>
      <c r="S162" s="6">
        <v>12.886086956521739</v>
      </c>
      <c r="T162" s="6">
        <v>9.5413043478260864</v>
      </c>
      <c r="U162" s="6">
        <v>0</v>
      </c>
      <c r="V162" s="6">
        <f>SUM(NonNurse[[#This Row],[Occupational Therapist Hours]],NonNurse[[#This Row],[OT Assistant Hours]],NonNurse[[#This Row],[OT Aide Hours]])/NonNurse[[#This Row],[MDS Census]]</f>
        <v>0.2657205408886027</v>
      </c>
      <c r="W162" s="6">
        <v>7.08565217391304</v>
      </c>
      <c r="X162" s="6">
        <v>5.5764130434782615</v>
      </c>
      <c r="Y162" s="6">
        <v>0</v>
      </c>
      <c r="Z162" s="6">
        <f>SUM(NonNurse[[#This Row],[Physical Therapist (PT) Hours]],NonNurse[[#This Row],[PT Assistant Hours]],NonNurse[[#This Row],[PT Aide Hours]])/NonNurse[[#This Row],[MDS Census]]</f>
        <v>0.15002060528010297</v>
      </c>
      <c r="AA162" s="6">
        <v>0</v>
      </c>
      <c r="AB162" s="6">
        <v>0</v>
      </c>
      <c r="AC162" s="6">
        <v>0</v>
      </c>
      <c r="AD162" s="6">
        <v>0</v>
      </c>
      <c r="AE162" s="6">
        <v>0</v>
      </c>
      <c r="AF162" s="6">
        <v>0</v>
      </c>
      <c r="AG162" s="6">
        <v>0</v>
      </c>
      <c r="AH162" s="1">
        <v>315336</v>
      </c>
      <c r="AI162">
        <v>2</v>
      </c>
    </row>
    <row r="163" spans="1:35" x14ac:dyDescent="0.25">
      <c r="A163" t="s">
        <v>380</v>
      </c>
      <c r="B163" t="s">
        <v>0</v>
      </c>
      <c r="C163" t="s">
        <v>533</v>
      </c>
      <c r="D163" t="s">
        <v>412</v>
      </c>
      <c r="E163" s="6">
        <v>130.90217391304347</v>
      </c>
      <c r="F163" s="6">
        <v>6.0978260869565215</v>
      </c>
      <c r="G163" s="6">
        <v>0.56521739130434778</v>
      </c>
      <c r="H163" s="6">
        <v>0</v>
      </c>
      <c r="I163" s="6">
        <v>4.0543478260869561</v>
      </c>
      <c r="J163" s="6">
        <v>0</v>
      </c>
      <c r="K163" s="6">
        <v>5.7391304347826084</v>
      </c>
      <c r="L163" s="6">
        <v>1.9429347826086956</v>
      </c>
      <c r="M163" s="6">
        <v>4.5190217391304346</v>
      </c>
      <c r="N163" s="6">
        <v>0</v>
      </c>
      <c r="O163" s="6">
        <f>SUM(NonNurse[[#This Row],[Qualified Social Work Staff Hours]],NonNurse[[#This Row],[Other Social Work Staff Hours]])/NonNurse[[#This Row],[MDS Census]]</f>
        <v>3.4522129037615215E-2</v>
      </c>
      <c r="P163" s="6">
        <v>4.3722826086956523</v>
      </c>
      <c r="Q163" s="6">
        <v>70.198369565217391</v>
      </c>
      <c r="R163" s="6">
        <f>SUM(NonNurse[[#This Row],[Qualified Activities Professional Hours]],NonNurse[[#This Row],[Other Activities Professional Hours]])/NonNurse[[#This Row],[MDS Census]]</f>
        <v>0.56966702648841661</v>
      </c>
      <c r="S163" s="6">
        <v>10.597826086956522</v>
      </c>
      <c r="T163" s="6">
        <v>5.1114130434782608</v>
      </c>
      <c r="U163" s="6">
        <v>0</v>
      </c>
      <c r="V163" s="6">
        <f>SUM(NonNurse[[#This Row],[Occupational Therapist Hours]],NonNurse[[#This Row],[OT Assistant Hours]],NonNurse[[#This Row],[OT Aide Hours]])/NonNurse[[#This Row],[MDS Census]]</f>
        <v>0.12000747322095823</v>
      </c>
      <c r="W163" s="6">
        <v>0.67119565217391308</v>
      </c>
      <c r="X163" s="6">
        <v>3.7445652173913042</v>
      </c>
      <c r="Y163" s="6">
        <v>0</v>
      </c>
      <c r="Z163" s="6">
        <f>SUM(NonNurse[[#This Row],[Physical Therapist (PT) Hours]],NonNurse[[#This Row],[PT Assistant Hours]],NonNurse[[#This Row],[PT Aide Hours]])/NonNurse[[#This Row],[MDS Census]]</f>
        <v>3.3733289047579502E-2</v>
      </c>
      <c r="AA163" s="6">
        <v>0</v>
      </c>
      <c r="AB163" s="6">
        <v>0</v>
      </c>
      <c r="AC163" s="6">
        <v>0</v>
      </c>
      <c r="AD163" s="6">
        <v>0</v>
      </c>
      <c r="AE163" s="6">
        <v>0</v>
      </c>
      <c r="AF163" s="6">
        <v>0</v>
      </c>
      <c r="AG163" s="6">
        <v>0.39130434782608697</v>
      </c>
      <c r="AH163" s="1">
        <v>315177</v>
      </c>
      <c r="AI163">
        <v>2</v>
      </c>
    </row>
    <row r="164" spans="1:35" x14ac:dyDescent="0.25">
      <c r="A164" t="s">
        <v>380</v>
      </c>
      <c r="B164" t="s">
        <v>28</v>
      </c>
      <c r="C164" t="s">
        <v>428</v>
      </c>
      <c r="D164" t="s">
        <v>411</v>
      </c>
      <c r="E164" s="6">
        <v>65.826086956521735</v>
      </c>
      <c r="F164" s="6">
        <v>5.5652173913043477</v>
      </c>
      <c r="G164" s="6">
        <v>1.4130434782608696</v>
      </c>
      <c r="H164" s="6">
        <v>0.32065217391304346</v>
      </c>
      <c r="I164" s="6">
        <v>19.163043478260871</v>
      </c>
      <c r="J164" s="6">
        <v>0</v>
      </c>
      <c r="K164" s="6">
        <v>1.1304347826086956</v>
      </c>
      <c r="L164" s="6">
        <v>3.6289130434782599</v>
      </c>
      <c r="M164" s="6">
        <v>4.8695652173913047</v>
      </c>
      <c r="N164" s="6">
        <v>0</v>
      </c>
      <c r="O164" s="6">
        <f>SUM(NonNurse[[#This Row],[Qualified Social Work Staff Hours]],NonNurse[[#This Row],[Other Social Work Staff Hours]])/NonNurse[[#This Row],[MDS Census]]</f>
        <v>7.3976221928665792E-2</v>
      </c>
      <c r="P164" s="6">
        <v>5.3478260869565215</v>
      </c>
      <c r="Q164" s="6">
        <v>0.606304347826087</v>
      </c>
      <c r="R164" s="6">
        <f>SUM(NonNurse[[#This Row],[Qualified Activities Professional Hours]],NonNurse[[#This Row],[Other Activities Professional Hours]])/NonNurse[[#This Row],[MDS Census]]</f>
        <v>9.0452443857331574E-2</v>
      </c>
      <c r="S164" s="6">
        <v>4.3576086956521758</v>
      </c>
      <c r="T164" s="6">
        <v>4.7460869565217392</v>
      </c>
      <c r="U164" s="6">
        <v>0</v>
      </c>
      <c r="V164" s="6">
        <f>SUM(NonNurse[[#This Row],[Occupational Therapist Hours]],NonNurse[[#This Row],[OT Assistant Hours]],NonNurse[[#This Row],[OT Aide Hours]])/NonNurse[[#This Row],[MDS Census]]</f>
        <v>0.13829920739762222</v>
      </c>
      <c r="W164" s="6">
        <v>3.9771739130434769</v>
      </c>
      <c r="X164" s="6">
        <v>5.3026086956521734</v>
      </c>
      <c r="Y164" s="6">
        <v>0</v>
      </c>
      <c r="Z164" s="6">
        <f>SUM(NonNurse[[#This Row],[Physical Therapist (PT) Hours]],NonNurse[[#This Row],[PT Assistant Hours]],NonNurse[[#This Row],[PT Aide Hours]])/NonNurse[[#This Row],[MDS Census]]</f>
        <v>0.14097424042272128</v>
      </c>
      <c r="AA164" s="6">
        <v>0</v>
      </c>
      <c r="AB164" s="6">
        <v>0</v>
      </c>
      <c r="AC164" s="6">
        <v>0</v>
      </c>
      <c r="AD164" s="6">
        <v>0</v>
      </c>
      <c r="AE164" s="6">
        <v>0</v>
      </c>
      <c r="AF164" s="6">
        <v>0</v>
      </c>
      <c r="AG164" s="6">
        <v>0.76086956521739135</v>
      </c>
      <c r="AH164" s="1">
        <v>315058</v>
      </c>
      <c r="AI164">
        <v>2</v>
      </c>
    </row>
    <row r="165" spans="1:35" x14ac:dyDescent="0.25">
      <c r="A165" t="s">
        <v>380</v>
      </c>
      <c r="B165" t="s">
        <v>260</v>
      </c>
      <c r="C165" t="s">
        <v>491</v>
      </c>
      <c r="D165" t="s">
        <v>410</v>
      </c>
      <c r="E165" s="6">
        <v>51.402173913043477</v>
      </c>
      <c r="F165" s="6">
        <v>4.0760869565217392</v>
      </c>
      <c r="G165" s="6">
        <v>0</v>
      </c>
      <c r="H165" s="6">
        <v>0</v>
      </c>
      <c r="I165" s="6">
        <v>0</v>
      </c>
      <c r="J165" s="6">
        <v>0</v>
      </c>
      <c r="K165" s="6">
        <v>0</v>
      </c>
      <c r="L165" s="6">
        <v>1.9592391304347827</v>
      </c>
      <c r="M165" s="6">
        <v>4.6467391304347823</v>
      </c>
      <c r="N165" s="6">
        <v>0</v>
      </c>
      <c r="O165" s="6">
        <f>SUM(NonNurse[[#This Row],[Qualified Social Work Staff Hours]],NonNurse[[#This Row],[Other Social Work Staff Hours]])/NonNurse[[#This Row],[MDS Census]]</f>
        <v>9.0399661662085004E-2</v>
      </c>
      <c r="P165" s="6">
        <v>4.3206521739130439</v>
      </c>
      <c r="Q165" s="6">
        <v>0</v>
      </c>
      <c r="R165" s="6">
        <f>SUM(NonNurse[[#This Row],[Qualified Activities Professional Hours]],NonNurse[[#This Row],[Other Activities Professional Hours]])/NonNurse[[#This Row],[MDS Census]]</f>
        <v>8.4055825755973784E-2</v>
      </c>
      <c r="S165" s="6">
        <v>6.1413043478260869</v>
      </c>
      <c r="T165" s="6">
        <v>7.0163043478260869</v>
      </c>
      <c r="U165" s="6">
        <v>0</v>
      </c>
      <c r="V165" s="6">
        <f>SUM(NonNurse[[#This Row],[Occupational Therapist Hours]],NonNurse[[#This Row],[OT Assistant Hours]],NonNurse[[#This Row],[OT Aide Hours]])/NonNurse[[#This Row],[MDS Census]]</f>
        <v>0.25597377881158806</v>
      </c>
      <c r="W165" s="6">
        <v>5.9918478260869561</v>
      </c>
      <c r="X165" s="6">
        <v>4.2798913043478262</v>
      </c>
      <c r="Y165" s="6">
        <v>0</v>
      </c>
      <c r="Z165" s="6">
        <f>SUM(NonNurse[[#This Row],[Physical Therapist (PT) Hours]],NonNurse[[#This Row],[PT Assistant Hours]],NonNurse[[#This Row],[PT Aide Hours]])/NonNurse[[#This Row],[MDS Census]]</f>
        <v>0.19983083104250368</v>
      </c>
      <c r="AA165" s="6">
        <v>0</v>
      </c>
      <c r="AB165" s="6">
        <v>20.163043478260871</v>
      </c>
      <c r="AC165" s="6">
        <v>0</v>
      </c>
      <c r="AD165" s="6">
        <v>0</v>
      </c>
      <c r="AE165" s="6">
        <v>0</v>
      </c>
      <c r="AF165" s="6">
        <v>0</v>
      </c>
      <c r="AG165" s="6">
        <v>0.59782608695652173</v>
      </c>
      <c r="AH165" s="1">
        <v>315416</v>
      </c>
      <c r="AI165">
        <v>2</v>
      </c>
    </row>
    <row r="166" spans="1:35" x14ac:dyDescent="0.25">
      <c r="A166" t="s">
        <v>380</v>
      </c>
      <c r="B166" t="s">
        <v>114</v>
      </c>
      <c r="C166" t="s">
        <v>448</v>
      </c>
      <c r="D166" t="s">
        <v>406</v>
      </c>
      <c r="E166" s="6">
        <v>96.130434782608702</v>
      </c>
      <c r="F166" s="6">
        <v>15.565217391304348</v>
      </c>
      <c r="G166" s="6">
        <v>0</v>
      </c>
      <c r="H166" s="6">
        <v>0.53532608695652173</v>
      </c>
      <c r="I166" s="6">
        <v>4.9891304347826084</v>
      </c>
      <c r="J166" s="6">
        <v>0</v>
      </c>
      <c r="K166" s="6">
        <v>0.36956521739130432</v>
      </c>
      <c r="L166" s="6">
        <v>5.1739130434782608</v>
      </c>
      <c r="M166" s="6">
        <v>0</v>
      </c>
      <c r="N166" s="6">
        <v>9.6898913043478281</v>
      </c>
      <c r="O166" s="6">
        <f>SUM(NonNurse[[#This Row],[Qualified Social Work Staff Hours]],NonNurse[[#This Row],[Other Social Work Staff Hours]])/NonNurse[[#This Row],[MDS Census]]</f>
        <v>0.10079941203075533</v>
      </c>
      <c r="P166" s="6">
        <v>0</v>
      </c>
      <c r="Q166" s="6">
        <v>41.706521739130437</v>
      </c>
      <c r="R166" s="6">
        <f>SUM(NonNurse[[#This Row],[Qualified Activities Professional Hours]],NonNurse[[#This Row],[Other Activities Professional Hours]])/NonNurse[[#This Row],[MDS Census]]</f>
        <v>0.43385345997286295</v>
      </c>
      <c r="S166" s="6">
        <v>9.9836956521739122</v>
      </c>
      <c r="T166" s="6">
        <v>0</v>
      </c>
      <c r="U166" s="6">
        <v>0</v>
      </c>
      <c r="V166" s="6">
        <f>SUM(NonNurse[[#This Row],[Occupational Therapist Hours]],NonNurse[[#This Row],[OT Assistant Hours]],NonNurse[[#This Row],[OT Aide Hours]])/NonNurse[[#This Row],[MDS Census]]</f>
        <v>0.10385572139303481</v>
      </c>
      <c r="W166" s="6">
        <v>9.3913043478260878</v>
      </c>
      <c r="X166" s="6">
        <v>0</v>
      </c>
      <c r="Y166" s="6">
        <v>0</v>
      </c>
      <c r="Z166" s="6">
        <f>SUM(NonNurse[[#This Row],[Physical Therapist (PT) Hours]],NonNurse[[#This Row],[PT Assistant Hours]],NonNurse[[#This Row],[PT Aide Hours]])/NonNurse[[#This Row],[MDS Census]]</f>
        <v>9.7693351424694708E-2</v>
      </c>
      <c r="AA166" s="6">
        <v>0</v>
      </c>
      <c r="AB166" s="6">
        <v>0</v>
      </c>
      <c r="AC166" s="6">
        <v>0</v>
      </c>
      <c r="AD166" s="6">
        <v>0</v>
      </c>
      <c r="AE166" s="6">
        <v>0</v>
      </c>
      <c r="AF166" s="6">
        <v>0</v>
      </c>
      <c r="AG166" s="6">
        <v>1.7391304347826086</v>
      </c>
      <c r="AH166" s="1">
        <v>315215</v>
      </c>
      <c r="AI166">
        <v>2</v>
      </c>
    </row>
    <row r="167" spans="1:35" x14ac:dyDescent="0.25">
      <c r="A167" t="s">
        <v>380</v>
      </c>
      <c r="B167" t="s">
        <v>166</v>
      </c>
      <c r="C167" t="s">
        <v>564</v>
      </c>
      <c r="D167" t="s">
        <v>412</v>
      </c>
      <c r="E167" s="6">
        <v>129.18478260869566</v>
      </c>
      <c r="F167" s="6">
        <v>5.2173913043478262</v>
      </c>
      <c r="G167" s="6">
        <v>2.0434782608695654</v>
      </c>
      <c r="H167" s="6">
        <v>0.71739130434782605</v>
      </c>
      <c r="I167" s="6">
        <v>3.3043478260869565</v>
      </c>
      <c r="J167" s="6">
        <v>0</v>
      </c>
      <c r="K167" s="6">
        <v>0</v>
      </c>
      <c r="L167" s="6">
        <v>0.66576086956521741</v>
      </c>
      <c r="M167" s="6">
        <v>5.0543478260869561</v>
      </c>
      <c r="N167" s="6">
        <v>0</v>
      </c>
      <c r="O167" s="6">
        <f>SUM(NonNurse[[#This Row],[Qualified Social Work Staff Hours]],NonNurse[[#This Row],[Other Social Work Staff Hours]])/NonNurse[[#This Row],[MDS Census]]</f>
        <v>3.9124947412705086E-2</v>
      </c>
      <c r="P167" s="6">
        <v>4.6467391304347823</v>
      </c>
      <c r="Q167" s="6">
        <v>17.184782608695652</v>
      </c>
      <c r="R167" s="6">
        <f>SUM(NonNurse[[#This Row],[Qualified Activities Professional Hours]],NonNurse[[#This Row],[Other Activities Professional Hours]])/NonNurse[[#This Row],[MDS Census]]</f>
        <v>0.16899453092132941</v>
      </c>
      <c r="S167" s="6">
        <v>13.304347826086957</v>
      </c>
      <c r="T167" s="6">
        <v>0</v>
      </c>
      <c r="U167" s="6">
        <v>0</v>
      </c>
      <c r="V167" s="6">
        <f>SUM(NonNurse[[#This Row],[Occupational Therapist Hours]],NonNurse[[#This Row],[OT Assistant Hours]],NonNurse[[#This Row],[OT Aide Hours]])/NonNurse[[#This Row],[MDS Census]]</f>
        <v>0.10298695835086243</v>
      </c>
      <c r="W167" s="6">
        <v>1.4076086956521738</v>
      </c>
      <c r="X167" s="6">
        <v>0</v>
      </c>
      <c r="Y167" s="6">
        <v>0</v>
      </c>
      <c r="Z167" s="6">
        <f>SUM(NonNurse[[#This Row],[Physical Therapist (PT) Hours]],NonNurse[[#This Row],[PT Assistant Hours]],NonNurse[[#This Row],[PT Aide Hours]])/NonNurse[[#This Row],[MDS Census]]</f>
        <v>1.0896087505258729E-2</v>
      </c>
      <c r="AA167" s="6">
        <v>0</v>
      </c>
      <c r="AB167" s="6">
        <v>0</v>
      </c>
      <c r="AC167" s="6">
        <v>0</v>
      </c>
      <c r="AD167" s="6">
        <v>0</v>
      </c>
      <c r="AE167" s="6">
        <v>0</v>
      </c>
      <c r="AF167" s="6">
        <v>0</v>
      </c>
      <c r="AG167" s="6">
        <v>0</v>
      </c>
      <c r="AH167" s="1">
        <v>315286</v>
      </c>
      <c r="AI167">
        <v>2</v>
      </c>
    </row>
    <row r="168" spans="1:35" x14ac:dyDescent="0.25">
      <c r="A168" t="s">
        <v>380</v>
      </c>
      <c r="B168" t="s">
        <v>166</v>
      </c>
      <c r="C168" t="s">
        <v>526</v>
      </c>
      <c r="D168" t="s">
        <v>413</v>
      </c>
      <c r="E168" s="6">
        <v>128.97826086956522</v>
      </c>
      <c r="F168" s="6">
        <v>4.7391304347826084</v>
      </c>
      <c r="G168" s="6">
        <v>0.41847826086956524</v>
      </c>
      <c r="H168" s="6">
        <v>1.3043478260869565</v>
      </c>
      <c r="I168" s="6">
        <v>6.3478260869565215</v>
      </c>
      <c r="J168" s="6">
        <v>0</v>
      </c>
      <c r="K168" s="6">
        <v>0</v>
      </c>
      <c r="L168" s="6">
        <v>0.61684782608695654</v>
      </c>
      <c r="M168" s="6">
        <v>10.885869565217391</v>
      </c>
      <c r="N168" s="6">
        <v>0</v>
      </c>
      <c r="O168" s="6">
        <f>SUM(NonNurse[[#This Row],[Qualified Social Work Staff Hours]],NonNurse[[#This Row],[Other Social Work Staff Hours]])/NonNurse[[#This Row],[MDS Census]]</f>
        <v>8.4400809034215402E-2</v>
      </c>
      <c r="P168" s="6">
        <v>9.7336956521739122</v>
      </c>
      <c r="Q168" s="6">
        <v>38.448369565217391</v>
      </c>
      <c r="R168" s="6">
        <f>SUM(NonNurse[[#This Row],[Qualified Activities Professional Hours]],NonNurse[[#This Row],[Other Activities Professional Hours]])/NonNurse[[#This Row],[MDS Census]]</f>
        <v>0.37356733524355301</v>
      </c>
      <c r="S168" s="6">
        <v>10.258152173913043</v>
      </c>
      <c r="T168" s="6">
        <v>9.6576086956521738</v>
      </c>
      <c r="U168" s="6">
        <v>0</v>
      </c>
      <c r="V168" s="6">
        <f>SUM(NonNurse[[#This Row],[Occupational Therapist Hours]],NonNurse[[#This Row],[OT Assistant Hours]],NonNurse[[#This Row],[OT Aide Hours]])/NonNurse[[#This Row],[MDS Census]]</f>
        <v>0.15441176470588236</v>
      </c>
      <c r="W168" s="6">
        <v>17.309782608695652</v>
      </c>
      <c r="X168" s="6">
        <v>5.1304347826086953</v>
      </c>
      <c r="Y168" s="6">
        <v>25.108695652173914</v>
      </c>
      <c r="Z168" s="6">
        <f>SUM(NonNurse[[#This Row],[Physical Therapist (PT) Hours]],NonNurse[[#This Row],[PT Assistant Hours]],NonNurse[[#This Row],[PT Aide Hours]])/NonNurse[[#This Row],[MDS Census]]</f>
        <v>0.36865835159278615</v>
      </c>
      <c r="AA168" s="6">
        <v>0</v>
      </c>
      <c r="AB168" s="6">
        <v>0</v>
      </c>
      <c r="AC168" s="6">
        <v>0</v>
      </c>
      <c r="AD168" s="6">
        <v>0</v>
      </c>
      <c r="AE168" s="6">
        <v>0.32608695652173914</v>
      </c>
      <c r="AF168" s="6">
        <v>0</v>
      </c>
      <c r="AG168" s="6">
        <v>0</v>
      </c>
      <c r="AH168" s="1">
        <v>315295</v>
      </c>
      <c r="AI168">
        <v>2</v>
      </c>
    </row>
    <row r="169" spans="1:35" x14ac:dyDescent="0.25">
      <c r="A169" t="s">
        <v>380</v>
      </c>
      <c r="B169" t="s">
        <v>291</v>
      </c>
      <c r="C169" t="s">
        <v>526</v>
      </c>
      <c r="D169" t="s">
        <v>413</v>
      </c>
      <c r="E169" s="6">
        <v>63.576086956521742</v>
      </c>
      <c r="F169" s="6">
        <v>9.5217391304347831</v>
      </c>
      <c r="G169" s="6">
        <v>0.46467391304347827</v>
      </c>
      <c r="H169" s="6">
        <v>1.423913043478261</v>
      </c>
      <c r="I169" s="6">
        <v>6.1630434782608692</v>
      </c>
      <c r="J169" s="6">
        <v>0</v>
      </c>
      <c r="K169" s="6">
        <v>0</v>
      </c>
      <c r="L169" s="6">
        <v>8.4076086956521738</v>
      </c>
      <c r="M169" s="6">
        <v>11.407608695652174</v>
      </c>
      <c r="N169" s="6">
        <v>0</v>
      </c>
      <c r="O169" s="6">
        <f>SUM(NonNurse[[#This Row],[Qualified Social Work Staff Hours]],NonNurse[[#This Row],[Other Social Work Staff Hours]])/NonNurse[[#This Row],[MDS Census]]</f>
        <v>0.17943238160369293</v>
      </c>
      <c r="P169" s="6">
        <v>4.8260869565217392</v>
      </c>
      <c r="Q169" s="6">
        <v>19.225543478260871</v>
      </c>
      <c r="R169" s="6">
        <f>SUM(NonNurse[[#This Row],[Qualified Activities Professional Hours]],NonNurse[[#This Row],[Other Activities Professional Hours]])/NonNurse[[#This Row],[MDS Census]]</f>
        <v>0.37831253205676185</v>
      </c>
      <c r="S169" s="6">
        <v>21.543478260869566</v>
      </c>
      <c r="T169" s="6">
        <v>10.777173913043478</v>
      </c>
      <c r="U169" s="6">
        <v>0</v>
      </c>
      <c r="V169" s="6">
        <f>SUM(NonNurse[[#This Row],[Occupational Therapist Hours]],NonNurse[[#This Row],[OT Assistant Hours]],NonNurse[[#This Row],[OT Aide Hours]])/NonNurse[[#This Row],[MDS Census]]</f>
        <v>0.50837750042742347</v>
      </c>
      <c r="W169" s="6">
        <v>40.108695652173914</v>
      </c>
      <c r="X169" s="6">
        <v>7.4347826086956523</v>
      </c>
      <c r="Y169" s="6">
        <v>15.782608695652174</v>
      </c>
      <c r="Z169" s="6">
        <f>SUM(NonNurse[[#This Row],[Physical Therapist (PT) Hours]],NonNurse[[#This Row],[PT Assistant Hours]],NonNurse[[#This Row],[PT Aide Hours]])/NonNurse[[#This Row],[MDS Census]]</f>
        <v>0.99606770388100518</v>
      </c>
      <c r="AA169" s="6">
        <v>0</v>
      </c>
      <c r="AB169" s="6">
        <v>0</v>
      </c>
      <c r="AC169" s="6">
        <v>0</v>
      </c>
      <c r="AD169" s="6">
        <v>0</v>
      </c>
      <c r="AE169" s="6">
        <v>0.10869565217391304</v>
      </c>
      <c r="AF169" s="6">
        <v>0</v>
      </c>
      <c r="AG169" s="6">
        <v>0</v>
      </c>
      <c r="AH169" s="1">
        <v>315460</v>
      </c>
      <c r="AI169">
        <v>2</v>
      </c>
    </row>
    <row r="170" spans="1:35" x14ac:dyDescent="0.25">
      <c r="A170" t="s">
        <v>380</v>
      </c>
      <c r="B170" t="s">
        <v>138</v>
      </c>
      <c r="C170" t="s">
        <v>556</v>
      </c>
      <c r="D170" t="s">
        <v>410</v>
      </c>
      <c r="E170" s="6">
        <v>115.29347826086956</v>
      </c>
      <c r="F170" s="6">
        <v>5.3478260869565215</v>
      </c>
      <c r="G170" s="6">
        <v>0.21304347826086953</v>
      </c>
      <c r="H170" s="6">
        <v>1.3478260869565217</v>
      </c>
      <c r="I170" s="6">
        <v>6.6086956521739131</v>
      </c>
      <c r="J170" s="6">
        <v>0</v>
      </c>
      <c r="K170" s="6">
        <v>0</v>
      </c>
      <c r="L170" s="6">
        <v>4.1277173913043477</v>
      </c>
      <c r="M170" s="6">
        <v>10.217391304347826</v>
      </c>
      <c r="N170" s="6">
        <v>0</v>
      </c>
      <c r="O170" s="6">
        <f>SUM(NonNurse[[#This Row],[Qualified Social Work Staff Hours]],NonNurse[[#This Row],[Other Social Work Staff Hours]])/NonNurse[[#This Row],[MDS Census]]</f>
        <v>8.8620722164608284E-2</v>
      </c>
      <c r="P170" s="6">
        <v>4.9565217391304346</v>
      </c>
      <c r="Q170" s="6">
        <v>32.070652173913047</v>
      </c>
      <c r="R170" s="6">
        <f>SUM(NonNurse[[#This Row],[Qualified Activities Professional Hours]],NonNurse[[#This Row],[Other Activities Professional Hours]])/NonNurse[[#This Row],[MDS Census]]</f>
        <v>0.32115584048270018</v>
      </c>
      <c r="S170" s="6">
        <v>11.630434782608695</v>
      </c>
      <c r="T170" s="6">
        <v>4.3179347826086953</v>
      </c>
      <c r="U170" s="6">
        <v>0</v>
      </c>
      <c r="V170" s="6">
        <f>SUM(NonNurse[[#This Row],[Occupational Therapist Hours]],NonNurse[[#This Row],[OT Assistant Hours]],NonNurse[[#This Row],[OT Aide Hours]])/NonNurse[[#This Row],[MDS Census]]</f>
        <v>0.13832846233619309</v>
      </c>
      <c r="W170" s="6">
        <v>19.423913043478262</v>
      </c>
      <c r="X170" s="6">
        <v>7.8097826086956523</v>
      </c>
      <c r="Y170" s="6">
        <v>6.4021739130434785</v>
      </c>
      <c r="Z170" s="6">
        <f>SUM(NonNurse[[#This Row],[Physical Therapist (PT) Hours]],NonNurse[[#This Row],[PT Assistant Hours]],NonNurse[[#This Row],[PT Aide Hours]])/NonNurse[[#This Row],[MDS Census]]</f>
        <v>0.29174130291317057</v>
      </c>
      <c r="AA170" s="6">
        <v>0</v>
      </c>
      <c r="AB170" s="6">
        <v>0</v>
      </c>
      <c r="AC170" s="6">
        <v>0</v>
      </c>
      <c r="AD170" s="6">
        <v>0</v>
      </c>
      <c r="AE170" s="6">
        <v>0.30434782608695654</v>
      </c>
      <c r="AF170" s="6">
        <v>0</v>
      </c>
      <c r="AG170" s="6">
        <v>0</v>
      </c>
      <c r="AH170" s="1">
        <v>315247</v>
      </c>
      <c r="AI170">
        <v>2</v>
      </c>
    </row>
    <row r="171" spans="1:35" x14ac:dyDescent="0.25">
      <c r="A171" t="s">
        <v>380</v>
      </c>
      <c r="B171" t="s">
        <v>121</v>
      </c>
      <c r="C171" t="s">
        <v>423</v>
      </c>
      <c r="D171" t="s">
        <v>406</v>
      </c>
      <c r="E171" s="6">
        <v>114.48913043478261</v>
      </c>
      <c r="F171" s="6">
        <v>8.9956521739130348</v>
      </c>
      <c r="G171" s="6">
        <v>0.85869565217391308</v>
      </c>
      <c r="H171" s="6">
        <v>0</v>
      </c>
      <c r="I171" s="6">
        <v>0</v>
      </c>
      <c r="J171" s="6">
        <v>0</v>
      </c>
      <c r="K171" s="6">
        <v>0</v>
      </c>
      <c r="L171" s="6">
        <v>2.4026086956521735</v>
      </c>
      <c r="M171" s="6">
        <v>9.0326086956521738</v>
      </c>
      <c r="N171" s="6">
        <v>0</v>
      </c>
      <c r="O171" s="6">
        <f>SUM(NonNurse[[#This Row],[Qualified Social Work Staff Hours]],NonNurse[[#This Row],[Other Social Work Staff Hours]])/NonNurse[[#This Row],[MDS Census]]</f>
        <v>7.8894901737396758E-2</v>
      </c>
      <c r="P171" s="6">
        <v>0</v>
      </c>
      <c r="Q171" s="6">
        <v>34.548478260869558</v>
      </c>
      <c r="R171" s="6">
        <f>SUM(NonNurse[[#This Row],[Qualified Activities Professional Hours]],NonNurse[[#This Row],[Other Activities Professional Hours]])/NonNurse[[#This Row],[MDS Census]]</f>
        <v>0.3017620810785151</v>
      </c>
      <c r="S171" s="6">
        <v>5.4581521739130432</v>
      </c>
      <c r="T171" s="6">
        <v>5.1116304347826054</v>
      </c>
      <c r="U171" s="6">
        <v>0</v>
      </c>
      <c r="V171" s="6">
        <f>SUM(NonNurse[[#This Row],[Occupational Therapist Hours]],NonNurse[[#This Row],[OT Assistant Hours]],NonNurse[[#This Row],[OT Aide Hours]])/NonNurse[[#This Row],[MDS Census]]</f>
        <v>9.2321275989746474E-2</v>
      </c>
      <c r="W171" s="6">
        <v>4.9965217391304355</v>
      </c>
      <c r="X171" s="6">
        <v>5.5794565217391296</v>
      </c>
      <c r="Y171" s="6">
        <v>3.9782608695652173</v>
      </c>
      <c r="Z171" s="6">
        <f>SUM(NonNurse[[#This Row],[Physical Therapist (PT) Hours]],NonNurse[[#This Row],[PT Assistant Hours]],NonNurse[[#This Row],[PT Aide Hours]])/NonNurse[[#This Row],[MDS Census]]</f>
        <v>0.12712332668755338</v>
      </c>
      <c r="AA171" s="6">
        <v>0</v>
      </c>
      <c r="AB171" s="6">
        <v>3.8260869565217392</v>
      </c>
      <c r="AC171" s="6">
        <v>0</v>
      </c>
      <c r="AD171" s="6">
        <v>0</v>
      </c>
      <c r="AE171" s="6">
        <v>0</v>
      </c>
      <c r="AF171" s="6">
        <v>0</v>
      </c>
      <c r="AG171" s="6">
        <v>0</v>
      </c>
      <c r="AH171" s="1">
        <v>315223</v>
      </c>
      <c r="AI171">
        <v>2</v>
      </c>
    </row>
    <row r="172" spans="1:35" x14ac:dyDescent="0.25">
      <c r="A172" t="s">
        <v>380</v>
      </c>
      <c r="B172" t="s">
        <v>266</v>
      </c>
      <c r="C172" t="s">
        <v>423</v>
      </c>
      <c r="D172" t="s">
        <v>406</v>
      </c>
      <c r="E172" s="6">
        <v>168.81521739130434</v>
      </c>
      <c r="F172" s="6">
        <v>8.804347826086957</v>
      </c>
      <c r="G172" s="6">
        <v>0.39130434782608697</v>
      </c>
      <c r="H172" s="6">
        <v>0.67304347826086963</v>
      </c>
      <c r="I172" s="6">
        <v>5.0760869565217392</v>
      </c>
      <c r="J172" s="6">
        <v>0</v>
      </c>
      <c r="K172" s="6">
        <v>0</v>
      </c>
      <c r="L172" s="6">
        <v>2.9381521739130427</v>
      </c>
      <c r="M172" s="6">
        <v>11.410326086956522</v>
      </c>
      <c r="N172" s="6">
        <v>0</v>
      </c>
      <c r="O172" s="6">
        <f>SUM(NonNurse[[#This Row],[Qualified Social Work Staff Hours]],NonNurse[[#This Row],[Other Social Work Staff Hours]])/NonNurse[[#This Row],[MDS Census]]</f>
        <v>6.759062520121048E-2</v>
      </c>
      <c r="P172" s="6">
        <v>4.9728260869565215</v>
      </c>
      <c r="Q172" s="6">
        <v>39.144021739130437</v>
      </c>
      <c r="R172" s="6">
        <f>SUM(NonNurse[[#This Row],[Qualified Activities Professional Hours]],NonNurse[[#This Row],[Other Activities Professional Hours]])/NonNurse[[#This Row],[MDS Census]]</f>
        <v>0.26133217436095552</v>
      </c>
      <c r="S172" s="6">
        <v>5.0847826086956518</v>
      </c>
      <c r="T172" s="6">
        <v>3.7111956521739118</v>
      </c>
      <c r="U172" s="6">
        <v>0</v>
      </c>
      <c r="V172" s="6">
        <f>SUM(NonNurse[[#This Row],[Occupational Therapist Hours]],NonNurse[[#This Row],[OT Assistant Hours]],NonNurse[[#This Row],[OT Aide Hours]])/NonNurse[[#This Row],[MDS Census]]</f>
        <v>5.2104178739295598E-2</v>
      </c>
      <c r="W172" s="6">
        <v>5.6442391304347828</v>
      </c>
      <c r="X172" s="6">
        <v>4.4881521739130426</v>
      </c>
      <c r="Y172" s="6">
        <v>0</v>
      </c>
      <c r="Z172" s="6">
        <f>SUM(NonNurse[[#This Row],[Physical Therapist (PT) Hours]],NonNurse[[#This Row],[PT Assistant Hours]],NonNurse[[#This Row],[PT Aide Hours]])/NonNurse[[#This Row],[MDS Census]]</f>
        <v>6.0020603953383551E-2</v>
      </c>
      <c r="AA172" s="6">
        <v>0</v>
      </c>
      <c r="AB172" s="6">
        <v>0</v>
      </c>
      <c r="AC172" s="6">
        <v>0</v>
      </c>
      <c r="AD172" s="6">
        <v>0</v>
      </c>
      <c r="AE172" s="6">
        <v>6.5217391304347824E-2</v>
      </c>
      <c r="AF172" s="6">
        <v>0</v>
      </c>
      <c r="AG172" s="6">
        <v>0</v>
      </c>
      <c r="AH172" s="1">
        <v>315423</v>
      </c>
      <c r="AI172">
        <v>2</v>
      </c>
    </row>
    <row r="173" spans="1:35" x14ac:dyDescent="0.25">
      <c r="A173" t="s">
        <v>380</v>
      </c>
      <c r="B173" t="s">
        <v>214</v>
      </c>
      <c r="C173" t="s">
        <v>451</v>
      </c>
      <c r="D173" t="s">
        <v>418</v>
      </c>
      <c r="E173" s="6">
        <v>41.891304347826086</v>
      </c>
      <c r="F173" s="6">
        <v>3.8260869565217392</v>
      </c>
      <c r="G173" s="6">
        <v>0.14130434782608695</v>
      </c>
      <c r="H173" s="6">
        <v>0.1947826086956522</v>
      </c>
      <c r="I173" s="6">
        <v>1.826086956521739</v>
      </c>
      <c r="J173" s="6">
        <v>0</v>
      </c>
      <c r="K173" s="6">
        <v>0</v>
      </c>
      <c r="L173" s="6">
        <v>0.61293478260869549</v>
      </c>
      <c r="M173" s="6">
        <v>4.9565217391304346</v>
      </c>
      <c r="N173" s="6">
        <v>0</v>
      </c>
      <c r="O173" s="6">
        <f>SUM(NonNurse[[#This Row],[Qualified Social Work Staff Hours]],NonNurse[[#This Row],[Other Social Work Staff Hours]])/NonNurse[[#This Row],[MDS Census]]</f>
        <v>0.11831862999481059</v>
      </c>
      <c r="P173" s="6">
        <v>5.0434782608695654</v>
      </c>
      <c r="Q173" s="6">
        <v>20.656847826086956</v>
      </c>
      <c r="R173" s="6">
        <f>SUM(NonNurse[[#This Row],[Qualified Activities Professional Hours]],NonNurse[[#This Row],[Other Activities Professional Hours]])/NonNurse[[#This Row],[MDS Census]]</f>
        <v>0.61350025947067988</v>
      </c>
      <c r="S173" s="6">
        <v>3.2418478260869565</v>
      </c>
      <c r="T173" s="6">
        <v>0</v>
      </c>
      <c r="U173" s="6">
        <v>0</v>
      </c>
      <c r="V173" s="6">
        <f>SUM(NonNurse[[#This Row],[Occupational Therapist Hours]],NonNurse[[#This Row],[OT Assistant Hours]],NonNurse[[#This Row],[OT Aide Hours]])/NonNurse[[#This Row],[MDS Census]]</f>
        <v>7.7387130254281275E-2</v>
      </c>
      <c r="W173" s="6">
        <v>8.0070652173913039</v>
      </c>
      <c r="X173" s="6">
        <v>0.35510869565217396</v>
      </c>
      <c r="Y173" s="6">
        <v>0</v>
      </c>
      <c r="Z173" s="6">
        <f>SUM(NonNurse[[#This Row],[Physical Therapist (PT) Hours]],NonNurse[[#This Row],[PT Assistant Hours]],NonNurse[[#This Row],[PT Aide Hours]])/NonNurse[[#This Row],[MDS Census]]</f>
        <v>0.19961598339387648</v>
      </c>
      <c r="AA173" s="6">
        <v>0</v>
      </c>
      <c r="AB173" s="6">
        <v>0</v>
      </c>
      <c r="AC173" s="6">
        <v>0</v>
      </c>
      <c r="AD173" s="6">
        <v>0</v>
      </c>
      <c r="AE173" s="6">
        <v>0</v>
      </c>
      <c r="AF173" s="6">
        <v>0</v>
      </c>
      <c r="AG173" s="6">
        <v>0</v>
      </c>
      <c r="AH173" s="1">
        <v>315347</v>
      </c>
      <c r="AI173">
        <v>2</v>
      </c>
    </row>
    <row r="174" spans="1:35" x14ac:dyDescent="0.25">
      <c r="A174" t="s">
        <v>380</v>
      </c>
      <c r="B174" t="s">
        <v>110</v>
      </c>
      <c r="C174" t="s">
        <v>541</v>
      </c>
      <c r="D174" t="s">
        <v>416</v>
      </c>
      <c r="E174" s="6">
        <v>184.96739130434781</v>
      </c>
      <c r="F174" s="6">
        <v>28.347826086956523</v>
      </c>
      <c r="G174" s="6">
        <v>0</v>
      </c>
      <c r="H174" s="6">
        <v>0</v>
      </c>
      <c r="I174" s="6">
        <v>15.239130434782609</v>
      </c>
      <c r="J174" s="6">
        <v>0</v>
      </c>
      <c r="K174" s="6">
        <v>0</v>
      </c>
      <c r="L174" s="6">
        <v>4.6285869565217403</v>
      </c>
      <c r="M174" s="6">
        <v>0</v>
      </c>
      <c r="N174" s="6">
        <v>11.252717391304348</v>
      </c>
      <c r="O174" s="6">
        <f>SUM(NonNurse[[#This Row],[Qualified Social Work Staff Hours]],NonNurse[[#This Row],[Other Social Work Staff Hours]])/NonNurse[[#This Row],[MDS Census]]</f>
        <v>6.083622260092849E-2</v>
      </c>
      <c r="P174" s="6">
        <v>0</v>
      </c>
      <c r="Q174" s="6">
        <v>23.203804347826086</v>
      </c>
      <c r="R174" s="6">
        <f>SUM(NonNurse[[#This Row],[Qualified Activities Professional Hours]],NonNurse[[#This Row],[Other Activities Professional Hours]])/NonNurse[[#This Row],[MDS Census]]</f>
        <v>0.12544808133043428</v>
      </c>
      <c r="S174" s="6">
        <v>10.555869565217387</v>
      </c>
      <c r="T174" s="6">
        <v>8.9775000000000027</v>
      </c>
      <c r="U174" s="6">
        <v>0</v>
      </c>
      <c r="V174" s="6">
        <f>SUM(NonNurse[[#This Row],[Occupational Therapist Hours]],NonNurse[[#This Row],[OT Assistant Hours]],NonNurse[[#This Row],[OT Aide Hours]])/NonNurse[[#This Row],[MDS Census]]</f>
        <v>0.10560439560439561</v>
      </c>
      <c r="W174" s="6">
        <v>10.738695652173913</v>
      </c>
      <c r="X174" s="6">
        <v>12.215978260869559</v>
      </c>
      <c r="Y174" s="6">
        <v>0</v>
      </c>
      <c r="Z174" s="6">
        <f>SUM(NonNurse[[#This Row],[Physical Therapist (PT) Hours]],NonNurse[[#This Row],[PT Assistant Hours]],NonNurse[[#This Row],[PT Aide Hours]])/NonNurse[[#This Row],[MDS Census]]</f>
        <v>0.12410119292472231</v>
      </c>
      <c r="AA174" s="6">
        <v>0</v>
      </c>
      <c r="AB174" s="6">
        <v>5.1521739130434785</v>
      </c>
      <c r="AC174" s="6">
        <v>0</v>
      </c>
      <c r="AD174" s="6">
        <v>0</v>
      </c>
      <c r="AE174" s="6">
        <v>0</v>
      </c>
      <c r="AF174" s="6">
        <v>0</v>
      </c>
      <c r="AG174" s="6">
        <v>0</v>
      </c>
      <c r="AH174" s="1">
        <v>315209</v>
      </c>
      <c r="AI174">
        <v>2</v>
      </c>
    </row>
    <row r="175" spans="1:35" x14ac:dyDescent="0.25">
      <c r="A175" t="s">
        <v>380</v>
      </c>
      <c r="B175" t="s">
        <v>187</v>
      </c>
      <c r="C175" t="s">
        <v>558</v>
      </c>
      <c r="D175" t="s">
        <v>418</v>
      </c>
      <c r="E175" s="6">
        <v>172.57608695652175</v>
      </c>
      <c r="F175" s="6">
        <v>10.027173913043478</v>
      </c>
      <c r="G175" s="6">
        <v>0.56521739130434778</v>
      </c>
      <c r="H175" s="6">
        <v>0.87021739130434783</v>
      </c>
      <c r="I175" s="6">
        <v>5.3043478260869561</v>
      </c>
      <c r="J175" s="6">
        <v>0</v>
      </c>
      <c r="K175" s="6">
        <v>0</v>
      </c>
      <c r="L175" s="6">
        <v>2.5113043478260875</v>
      </c>
      <c r="M175" s="6">
        <v>9.4565217391304355</v>
      </c>
      <c r="N175" s="6">
        <v>0</v>
      </c>
      <c r="O175" s="6">
        <f>SUM(NonNurse[[#This Row],[Qualified Social Work Staff Hours]],NonNurse[[#This Row],[Other Social Work Staff Hours]])/NonNurse[[#This Row],[MDS Census]]</f>
        <v>5.4796246142218306E-2</v>
      </c>
      <c r="P175" s="6">
        <v>5.0543478260869561</v>
      </c>
      <c r="Q175" s="6">
        <v>32.720869565217392</v>
      </c>
      <c r="R175" s="6">
        <f>SUM(NonNurse[[#This Row],[Qualified Activities Professional Hours]],NonNurse[[#This Row],[Other Activities Professional Hours]])/NonNurse[[#This Row],[MDS Census]]</f>
        <v>0.21889021855514262</v>
      </c>
      <c r="S175" s="6">
        <v>3.9454347826086957</v>
      </c>
      <c r="T175" s="6">
        <v>4.8381521739130431</v>
      </c>
      <c r="U175" s="6">
        <v>0</v>
      </c>
      <c r="V175" s="6">
        <f>SUM(NonNurse[[#This Row],[Occupational Therapist Hours]],NonNurse[[#This Row],[OT Assistant Hours]],NonNurse[[#This Row],[OT Aide Hours]])/NonNurse[[#This Row],[MDS Census]]</f>
        <v>5.0896894879385264E-2</v>
      </c>
      <c r="W175" s="6">
        <v>3.4893478260869562</v>
      </c>
      <c r="X175" s="6">
        <v>2.5984782608695656</v>
      </c>
      <c r="Y175" s="6">
        <v>1.4347826086956521</v>
      </c>
      <c r="Z175" s="6">
        <f>SUM(NonNurse[[#This Row],[Physical Therapist (PT) Hours]],NonNurse[[#This Row],[PT Assistant Hours]],NonNurse[[#This Row],[PT Aide Hours]])/NonNurse[[#This Row],[MDS Census]]</f>
        <v>4.3590098885179819E-2</v>
      </c>
      <c r="AA175" s="6">
        <v>0</v>
      </c>
      <c r="AB175" s="6">
        <v>0</v>
      </c>
      <c r="AC175" s="6">
        <v>0</v>
      </c>
      <c r="AD175" s="6">
        <v>0</v>
      </c>
      <c r="AE175" s="6">
        <v>0.30434782608695654</v>
      </c>
      <c r="AF175" s="6">
        <v>0</v>
      </c>
      <c r="AG175" s="6">
        <v>0</v>
      </c>
      <c r="AH175" s="1">
        <v>315312</v>
      </c>
      <c r="AI175">
        <v>2</v>
      </c>
    </row>
    <row r="176" spans="1:35" x14ac:dyDescent="0.25">
      <c r="A176" t="s">
        <v>380</v>
      </c>
      <c r="B176" t="s">
        <v>183</v>
      </c>
      <c r="C176" t="s">
        <v>512</v>
      </c>
      <c r="D176" t="s">
        <v>417</v>
      </c>
      <c r="E176" s="6">
        <v>175.09782608695653</v>
      </c>
      <c r="F176" s="6">
        <v>10.782608695652174</v>
      </c>
      <c r="G176" s="6">
        <v>0</v>
      </c>
      <c r="H176" s="6">
        <v>0.86586956521739122</v>
      </c>
      <c r="I176" s="6">
        <v>0</v>
      </c>
      <c r="J176" s="6">
        <v>0</v>
      </c>
      <c r="K176" s="6">
        <v>0</v>
      </c>
      <c r="L176" s="6">
        <v>10.478695652173911</v>
      </c>
      <c r="M176" s="6">
        <v>11.149891304347825</v>
      </c>
      <c r="N176" s="6">
        <v>0</v>
      </c>
      <c r="O176" s="6">
        <f>SUM(NonNurse[[#This Row],[Qualified Social Work Staff Hours]],NonNurse[[#This Row],[Other Social Work Staff Hours]])/NonNurse[[#This Row],[MDS Census]]</f>
        <v>6.3678068160655521E-2</v>
      </c>
      <c r="P176" s="6">
        <v>5.7391304347826084</v>
      </c>
      <c r="Q176" s="6">
        <v>36.949130434782617</v>
      </c>
      <c r="R176" s="6">
        <f>SUM(NonNurse[[#This Row],[Qualified Activities Professional Hours]],NonNurse[[#This Row],[Other Activities Professional Hours]])/NonNurse[[#This Row],[MDS Census]]</f>
        <v>0.24379663542119318</v>
      </c>
      <c r="S176" s="6">
        <v>18.256739130434784</v>
      </c>
      <c r="T176" s="6">
        <v>14.077934782608693</v>
      </c>
      <c r="U176" s="6">
        <v>0</v>
      </c>
      <c r="V176" s="6">
        <f>SUM(NonNurse[[#This Row],[Occupational Therapist Hours]],NonNurse[[#This Row],[OT Assistant Hours]],NonNurse[[#This Row],[OT Aide Hours]])/NonNurse[[#This Row],[MDS Census]]</f>
        <v>0.18466633558880124</v>
      </c>
      <c r="W176" s="6">
        <v>23.674456521739131</v>
      </c>
      <c r="X176" s="6">
        <v>10.193152173913042</v>
      </c>
      <c r="Y176" s="6">
        <v>0</v>
      </c>
      <c r="Z176" s="6">
        <f>SUM(NonNurse[[#This Row],[Physical Therapist (PT) Hours]],NonNurse[[#This Row],[PT Assistant Hours]],NonNurse[[#This Row],[PT Aide Hours]])/NonNurse[[#This Row],[MDS Census]]</f>
        <v>0.19342106896765782</v>
      </c>
      <c r="AA176" s="6">
        <v>0</v>
      </c>
      <c r="AB176" s="6">
        <v>0</v>
      </c>
      <c r="AC176" s="6">
        <v>0</v>
      </c>
      <c r="AD176" s="6">
        <v>0</v>
      </c>
      <c r="AE176" s="6">
        <v>24</v>
      </c>
      <c r="AF176" s="6">
        <v>0</v>
      </c>
      <c r="AG176" s="6">
        <v>0</v>
      </c>
      <c r="AH176" s="1">
        <v>315307</v>
      </c>
      <c r="AI176">
        <v>2</v>
      </c>
    </row>
    <row r="177" spans="1:35" x14ac:dyDescent="0.25">
      <c r="A177" t="s">
        <v>380</v>
      </c>
      <c r="B177" t="s">
        <v>148</v>
      </c>
      <c r="C177" t="s">
        <v>437</v>
      </c>
      <c r="D177" t="s">
        <v>418</v>
      </c>
      <c r="E177" s="6">
        <v>55.521739130434781</v>
      </c>
      <c r="F177" s="6">
        <v>5.1304347826086953</v>
      </c>
      <c r="G177" s="6">
        <v>0.16304347826086957</v>
      </c>
      <c r="H177" s="6">
        <v>0</v>
      </c>
      <c r="I177" s="6">
        <v>2.9673913043478262</v>
      </c>
      <c r="J177" s="6">
        <v>0</v>
      </c>
      <c r="K177" s="6">
        <v>0</v>
      </c>
      <c r="L177" s="6">
        <v>5.0245652173913058</v>
      </c>
      <c r="M177" s="6">
        <v>4.7826086956521738</v>
      </c>
      <c r="N177" s="6">
        <v>0</v>
      </c>
      <c r="O177" s="6">
        <f>SUM(NonNurse[[#This Row],[Qualified Social Work Staff Hours]],NonNurse[[#This Row],[Other Social Work Staff Hours]])/NonNurse[[#This Row],[MDS Census]]</f>
        <v>8.6139389193422081E-2</v>
      </c>
      <c r="P177" s="6">
        <v>4.6956521739130439</v>
      </c>
      <c r="Q177" s="6">
        <v>11.233260869565223</v>
      </c>
      <c r="R177" s="6">
        <f>SUM(NonNurse[[#This Row],[Qualified Activities Professional Hours]],NonNurse[[#This Row],[Other Activities Professional Hours]])/NonNurse[[#This Row],[MDS Census]]</f>
        <v>0.28689506656225544</v>
      </c>
      <c r="S177" s="6">
        <v>5.6121739130434785</v>
      </c>
      <c r="T177" s="6">
        <v>2.0554347826086961</v>
      </c>
      <c r="U177" s="6">
        <v>0</v>
      </c>
      <c r="V177" s="6">
        <f>SUM(NonNurse[[#This Row],[Occupational Therapist Hours]],NonNurse[[#This Row],[OT Assistant Hours]],NonNurse[[#This Row],[OT Aide Hours]])/NonNurse[[#This Row],[MDS Census]]</f>
        <v>0.13810101801096322</v>
      </c>
      <c r="W177" s="6">
        <v>3.4378260869565209</v>
      </c>
      <c r="X177" s="6">
        <v>5.9294565217391302</v>
      </c>
      <c r="Y177" s="6">
        <v>0.45652173913043476</v>
      </c>
      <c r="Z177" s="6">
        <f>SUM(NonNurse[[#This Row],[Physical Therapist (PT) Hours]],NonNurse[[#This Row],[PT Assistant Hours]],NonNurse[[#This Row],[PT Aide Hours]])/NonNurse[[#This Row],[MDS Census]]</f>
        <v>0.17693617854346125</v>
      </c>
      <c r="AA177" s="6">
        <v>0</v>
      </c>
      <c r="AB177" s="6">
        <v>0</v>
      </c>
      <c r="AC177" s="6">
        <v>0</v>
      </c>
      <c r="AD177" s="6">
        <v>0</v>
      </c>
      <c r="AE177" s="6">
        <v>0</v>
      </c>
      <c r="AF177" s="6">
        <v>0</v>
      </c>
      <c r="AG177" s="6">
        <v>0</v>
      </c>
      <c r="AH177" s="1">
        <v>315262</v>
      </c>
      <c r="AI177">
        <v>2</v>
      </c>
    </row>
    <row r="178" spans="1:35" x14ac:dyDescent="0.25">
      <c r="A178" t="s">
        <v>380</v>
      </c>
      <c r="B178" t="s">
        <v>141</v>
      </c>
      <c r="C178" t="s">
        <v>449</v>
      </c>
      <c r="D178" t="s">
        <v>402</v>
      </c>
      <c r="E178" s="6">
        <v>97.782608695652172</v>
      </c>
      <c r="F178" s="6">
        <v>5.3913043478260869</v>
      </c>
      <c r="G178" s="6">
        <v>4.619565217391304E-2</v>
      </c>
      <c r="H178" s="6">
        <v>0.3125</v>
      </c>
      <c r="I178" s="6">
        <v>3.8695652173913042</v>
      </c>
      <c r="J178" s="6">
        <v>4.3478260869565215</v>
      </c>
      <c r="K178" s="6">
        <v>0</v>
      </c>
      <c r="L178" s="6">
        <v>5.5597826086956523</v>
      </c>
      <c r="M178" s="6">
        <v>9.366847826086957</v>
      </c>
      <c r="N178" s="6">
        <v>0</v>
      </c>
      <c r="O178" s="6">
        <f>SUM(NonNurse[[#This Row],[Qualified Social Work Staff Hours]],NonNurse[[#This Row],[Other Social Work Staff Hours]])/NonNurse[[#This Row],[MDS Census]]</f>
        <v>9.5792574477545578E-2</v>
      </c>
      <c r="P178" s="6">
        <v>4.6086956521739131</v>
      </c>
      <c r="Q178" s="6">
        <v>3.0644565217391304</v>
      </c>
      <c r="R178" s="6">
        <f>SUM(NonNurse[[#This Row],[Qualified Activities Professional Hours]],NonNurse[[#This Row],[Other Activities Professional Hours]])/NonNurse[[#This Row],[MDS Census]]</f>
        <v>7.8471542907959102E-2</v>
      </c>
      <c r="S178" s="6">
        <v>23.105108695652174</v>
      </c>
      <c r="T178" s="6">
        <v>0</v>
      </c>
      <c r="U178" s="6">
        <v>0</v>
      </c>
      <c r="V178" s="6">
        <f>SUM(NonNurse[[#This Row],[Occupational Therapist Hours]],NonNurse[[#This Row],[OT Assistant Hours]],NonNurse[[#This Row],[OT Aide Hours]])/NonNurse[[#This Row],[MDS Census]]</f>
        <v>0.23629057358826144</v>
      </c>
      <c r="W178" s="6">
        <v>14.960869565217392</v>
      </c>
      <c r="X178" s="6">
        <v>7.6401086956521747</v>
      </c>
      <c r="Y178" s="6">
        <v>15.043478260869565</v>
      </c>
      <c r="Z178" s="6">
        <f>SUM(NonNurse[[#This Row],[Physical Therapist (PT) Hours]],NonNurse[[#This Row],[PT Assistant Hours]],NonNurse[[#This Row],[PT Aide Hours]])/NonNurse[[#This Row],[MDS Census]]</f>
        <v>0.38498110271231661</v>
      </c>
      <c r="AA178" s="6">
        <v>0</v>
      </c>
      <c r="AB178" s="6">
        <v>9.9782608695652169</v>
      </c>
      <c r="AC178" s="6">
        <v>2.9347826086956523</v>
      </c>
      <c r="AD178" s="6">
        <v>0</v>
      </c>
      <c r="AE178" s="6">
        <v>5.5652173913043477</v>
      </c>
      <c r="AF178" s="6">
        <v>0</v>
      </c>
      <c r="AG178" s="6">
        <v>0.21739130434782608</v>
      </c>
      <c r="AH178" s="1">
        <v>315251</v>
      </c>
      <c r="AI178">
        <v>2</v>
      </c>
    </row>
    <row r="179" spans="1:35" x14ac:dyDescent="0.25">
      <c r="A179" t="s">
        <v>380</v>
      </c>
      <c r="B179" t="s">
        <v>215</v>
      </c>
      <c r="C179" t="s">
        <v>456</v>
      </c>
      <c r="D179" t="s">
        <v>414</v>
      </c>
      <c r="E179" s="6">
        <v>102.47826086956522</v>
      </c>
      <c r="F179" s="6">
        <v>4.4836956521739131</v>
      </c>
      <c r="G179" s="6">
        <v>0.11956521739130435</v>
      </c>
      <c r="H179" s="6">
        <v>0.69565217391304346</v>
      </c>
      <c r="I179" s="6">
        <v>7.5652173913043477</v>
      </c>
      <c r="J179" s="6">
        <v>0</v>
      </c>
      <c r="K179" s="6">
        <v>0</v>
      </c>
      <c r="L179" s="6">
        <v>8.3036956521739125</v>
      </c>
      <c r="M179" s="6">
        <v>4.8097826086956523</v>
      </c>
      <c r="N179" s="6">
        <v>2.4918478260869565</v>
      </c>
      <c r="O179" s="6">
        <f>SUM(NonNurse[[#This Row],[Qualified Social Work Staff Hours]],NonNurse[[#This Row],[Other Social Work Staff Hours]])/NonNurse[[#This Row],[MDS Census]]</f>
        <v>7.1250530335171827E-2</v>
      </c>
      <c r="P179" s="6">
        <v>6.3372826086956522</v>
      </c>
      <c r="Q179" s="6">
        <v>14.323369565217391</v>
      </c>
      <c r="R179" s="6">
        <f>SUM(NonNurse[[#This Row],[Qualified Activities Professional Hours]],NonNurse[[#This Row],[Other Activities Professional Hours]])/NonNurse[[#This Row],[MDS Census]]</f>
        <v>0.20161009758167162</v>
      </c>
      <c r="S179" s="6">
        <v>5.8043478260869561</v>
      </c>
      <c r="T179" s="6">
        <v>4.3614130434782608</v>
      </c>
      <c r="U179" s="6">
        <v>0</v>
      </c>
      <c r="V179" s="6">
        <f>SUM(NonNurse[[#This Row],[Occupational Therapist Hours]],NonNurse[[#This Row],[OT Assistant Hours]],NonNurse[[#This Row],[OT Aide Hours]])/NonNurse[[#This Row],[MDS Census]]</f>
        <v>9.9199193890538814E-2</v>
      </c>
      <c r="W179" s="6">
        <v>9.6304347826086953</v>
      </c>
      <c r="X179" s="6">
        <v>5.3804347826086953</v>
      </c>
      <c r="Y179" s="6">
        <v>4.4021739130434785</v>
      </c>
      <c r="Z179" s="6">
        <f>SUM(NonNurse[[#This Row],[Physical Therapist (PT) Hours]],NonNurse[[#This Row],[PT Assistant Hours]],NonNurse[[#This Row],[PT Aide Hours]])/NonNurse[[#This Row],[MDS Census]]</f>
        <v>0.18943572337717435</v>
      </c>
      <c r="AA179" s="6">
        <v>0</v>
      </c>
      <c r="AB179" s="6">
        <v>0</v>
      </c>
      <c r="AC179" s="6">
        <v>0</v>
      </c>
      <c r="AD179" s="6">
        <v>70.27032608695653</v>
      </c>
      <c r="AE179" s="6">
        <v>0</v>
      </c>
      <c r="AF179" s="6">
        <v>0</v>
      </c>
      <c r="AG179" s="6">
        <v>0</v>
      </c>
      <c r="AH179" s="1">
        <v>315348</v>
      </c>
      <c r="AI179">
        <v>2</v>
      </c>
    </row>
    <row r="180" spans="1:35" x14ac:dyDescent="0.25">
      <c r="A180" t="s">
        <v>380</v>
      </c>
      <c r="B180" t="s">
        <v>111</v>
      </c>
      <c r="C180" t="s">
        <v>542</v>
      </c>
      <c r="D180" t="s">
        <v>416</v>
      </c>
      <c r="E180" s="6">
        <v>102.80434782608695</v>
      </c>
      <c r="F180" s="6">
        <v>4.7282608695652177</v>
      </c>
      <c r="G180" s="6">
        <v>1.923913043478261</v>
      </c>
      <c r="H180" s="6">
        <v>0.59239130434782605</v>
      </c>
      <c r="I180" s="6">
        <v>3.4782608695652173</v>
      </c>
      <c r="J180" s="6">
        <v>0</v>
      </c>
      <c r="K180" s="6">
        <v>0.58695652173913049</v>
      </c>
      <c r="L180" s="6">
        <v>4.7771739130434785</v>
      </c>
      <c r="M180" s="6">
        <v>3.1793478260869565</v>
      </c>
      <c r="N180" s="6">
        <v>5.4211956521739131</v>
      </c>
      <c r="O180" s="6">
        <f>SUM(NonNurse[[#This Row],[Qualified Social Work Staff Hours]],NonNurse[[#This Row],[Other Social Work Staff Hours]])/NonNurse[[#This Row],[MDS Census]]</f>
        <v>8.365933601184182E-2</v>
      </c>
      <c r="P180" s="6">
        <v>1.7472826086956521</v>
      </c>
      <c r="Q180" s="6">
        <v>19.059782608695652</v>
      </c>
      <c r="R180" s="6">
        <f>SUM(NonNurse[[#This Row],[Qualified Activities Professional Hours]],NonNurse[[#This Row],[Other Activities Professional Hours]])/NonNurse[[#This Row],[MDS Census]]</f>
        <v>0.20239479805455698</v>
      </c>
      <c r="S180" s="6">
        <v>14.910326086956522</v>
      </c>
      <c r="T180" s="6">
        <v>7.0869565217391308</v>
      </c>
      <c r="U180" s="6">
        <v>0</v>
      </c>
      <c r="V180" s="6">
        <f>SUM(NonNurse[[#This Row],[Occupational Therapist Hours]],NonNurse[[#This Row],[OT Assistant Hours]],NonNurse[[#This Row],[OT Aide Hours]])/NonNurse[[#This Row],[MDS Census]]</f>
        <v>0.21397229858320999</v>
      </c>
      <c r="W180" s="6">
        <v>9.6277173913043477</v>
      </c>
      <c r="X180" s="6">
        <v>8.7853260869565215</v>
      </c>
      <c r="Y180" s="6">
        <v>0</v>
      </c>
      <c r="Z180" s="6">
        <f>SUM(NonNurse[[#This Row],[Physical Therapist (PT) Hours]],NonNurse[[#This Row],[PT Assistant Hours]],NonNurse[[#This Row],[PT Aide Hours]])/NonNurse[[#This Row],[MDS Census]]</f>
        <v>0.17910763374920702</v>
      </c>
      <c r="AA180" s="6">
        <v>0</v>
      </c>
      <c r="AB180" s="6">
        <v>5.0434782608695654</v>
      </c>
      <c r="AC180" s="6">
        <v>0</v>
      </c>
      <c r="AD180" s="6">
        <v>0</v>
      </c>
      <c r="AE180" s="6">
        <v>0</v>
      </c>
      <c r="AF180" s="6">
        <v>0</v>
      </c>
      <c r="AG180" s="6">
        <v>0</v>
      </c>
      <c r="AH180" s="1">
        <v>315210</v>
      </c>
      <c r="AI180">
        <v>2</v>
      </c>
    </row>
    <row r="181" spans="1:35" x14ac:dyDescent="0.25">
      <c r="A181" t="s">
        <v>380</v>
      </c>
      <c r="B181" t="s">
        <v>35</v>
      </c>
      <c r="C181" t="s">
        <v>501</v>
      </c>
      <c r="D181" t="s">
        <v>408</v>
      </c>
      <c r="E181" s="6">
        <v>77</v>
      </c>
      <c r="F181" s="6">
        <v>6.7391304347826084</v>
      </c>
      <c r="G181" s="6">
        <v>0</v>
      </c>
      <c r="H181" s="6">
        <v>0</v>
      </c>
      <c r="I181" s="6">
        <v>4.4347826086956523</v>
      </c>
      <c r="J181" s="6">
        <v>0</v>
      </c>
      <c r="K181" s="6">
        <v>0</v>
      </c>
      <c r="L181" s="6">
        <v>2.4673913043478262</v>
      </c>
      <c r="M181" s="6">
        <v>14.391304347826088</v>
      </c>
      <c r="N181" s="6">
        <v>0</v>
      </c>
      <c r="O181" s="6">
        <f>SUM(NonNurse[[#This Row],[Qualified Social Work Staff Hours]],NonNurse[[#This Row],[Other Social Work Staff Hours]])/NonNurse[[#This Row],[MDS Census]]</f>
        <v>0.18690005646527386</v>
      </c>
      <c r="P181" s="6">
        <v>7.0951086956521738</v>
      </c>
      <c r="Q181" s="6">
        <v>23.823369565217391</v>
      </c>
      <c r="R181" s="6">
        <f>SUM(NonNurse[[#This Row],[Qualified Activities Professional Hours]],NonNurse[[#This Row],[Other Activities Professional Hours]])/NonNurse[[#This Row],[MDS Census]]</f>
        <v>0.40153867871259175</v>
      </c>
      <c r="S181" s="6">
        <v>11.883152173913043</v>
      </c>
      <c r="T181" s="6">
        <v>9.6902173913043477</v>
      </c>
      <c r="U181" s="6">
        <v>0</v>
      </c>
      <c r="V181" s="6">
        <f>SUM(NonNurse[[#This Row],[Occupational Therapist Hours]],NonNurse[[#This Row],[OT Assistant Hours]],NonNurse[[#This Row],[OT Aide Hours]])/NonNurse[[#This Row],[MDS Census]]</f>
        <v>0.28017363071710899</v>
      </c>
      <c r="W181" s="6">
        <v>6.5108695652173916</v>
      </c>
      <c r="X181" s="6">
        <v>4.4239130434782608</v>
      </c>
      <c r="Y181" s="6">
        <v>4.4565217391304346</v>
      </c>
      <c r="Z181" s="6">
        <f>SUM(NonNurse[[#This Row],[Physical Therapist (PT) Hours]],NonNurse[[#This Row],[PT Assistant Hours]],NonNurse[[#This Row],[PT Aide Hours]])/NonNurse[[#This Row],[MDS Census]]</f>
        <v>0.19988706945228682</v>
      </c>
      <c r="AA181" s="6">
        <v>0</v>
      </c>
      <c r="AB181" s="6">
        <v>0</v>
      </c>
      <c r="AC181" s="6">
        <v>0</v>
      </c>
      <c r="AD181" s="6">
        <v>0</v>
      </c>
      <c r="AE181" s="6">
        <v>0</v>
      </c>
      <c r="AF181" s="6">
        <v>0</v>
      </c>
      <c r="AG181" s="6">
        <v>0</v>
      </c>
      <c r="AH181" s="1">
        <v>315072</v>
      </c>
      <c r="AI181">
        <v>2</v>
      </c>
    </row>
    <row r="182" spans="1:35" x14ac:dyDescent="0.25">
      <c r="A182" t="s">
        <v>380</v>
      </c>
      <c r="B182" t="s">
        <v>332</v>
      </c>
      <c r="C182" t="s">
        <v>608</v>
      </c>
      <c r="D182" t="s">
        <v>417</v>
      </c>
      <c r="E182" s="6">
        <v>6.7173913043478262</v>
      </c>
      <c r="F182" s="6">
        <v>0</v>
      </c>
      <c r="G182" s="6">
        <v>0</v>
      </c>
      <c r="H182" s="6">
        <v>0</v>
      </c>
      <c r="I182" s="6">
        <v>0</v>
      </c>
      <c r="J182" s="6">
        <v>0</v>
      </c>
      <c r="K182" s="6">
        <v>0</v>
      </c>
      <c r="L182" s="6">
        <v>0</v>
      </c>
      <c r="M182" s="6">
        <v>0</v>
      </c>
      <c r="N182" s="6">
        <v>0</v>
      </c>
      <c r="O182" s="6">
        <f>SUM(NonNurse[[#This Row],[Qualified Social Work Staff Hours]],NonNurse[[#This Row],[Other Social Work Staff Hours]])/NonNurse[[#This Row],[MDS Census]]</f>
        <v>0</v>
      </c>
      <c r="P182" s="6">
        <v>0</v>
      </c>
      <c r="Q182" s="6">
        <v>0</v>
      </c>
      <c r="R182" s="6">
        <f>SUM(NonNurse[[#This Row],[Qualified Activities Professional Hours]],NonNurse[[#This Row],[Other Activities Professional Hours]])/NonNurse[[#This Row],[MDS Census]]</f>
        <v>0</v>
      </c>
      <c r="S182" s="6">
        <v>0</v>
      </c>
      <c r="T182" s="6">
        <v>0</v>
      </c>
      <c r="U182" s="6">
        <v>0</v>
      </c>
      <c r="V182" s="6">
        <f>SUM(NonNurse[[#This Row],[Occupational Therapist Hours]],NonNurse[[#This Row],[OT Assistant Hours]],NonNurse[[#This Row],[OT Aide Hours]])/NonNurse[[#This Row],[MDS Census]]</f>
        <v>0</v>
      </c>
      <c r="W182" s="6">
        <v>0</v>
      </c>
      <c r="X182" s="6">
        <v>0</v>
      </c>
      <c r="Y182" s="6">
        <v>0</v>
      </c>
      <c r="Z182" s="6">
        <f>SUM(NonNurse[[#This Row],[Physical Therapist (PT) Hours]],NonNurse[[#This Row],[PT Assistant Hours]],NonNurse[[#This Row],[PT Aide Hours]])/NonNurse[[#This Row],[MDS Census]]</f>
        <v>0</v>
      </c>
      <c r="AA182" s="6">
        <v>0</v>
      </c>
      <c r="AB182" s="6">
        <v>0</v>
      </c>
      <c r="AC182" s="6">
        <v>0</v>
      </c>
      <c r="AD182" s="6">
        <v>0</v>
      </c>
      <c r="AE182" s="6">
        <v>0</v>
      </c>
      <c r="AF182" s="6">
        <v>0</v>
      </c>
      <c r="AG182" s="6">
        <v>0</v>
      </c>
      <c r="AH182" s="1">
        <v>315512</v>
      </c>
      <c r="AI182">
        <v>2</v>
      </c>
    </row>
    <row r="183" spans="1:35" x14ac:dyDescent="0.25">
      <c r="A183" t="s">
        <v>380</v>
      </c>
      <c r="B183" t="s">
        <v>74</v>
      </c>
      <c r="C183" t="s">
        <v>522</v>
      </c>
      <c r="D183" t="s">
        <v>408</v>
      </c>
      <c r="E183" s="6">
        <v>83.597826086956516</v>
      </c>
      <c r="F183" s="6">
        <v>8.2173913043478262</v>
      </c>
      <c r="G183" s="6">
        <v>0.38043478260869568</v>
      </c>
      <c r="H183" s="6">
        <v>0.30108695652173911</v>
      </c>
      <c r="I183" s="6">
        <v>3.4456521739130435</v>
      </c>
      <c r="J183" s="6">
        <v>0</v>
      </c>
      <c r="K183" s="6">
        <v>3.9130434782608696</v>
      </c>
      <c r="L183" s="6">
        <v>4.5133695652173911</v>
      </c>
      <c r="M183" s="6">
        <v>7.5652173913043477</v>
      </c>
      <c r="N183" s="6">
        <v>0</v>
      </c>
      <c r="O183" s="6">
        <f>SUM(NonNurse[[#This Row],[Qualified Social Work Staff Hours]],NonNurse[[#This Row],[Other Social Work Staff Hours]])/NonNurse[[#This Row],[MDS Census]]</f>
        <v>9.049538421531661E-2</v>
      </c>
      <c r="P183" s="6">
        <v>0</v>
      </c>
      <c r="Q183" s="6">
        <v>4.8638043478260862</v>
      </c>
      <c r="R183" s="6">
        <f>SUM(NonNurse[[#This Row],[Qualified Activities Professional Hours]],NonNurse[[#This Row],[Other Activities Professional Hours]])/NonNurse[[#This Row],[MDS Census]]</f>
        <v>5.8180990768430627E-2</v>
      </c>
      <c r="S183" s="6">
        <v>5.1019565217391305</v>
      </c>
      <c r="T183" s="6">
        <v>9.3147826086956531</v>
      </c>
      <c r="U183" s="6">
        <v>0</v>
      </c>
      <c r="V183" s="6">
        <f>SUM(NonNurse[[#This Row],[Occupational Therapist Hours]],NonNurse[[#This Row],[OT Assistant Hours]],NonNurse[[#This Row],[OT Aide Hours]])/NonNurse[[#This Row],[MDS Census]]</f>
        <v>0.17245351709790668</v>
      </c>
      <c r="W183" s="6">
        <v>7.6713043478260889</v>
      </c>
      <c r="X183" s="6">
        <v>4.9892391304347843</v>
      </c>
      <c r="Y183" s="6">
        <v>0</v>
      </c>
      <c r="Z183" s="6">
        <f>SUM(NonNurse[[#This Row],[Physical Therapist (PT) Hours]],NonNurse[[#This Row],[PT Assistant Hours]],NonNurse[[#This Row],[PT Aide Hours]])/NonNurse[[#This Row],[MDS Census]]</f>
        <v>0.15144584579378501</v>
      </c>
      <c r="AA183" s="6">
        <v>0</v>
      </c>
      <c r="AB183" s="6">
        <v>5.5869565217391308</v>
      </c>
      <c r="AC183" s="6">
        <v>0</v>
      </c>
      <c r="AD183" s="6">
        <v>0</v>
      </c>
      <c r="AE183" s="6">
        <v>0</v>
      </c>
      <c r="AF183" s="6">
        <v>0</v>
      </c>
      <c r="AG183" s="6">
        <v>0</v>
      </c>
      <c r="AH183" s="1">
        <v>315143</v>
      </c>
      <c r="AI183">
        <v>2</v>
      </c>
    </row>
    <row r="184" spans="1:35" x14ac:dyDescent="0.25">
      <c r="A184" t="s">
        <v>380</v>
      </c>
      <c r="B184" t="s">
        <v>242</v>
      </c>
      <c r="C184" t="s">
        <v>452</v>
      </c>
      <c r="D184" t="s">
        <v>403</v>
      </c>
      <c r="E184" s="6">
        <v>78.467391304347828</v>
      </c>
      <c r="F184" s="6">
        <v>38.665760869565219</v>
      </c>
      <c r="G184" s="6">
        <v>0</v>
      </c>
      <c r="H184" s="6">
        <v>0</v>
      </c>
      <c r="I184" s="6">
        <v>3.0326086956521738</v>
      </c>
      <c r="J184" s="6">
        <v>0</v>
      </c>
      <c r="K184" s="6">
        <v>0</v>
      </c>
      <c r="L184" s="6">
        <v>3.8070652173913042</v>
      </c>
      <c r="M184" s="6">
        <v>3.8288043478260869</v>
      </c>
      <c r="N184" s="6">
        <v>0</v>
      </c>
      <c r="O184" s="6">
        <f>SUM(NonNurse[[#This Row],[Qualified Social Work Staff Hours]],NonNurse[[#This Row],[Other Social Work Staff Hours]])/NonNurse[[#This Row],[MDS Census]]</f>
        <v>4.8794846931707991E-2</v>
      </c>
      <c r="P184" s="6">
        <v>3.6657608695652173</v>
      </c>
      <c r="Q184" s="6">
        <v>11.894021739130435</v>
      </c>
      <c r="R184" s="6">
        <f>SUM(NonNurse[[#This Row],[Qualified Activities Professional Hours]],NonNurse[[#This Row],[Other Activities Professional Hours]])/NonNurse[[#This Row],[MDS Census]]</f>
        <v>0.19829616290344923</v>
      </c>
      <c r="S184" s="6">
        <v>5.9429347826086953</v>
      </c>
      <c r="T184" s="6">
        <v>6.2255434782608692</v>
      </c>
      <c r="U184" s="6">
        <v>0</v>
      </c>
      <c r="V184" s="6">
        <f>SUM(NonNurse[[#This Row],[Occupational Therapist Hours]],NonNurse[[#This Row],[OT Assistant Hours]],NonNurse[[#This Row],[OT Aide Hours]])/NonNurse[[#This Row],[MDS Census]]</f>
        <v>0.15507688045435655</v>
      </c>
      <c r="W184" s="6">
        <v>10.475543478260869</v>
      </c>
      <c r="X184" s="6">
        <v>2.7663043478260869</v>
      </c>
      <c r="Y184" s="6">
        <v>0</v>
      </c>
      <c r="Z184" s="6">
        <f>SUM(NonNurse[[#This Row],[Physical Therapist (PT) Hours]],NonNurse[[#This Row],[PT Assistant Hours]],NonNurse[[#This Row],[PT Aide Hours]])/NonNurse[[#This Row],[MDS Census]]</f>
        <v>0.16875606039617677</v>
      </c>
      <c r="AA184" s="6">
        <v>0</v>
      </c>
      <c r="AB184" s="6">
        <v>0</v>
      </c>
      <c r="AC184" s="6">
        <v>0</v>
      </c>
      <c r="AD184" s="6">
        <v>0</v>
      </c>
      <c r="AE184" s="6">
        <v>0</v>
      </c>
      <c r="AF184" s="6">
        <v>0</v>
      </c>
      <c r="AG184" s="6">
        <v>0</v>
      </c>
      <c r="AH184" s="1">
        <v>315378</v>
      </c>
      <c r="AI184">
        <v>2</v>
      </c>
    </row>
    <row r="185" spans="1:35" x14ac:dyDescent="0.25">
      <c r="A185" t="s">
        <v>380</v>
      </c>
      <c r="B185" t="s">
        <v>265</v>
      </c>
      <c r="C185" t="s">
        <v>501</v>
      </c>
      <c r="D185" t="s">
        <v>408</v>
      </c>
      <c r="E185" s="6">
        <v>19.934782608695652</v>
      </c>
      <c r="F185" s="6">
        <v>4.8097826086956523</v>
      </c>
      <c r="G185" s="6">
        <v>0</v>
      </c>
      <c r="H185" s="6">
        <v>0.12771739130434784</v>
      </c>
      <c r="I185" s="6">
        <v>1.173913043478261</v>
      </c>
      <c r="J185" s="6">
        <v>0</v>
      </c>
      <c r="K185" s="6">
        <v>0</v>
      </c>
      <c r="L185" s="6">
        <v>1.3993478260869565</v>
      </c>
      <c r="M185" s="6">
        <v>4.8097826086956523</v>
      </c>
      <c r="N185" s="6">
        <v>0</v>
      </c>
      <c r="O185" s="6">
        <f>SUM(NonNurse[[#This Row],[Qualified Social Work Staff Hours]],NonNurse[[#This Row],[Other Social Work Staff Hours]])/NonNurse[[#This Row],[MDS Census]]</f>
        <v>0.24127589967284624</v>
      </c>
      <c r="P185" s="6">
        <v>4.9782608695652177</v>
      </c>
      <c r="Q185" s="6">
        <v>8.3142391304347818</v>
      </c>
      <c r="R185" s="6">
        <f>SUM(NonNurse[[#This Row],[Qualified Activities Professional Hours]],NonNurse[[#This Row],[Other Activities Professional Hours]])/NonNurse[[#This Row],[MDS Census]]</f>
        <v>0.66679934569247545</v>
      </c>
      <c r="S185" s="6">
        <v>4.7598913043478266</v>
      </c>
      <c r="T185" s="6">
        <v>3.5323913043478261</v>
      </c>
      <c r="U185" s="6">
        <v>0</v>
      </c>
      <c r="V185" s="6">
        <f>SUM(NonNurse[[#This Row],[Occupational Therapist Hours]],NonNurse[[#This Row],[OT Assistant Hours]],NonNurse[[#This Row],[OT Aide Hours]])/NonNurse[[#This Row],[MDS Census]]</f>
        <v>0.41597055616139583</v>
      </c>
      <c r="W185" s="6">
        <v>2.6450000000000005</v>
      </c>
      <c r="X185" s="6">
        <v>1.8060869565217397</v>
      </c>
      <c r="Y185" s="6">
        <v>0</v>
      </c>
      <c r="Z185" s="6">
        <f>SUM(NonNurse[[#This Row],[Physical Therapist (PT) Hours]],NonNurse[[#This Row],[PT Assistant Hours]],NonNurse[[#This Row],[PT Aide Hours]])/NonNurse[[#This Row],[MDS Census]]</f>
        <v>0.22328244274809164</v>
      </c>
      <c r="AA185" s="6">
        <v>0</v>
      </c>
      <c r="AB185" s="6">
        <v>0</v>
      </c>
      <c r="AC185" s="6">
        <v>0</v>
      </c>
      <c r="AD185" s="6">
        <v>0</v>
      </c>
      <c r="AE185" s="6">
        <v>0</v>
      </c>
      <c r="AF185" s="6">
        <v>0</v>
      </c>
      <c r="AG185" s="6">
        <v>0</v>
      </c>
      <c r="AH185" s="1">
        <v>315422</v>
      </c>
      <c r="AI185">
        <v>2</v>
      </c>
    </row>
    <row r="186" spans="1:35" x14ac:dyDescent="0.25">
      <c r="A186" t="s">
        <v>380</v>
      </c>
      <c r="B186" t="s">
        <v>345</v>
      </c>
      <c r="C186" t="s">
        <v>512</v>
      </c>
      <c r="D186" t="s">
        <v>417</v>
      </c>
      <c r="E186" s="6">
        <v>52.934782608695649</v>
      </c>
      <c r="F186" s="6">
        <v>0</v>
      </c>
      <c r="G186" s="6">
        <v>0.13043478260869565</v>
      </c>
      <c r="H186" s="6">
        <v>0.14934782608695651</v>
      </c>
      <c r="I186" s="6">
        <v>2.2608695652173911</v>
      </c>
      <c r="J186" s="6">
        <v>0</v>
      </c>
      <c r="K186" s="6">
        <v>0</v>
      </c>
      <c r="L186" s="6">
        <v>0.31815217391304346</v>
      </c>
      <c r="M186" s="6">
        <v>5.3913043478260869</v>
      </c>
      <c r="N186" s="6">
        <v>0</v>
      </c>
      <c r="O186" s="6">
        <f>SUM(NonNurse[[#This Row],[Qualified Social Work Staff Hours]],NonNurse[[#This Row],[Other Social Work Staff Hours]])/NonNurse[[#This Row],[MDS Census]]</f>
        <v>0.10184804928131418</v>
      </c>
      <c r="P186" s="6">
        <v>5.6521739130434785</v>
      </c>
      <c r="Q186" s="6">
        <v>4.780652173913043</v>
      </c>
      <c r="R186" s="6">
        <f>SUM(NonNurse[[#This Row],[Qualified Activities Professional Hours]],NonNurse[[#This Row],[Other Activities Professional Hours]])/NonNurse[[#This Row],[MDS Census]]</f>
        <v>0.197088295687885</v>
      </c>
      <c r="S186" s="6">
        <v>0</v>
      </c>
      <c r="T186" s="6">
        <v>0</v>
      </c>
      <c r="U186" s="6">
        <v>0</v>
      </c>
      <c r="V186" s="6">
        <f>SUM(NonNurse[[#This Row],[Occupational Therapist Hours]],NonNurse[[#This Row],[OT Assistant Hours]],NonNurse[[#This Row],[OT Aide Hours]])/NonNurse[[#This Row],[MDS Census]]</f>
        <v>0</v>
      </c>
      <c r="W186" s="6">
        <v>5.5652173913043477</v>
      </c>
      <c r="X186" s="6">
        <v>0</v>
      </c>
      <c r="Y186" s="6">
        <v>0</v>
      </c>
      <c r="Z186" s="6">
        <f>SUM(NonNurse[[#This Row],[Physical Therapist (PT) Hours]],NonNurse[[#This Row],[PT Assistant Hours]],NonNurse[[#This Row],[PT Aide Hours]])/NonNurse[[#This Row],[MDS Census]]</f>
        <v>0.10513347022587269</v>
      </c>
      <c r="AA186" s="6">
        <v>0.77173913043478259</v>
      </c>
      <c r="AB186" s="6">
        <v>0</v>
      </c>
      <c r="AC186" s="6">
        <v>0</v>
      </c>
      <c r="AD186" s="6">
        <v>0</v>
      </c>
      <c r="AE186" s="6">
        <v>0</v>
      </c>
      <c r="AF186" s="6">
        <v>0</v>
      </c>
      <c r="AG186" s="6">
        <v>0</v>
      </c>
      <c r="AH186" s="1">
        <v>315525</v>
      </c>
      <c r="AI186">
        <v>2</v>
      </c>
    </row>
    <row r="187" spans="1:35" x14ac:dyDescent="0.25">
      <c r="A187" t="s">
        <v>380</v>
      </c>
      <c r="B187" t="s">
        <v>52</v>
      </c>
      <c r="C187" t="s">
        <v>512</v>
      </c>
      <c r="D187" t="s">
        <v>417</v>
      </c>
      <c r="E187" s="6">
        <v>255.52173913043478</v>
      </c>
      <c r="F187" s="6">
        <v>5.7391304347826084</v>
      </c>
      <c r="G187" s="6">
        <v>0</v>
      </c>
      <c r="H187" s="6">
        <v>0.45652173913043476</v>
      </c>
      <c r="I187" s="6">
        <v>9.2608695652173907</v>
      </c>
      <c r="J187" s="6">
        <v>0</v>
      </c>
      <c r="K187" s="6">
        <v>5.434782608695652E-3</v>
      </c>
      <c r="L187" s="6">
        <v>6.5002173913043455</v>
      </c>
      <c r="M187" s="6">
        <v>5.1304347826086953</v>
      </c>
      <c r="N187" s="6">
        <v>4.8695652173913047</v>
      </c>
      <c r="O187" s="6">
        <f>SUM(NonNurse[[#This Row],[Qualified Social Work Staff Hours]],NonNurse[[#This Row],[Other Social Work Staff Hours]])/NonNurse[[#This Row],[MDS Census]]</f>
        <v>3.9135613408201465E-2</v>
      </c>
      <c r="P187" s="6">
        <v>0</v>
      </c>
      <c r="Q187" s="6">
        <v>72.81141304347824</v>
      </c>
      <c r="R187" s="6">
        <f>SUM(NonNurse[[#This Row],[Qualified Activities Professional Hours]],NonNurse[[#This Row],[Other Activities Professional Hours]])/NonNurse[[#This Row],[MDS Census]]</f>
        <v>0.28495193125744417</v>
      </c>
      <c r="S187" s="6">
        <v>12.531956521739126</v>
      </c>
      <c r="T187" s="6">
        <v>16.377282608695648</v>
      </c>
      <c r="U187" s="6">
        <v>0</v>
      </c>
      <c r="V187" s="6">
        <f>SUM(NonNurse[[#This Row],[Occupational Therapist Hours]],NonNurse[[#This Row],[OT Assistant Hours]],NonNurse[[#This Row],[OT Aide Hours]])/NonNurse[[#This Row],[MDS Census]]</f>
        <v>0.11313808065339455</v>
      </c>
      <c r="W187" s="6">
        <v>31.489673913043479</v>
      </c>
      <c r="X187" s="6">
        <v>0</v>
      </c>
      <c r="Y187" s="6">
        <v>21.858695652173914</v>
      </c>
      <c r="Z187" s="6">
        <f>SUM(NonNurse[[#This Row],[Physical Therapist (PT) Hours]],NonNurse[[#This Row],[PT Assistant Hours]],NonNurse[[#This Row],[PT Aide Hours]])/NonNurse[[#This Row],[MDS Census]]</f>
        <v>0.20878211672622088</v>
      </c>
      <c r="AA187" s="6">
        <v>0</v>
      </c>
      <c r="AB187" s="6">
        <v>0</v>
      </c>
      <c r="AC187" s="6">
        <v>0</v>
      </c>
      <c r="AD187" s="6">
        <v>0</v>
      </c>
      <c r="AE187" s="6">
        <v>0</v>
      </c>
      <c r="AF187" s="6">
        <v>0</v>
      </c>
      <c r="AG187" s="6">
        <v>0</v>
      </c>
      <c r="AH187" s="1">
        <v>315112</v>
      </c>
      <c r="AI187">
        <v>2</v>
      </c>
    </row>
    <row r="188" spans="1:35" x14ac:dyDescent="0.25">
      <c r="A188" t="s">
        <v>380</v>
      </c>
      <c r="B188" t="s">
        <v>124</v>
      </c>
      <c r="C188" t="s">
        <v>548</v>
      </c>
      <c r="D188" t="s">
        <v>421</v>
      </c>
      <c r="E188" s="6">
        <v>142.10869565217391</v>
      </c>
      <c r="F188" s="6">
        <v>3.5869565217391304</v>
      </c>
      <c r="G188" s="6">
        <v>0.21467391304347827</v>
      </c>
      <c r="H188" s="6">
        <v>0.67586956521739139</v>
      </c>
      <c r="I188" s="6">
        <v>10.108695652173912</v>
      </c>
      <c r="J188" s="6">
        <v>0</v>
      </c>
      <c r="K188" s="6">
        <v>0</v>
      </c>
      <c r="L188" s="6">
        <v>2.1831521739130437</v>
      </c>
      <c r="M188" s="6">
        <v>19.942934782608695</v>
      </c>
      <c r="N188" s="6">
        <v>0</v>
      </c>
      <c r="O188" s="6">
        <f>SUM(NonNurse[[#This Row],[Qualified Social Work Staff Hours]],NonNurse[[#This Row],[Other Social Work Staff Hours]])/NonNurse[[#This Row],[MDS Census]]</f>
        <v>0.14033578093926879</v>
      </c>
      <c r="P188" s="6">
        <v>5.1847826086956523</v>
      </c>
      <c r="Q188" s="6">
        <v>43.646739130434781</v>
      </c>
      <c r="R188" s="6">
        <f>SUM(NonNurse[[#This Row],[Qualified Activities Professional Hours]],NonNurse[[#This Row],[Other Activities Professional Hours]])/NonNurse[[#This Row],[MDS Census]]</f>
        <v>0.34362092703074809</v>
      </c>
      <c r="S188" s="6">
        <v>5.224347826086956</v>
      </c>
      <c r="T188" s="6">
        <v>7.5971739130434779</v>
      </c>
      <c r="U188" s="6">
        <v>1.2934782608695652</v>
      </c>
      <c r="V188" s="6">
        <f>SUM(NonNurse[[#This Row],[Occupational Therapist Hours]],NonNurse[[#This Row],[OT Assistant Hours]],NonNurse[[#This Row],[OT Aide Hours]])/NonNurse[[#This Row],[MDS Census]]</f>
        <v>9.9325378614043128E-2</v>
      </c>
      <c r="W188" s="6">
        <v>8.4770652173913046</v>
      </c>
      <c r="X188" s="6">
        <v>10.019673913043478</v>
      </c>
      <c r="Y188" s="6">
        <v>0</v>
      </c>
      <c r="Z188" s="6">
        <f>SUM(NonNurse[[#This Row],[Physical Therapist (PT) Hours]],NonNurse[[#This Row],[PT Assistant Hours]],NonNurse[[#This Row],[PT Aide Hours]])/NonNurse[[#This Row],[MDS Census]]</f>
        <v>0.13015909438580389</v>
      </c>
      <c r="AA188" s="6">
        <v>0</v>
      </c>
      <c r="AB188" s="6">
        <v>0</v>
      </c>
      <c r="AC188" s="6">
        <v>0</v>
      </c>
      <c r="AD188" s="6">
        <v>0</v>
      </c>
      <c r="AE188" s="6">
        <v>0.17391304347826086</v>
      </c>
      <c r="AF188" s="6">
        <v>0</v>
      </c>
      <c r="AG188" s="6">
        <v>0</v>
      </c>
      <c r="AH188" s="1">
        <v>315226</v>
      </c>
      <c r="AI188">
        <v>2</v>
      </c>
    </row>
    <row r="189" spans="1:35" x14ac:dyDescent="0.25">
      <c r="A189" t="s">
        <v>380</v>
      </c>
      <c r="B189" t="s">
        <v>102</v>
      </c>
      <c r="C189" t="s">
        <v>497</v>
      </c>
      <c r="D189" t="s">
        <v>412</v>
      </c>
      <c r="E189" s="6">
        <v>93.554347826086953</v>
      </c>
      <c r="F189" s="6">
        <v>4.6521739130434785</v>
      </c>
      <c r="G189" s="6">
        <v>0.52173913043478259</v>
      </c>
      <c r="H189" s="6">
        <v>0.2608695652173913</v>
      </c>
      <c r="I189" s="6">
        <v>2.5543478260869565</v>
      </c>
      <c r="J189" s="6">
        <v>0</v>
      </c>
      <c r="K189" s="6">
        <v>0</v>
      </c>
      <c r="L189" s="6">
        <v>0.12869565217391304</v>
      </c>
      <c r="M189" s="6">
        <v>3.7391304347826089</v>
      </c>
      <c r="N189" s="6">
        <v>0</v>
      </c>
      <c r="O189" s="6">
        <f>SUM(NonNurse[[#This Row],[Qualified Social Work Staff Hours]],NonNurse[[#This Row],[Other Social Work Staff Hours]])/NonNurse[[#This Row],[MDS Census]]</f>
        <v>3.9967468339723485E-2</v>
      </c>
      <c r="P189" s="6">
        <v>0.13043478260869565</v>
      </c>
      <c r="Q189" s="6">
        <v>31.964782608695639</v>
      </c>
      <c r="R189" s="6">
        <f>SUM(NonNurse[[#This Row],[Qualified Activities Professional Hours]],NonNurse[[#This Row],[Other Activities Professional Hours]])/NonNurse[[#This Row],[MDS Census]]</f>
        <v>0.34306494713605196</v>
      </c>
      <c r="S189" s="6">
        <v>1.6308695652173912</v>
      </c>
      <c r="T189" s="6">
        <v>0</v>
      </c>
      <c r="U189" s="6">
        <v>0</v>
      </c>
      <c r="V189" s="6">
        <f>SUM(NonNurse[[#This Row],[Occupational Therapist Hours]],NonNurse[[#This Row],[OT Assistant Hours]],NonNurse[[#This Row],[OT Aide Hours]])/NonNurse[[#This Row],[MDS Census]]</f>
        <v>1.743232252817474E-2</v>
      </c>
      <c r="W189" s="6">
        <v>4.3363043478260872</v>
      </c>
      <c r="X189" s="6">
        <v>5.2799999999999985</v>
      </c>
      <c r="Y189" s="6">
        <v>0</v>
      </c>
      <c r="Z189" s="6">
        <f>SUM(NonNurse[[#This Row],[Physical Therapist (PT) Hours]],NonNurse[[#This Row],[PT Assistant Hours]],NonNurse[[#This Row],[PT Aide Hours]])/NonNurse[[#This Row],[MDS Census]]</f>
        <v>0.10278842802370163</v>
      </c>
      <c r="AA189" s="6">
        <v>0</v>
      </c>
      <c r="AB189" s="6">
        <v>0</v>
      </c>
      <c r="AC189" s="6">
        <v>0</v>
      </c>
      <c r="AD189" s="6">
        <v>0</v>
      </c>
      <c r="AE189" s="6">
        <v>0.2608695652173913</v>
      </c>
      <c r="AF189" s="6">
        <v>0</v>
      </c>
      <c r="AG189" s="6">
        <v>0</v>
      </c>
      <c r="AH189" s="1">
        <v>315199</v>
      </c>
      <c r="AI189">
        <v>2</v>
      </c>
    </row>
    <row r="190" spans="1:35" x14ac:dyDescent="0.25">
      <c r="A190" t="s">
        <v>380</v>
      </c>
      <c r="B190" t="s">
        <v>195</v>
      </c>
      <c r="C190" t="s">
        <v>433</v>
      </c>
      <c r="D190" t="s">
        <v>410</v>
      </c>
      <c r="E190" s="6">
        <v>95.076086956521735</v>
      </c>
      <c r="F190" s="6">
        <v>5.3043478260869561</v>
      </c>
      <c r="G190" s="6">
        <v>0.56521739130434778</v>
      </c>
      <c r="H190" s="6">
        <v>0.50086956521739123</v>
      </c>
      <c r="I190" s="6">
        <v>3.4565217391304346</v>
      </c>
      <c r="J190" s="6">
        <v>0</v>
      </c>
      <c r="K190" s="6">
        <v>0</v>
      </c>
      <c r="L190" s="6">
        <v>4.7363043478260876</v>
      </c>
      <c r="M190" s="6">
        <v>9.75</v>
      </c>
      <c r="N190" s="6">
        <v>0</v>
      </c>
      <c r="O190" s="6">
        <f>SUM(NonNurse[[#This Row],[Qualified Social Work Staff Hours]],NonNurse[[#This Row],[Other Social Work Staff Hours]])/NonNurse[[#This Row],[MDS Census]]</f>
        <v>0.10254944552417973</v>
      </c>
      <c r="P190" s="6">
        <v>5.4782608695652177</v>
      </c>
      <c r="Q190" s="6">
        <v>19.997282608695652</v>
      </c>
      <c r="R190" s="6">
        <f>SUM(NonNurse[[#This Row],[Qualified Activities Professional Hours]],NonNurse[[#This Row],[Other Activities Professional Hours]])/NonNurse[[#This Row],[MDS Census]]</f>
        <v>0.26794901108951641</v>
      </c>
      <c r="S190" s="6">
        <v>9.7948913043478267</v>
      </c>
      <c r="T190" s="6">
        <v>9.9094565217391288</v>
      </c>
      <c r="U190" s="6">
        <v>0</v>
      </c>
      <c r="V190" s="6">
        <f>SUM(NonNurse[[#This Row],[Occupational Therapist Hours]],NonNurse[[#This Row],[OT Assistant Hours]],NonNurse[[#This Row],[OT Aide Hours]])/NonNurse[[#This Row],[MDS Census]]</f>
        <v>0.20724819938264546</v>
      </c>
      <c r="W190" s="6">
        <v>11.376739130434784</v>
      </c>
      <c r="X190" s="6">
        <v>11.035217391304348</v>
      </c>
      <c r="Y190" s="6">
        <v>0</v>
      </c>
      <c r="Z190" s="6">
        <f>SUM(NonNurse[[#This Row],[Physical Therapist (PT) Hours]],NonNurse[[#This Row],[PT Assistant Hours]],NonNurse[[#This Row],[PT Aide Hours]])/NonNurse[[#This Row],[MDS Census]]</f>
        <v>0.23572653481193553</v>
      </c>
      <c r="AA190" s="6">
        <v>0</v>
      </c>
      <c r="AB190" s="6">
        <v>0</v>
      </c>
      <c r="AC190" s="6">
        <v>0</v>
      </c>
      <c r="AD190" s="6">
        <v>0</v>
      </c>
      <c r="AE190" s="6">
        <v>0</v>
      </c>
      <c r="AF190" s="6">
        <v>0</v>
      </c>
      <c r="AG190" s="6">
        <v>0</v>
      </c>
      <c r="AH190" s="1">
        <v>315322</v>
      </c>
      <c r="AI190">
        <v>2</v>
      </c>
    </row>
    <row r="191" spans="1:35" x14ac:dyDescent="0.25">
      <c r="A191" t="s">
        <v>380</v>
      </c>
      <c r="B191" t="s">
        <v>127</v>
      </c>
      <c r="C191" t="s">
        <v>550</v>
      </c>
      <c r="D191" t="s">
        <v>419</v>
      </c>
      <c r="E191" s="6">
        <v>102.30434782608695</v>
      </c>
      <c r="F191" s="6">
        <v>5.4782608695652177</v>
      </c>
      <c r="G191" s="6">
        <v>0.20108695652173914</v>
      </c>
      <c r="H191" s="6">
        <v>0.76630434782608692</v>
      </c>
      <c r="I191" s="6">
        <v>8.0652173913043477</v>
      </c>
      <c r="J191" s="6">
        <v>0</v>
      </c>
      <c r="K191" s="6">
        <v>0</v>
      </c>
      <c r="L191" s="6">
        <v>2.0608695652173918</v>
      </c>
      <c r="M191" s="6">
        <v>15.391304347826088</v>
      </c>
      <c r="N191" s="6">
        <v>0</v>
      </c>
      <c r="O191" s="6">
        <f>SUM(NonNurse[[#This Row],[Qualified Social Work Staff Hours]],NonNurse[[#This Row],[Other Social Work Staff Hours]])/NonNurse[[#This Row],[MDS Census]]</f>
        <v>0.15044623884402891</v>
      </c>
      <c r="P191" s="6">
        <v>0</v>
      </c>
      <c r="Q191" s="6">
        <v>19.807608695652171</v>
      </c>
      <c r="R191" s="6">
        <f>SUM(NonNurse[[#This Row],[Qualified Activities Professional Hours]],NonNurse[[#This Row],[Other Activities Professional Hours]])/NonNurse[[#This Row],[MDS Census]]</f>
        <v>0.19361453463663406</v>
      </c>
      <c r="S191" s="6">
        <v>8.9836956521739122</v>
      </c>
      <c r="T191" s="6">
        <v>9.973913043478257</v>
      </c>
      <c r="U191" s="6">
        <v>0</v>
      </c>
      <c r="V191" s="6">
        <f>SUM(NonNurse[[#This Row],[Occupational Therapist Hours]],NonNurse[[#This Row],[OT Assistant Hours]],NonNurse[[#This Row],[OT Aide Hours]])/NonNurse[[#This Row],[MDS Census]]</f>
        <v>0.18530599235019121</v>
      </c>
      <c r="W191" s="6">
        <v>11.030434782608699</v>
      </c>
      <c r="X191" s="6">
        <v>8.2043478260869556</v>
      </c>
      <c r="Y191" s="6">
        <v>0</v>
      </c>
      <c r="Z191" s="6">
        <f>SUM(NonNurse[[#This Row],[Physical Therapist (PT) Hours]],NonNurse[[#This Row],[PT Assistant Hours]],NonNurse[[#This Row],[PT Aide Hours]])/NonNurse[[#This Row],[MDS Census]]</f>
        <v>0.18801529961750957</v>
      </c>
      <c r="AA191" s="6">
        <v>0</v>
      </c>
      <c r="AB191" s="6">
        <v>0</v>
      </c>
      <c r="AC191" s="6">
        <v>0</v>
      </c>
      <c r="AD191" s="6">
        <v>0</v>
      </c>
      <c r="AE191" s="6">
        <v>0</v>
      </c>
      <c r="AF191" s="6">
        <v>0</v>
      </c>
      <c r="AG191" s="6">
        <v>0</v>
      </c>
      <c r="AH191" s="1">
        <v>315231</v>
      </c>
      <c r="AI191">
        <v>2</v>
      </c>
    </row>
    <row r="192" spans="1:35" x14ac:dyDescent="0.25">
      <c r="A192" t="s">
        <v>380</v>
      </c>
      <c r="B192" t="s">
        <v>231</v>
      </c>
      <c r="C192" t="s">
        <v>533</v>
      </c>
      <c r="D192" t="s">
        <v>412</v>
      </c>
      <c r="E192" s="6">
        <v>135.04347826086956</v>
      </c>
      <c r="F192" s="6">
        <v>4.7826086956521738</v>
      </c>
      <c r="G192" s="6">
        <v>0.56521739130434778</v>
      </c>
      <c r="H192" s="6">
        <v>0.74543478260869567</v>
      </c>
      <c r="I192" s="6">
        <v>4.1956521739130439</v>
      </c>
      <c r="J192" s="6">
        <v>0</v>
      </c>
      <c r="K192" s="6">
        <v>3.3043478260869565</v>
      </c>
      <c r="L192" s="6">
        <v>5.5229347826086999</v>
      </c>
      <c r="M192" s="6">
        <v>9.8214130434782607</v>
      </c>
      <c r="N192" s="6">
        <v>0</v>
      </c>
      <c r="O192" s="6">
        <f>SUM(NonNurse[[#This Row],[Qualified Social Work Staff Hours]],NonNurse[[#This Row],[Other Social Work Staff Hours]])/NonNurse[[#This Row],[MDS Census]]</f>
        <v>7.272778493238892E-2</v>
      </c>
      <c r="P192" s="6">
        <v>0</v>
      </c>
      <c r="Q192" s="6">
        <v>14.828369565217395</v>
      </c>
      <c r="R192" s="6">
        <f>SUM(NonNurse[[#This Row],[Qualified Activities Professional Hours]],NonNurse[[#This Row],[Other Activities Professional Hours]])/NonNurse[[#This Row],[MDS Census]]</f>
        <v>0.10980441081777208</v>
      </c>
      <c r="S192" s="6">
        <v>11.130978260869565</v>
      </c>
      <c r="T192" s="6">
        <v>6.5381521739130424</v>
      </c>
      <c r="U192" s="6">
        <v>0</v>
      </c>
      <c r="V192" s="6">
        <f>SUM(NonNurse[[#This Row],[Occupational Therapist Hours]],NonNurse[[#This Row],[OT Assistant Hours]],NonNurse[[#This Row],[OT Aide Hours]])/NonNurse[[#This Row],[MDS Census]]</f>
        <v>0.13084030907920155</v>
      </c>
      <c r="W192" s="6">
        <v>11.876195652173909</v>
      </c>
      <c r="X192" s="6">
        <v>4.2333695652173917</v>
      </c>
      <c r="Y192" s="6">
        <v>0</v>
      </c>
      <c r="Z192" s="6">
        <f>SUM(NonNurse[[#This Row],[Physical Therapist (PT) Hours]],NonNurse[[#This Row],[PT Assistant Hours]],NonNurse[[#This Row],[PT Aide Hours]])/NonNurse[[#This Row],[MDS Census]]</f>
        <v>0.11929169349645843</v>
      </c>
      <c r="AA192" s="6">
        <v>0</v>
      </c>
      <c r="AB192" s="6">
        <v>5.75</v>
      </c>
      <c r="AC192" s="6">
        <v>0</v>
      </c>
      <c r="AD192" s="6">
        <v>0</v>
      </c>
      <c r="AE192" s="6">
        <v>1.3152173913043479</v>
      </c>
      <c r="AF192" s="6">
        <v>0</v>
      </c>
      <c r="AG192" s="6">
        <v>0</v>
      </c>
      <c r="AH192" s="1">
        <v>315364</v>
      </c>
      <c r="AI192">
        <v>2</v>
      </c>
    </row>
    <row r="193" spans="1:35" x14ac:dyDescent="0.25">
      <c r="A193" t="s">
        <v>380</v>
      </c>
      <c r="B193" t="s">
        <v>26</v>
      </c>
      <c r="C193" t="s">
        <v>497</v>
      </c>
      <c r="D193" t="s">
        <v>412</v>
      </c>
      <c r="E193" s="6">
        <v>61.315217391304351</v>
      </c>
      <c r="F193" s="6">
        <v>5.2116304347826086</v>
      </c>
      <c r="G193" s="6">
        <v>0.78804347826086951</v>
      </c>
      <c r="H193" s="6">
        <v>0.36141304347826086</v>
      </c>
      <c r="I193" s="6">
        <v>0</v>
      </c>
      <c r="J193" s="6">
        <v>0</v>
      </c>
      <c r="K193" s="6">
        <v>0</v>
      </c>
      <c r="L193" s="6">
        <v>0.67641304347826092</v>
      </c>
      <c r="M193" s="6">
        <v>4.0453260869565222</v>
      </c>
      <c r="N193" s="6">
        <v>0</v>
      </c>
      <c r="O193" s="6">
        <f>SUM(NonNurse[[#This Row],[Qualified Social Work Staff Hours]],NonNurse[[#This Row],[Other Social Work Staff Hours]])/NonNurse[[#This Row],[MDS Census]]</f>
        <v>6.5975890799503639E-2</v>
      </c>
      <c r="P193" s="6">
        <v>0</v>
      </c>
      <c r="Q193" s="6">
        <v>16.142391304347829</v>
      </c>
      <c r="R193" s="6">
        <f>SUM(NonNurse[[#This Row],[Qualified Activities Professional Hours]],NonNurse[[#This Row],[Other Activities Professional Hours]])/NonNurse[[#This Row],[MDS Census]]</f>
        <v>0.26326892394965434</v>
      </c>
      <c r="S193" s="6">
        <v>5.3010869565217389</v>
      </c>
      <c r="T193" s="6">
        <v>4.6251086956521741</v>
      </c>
      <c r="U193" s="6">
        <v>0</v>
      </c>
      <c r="V193" s="6">
        <f>SUM(NonNurse[[#This Row],[Occupational Therapist Hours]],NonNurse[[#This Row],[OT Assistant Hours]],NonNurse[[#This Row],[OT Aide Hours]])/NonNurse[[#This Row],[MDS Census]]</f>
        <v>0.1618879631271051</v>
      </c>
      <c r="W193" s="6">
        <v>9.1914130434782617</v>
      </c>
      <c r="X193" s="6">
        <v>2.4332608695652174</v>
      </c>
      <c r="Y193" s="6">
        <v>0</v>
      </c>
      <c r="Z193" s="6">
        <f>SUM(NonNurse[[#This Row],[Physical Therapist (PT) Hours]],NonNurse[[#This Row],[PT Assistant Hours]],NonNurse[[#This Row],[PT Aide Hours]])/NonNurse[[#This Row],[MDS Census]]</f>
        <v>0.18958872540329727</v>
      </c>
      <c r="AA193" s="6">
        <v>0</v>
      </c>
      <c r="AB193" s="6">
        <v>0</v>
      </c>
      <c r="AC193" s="6">
        <v>0</v>
      </c>
      <c r="AD193" s="6">
        <v>0</v>
      </c>
      <c r="AE193" s="6">
        <v>0</v>
      </c>
      <c r="AF193" s="6">
        <v>0</v>
      </c>
      <c r="AG193" s="6">
        <v>0</v>
      </c>
      <c r="AH193" s="1">
        <v>315056</v>
      </c>
      <c r="AI193">
        <v>2</v>
      </c>
    </row>
    <row r="194" spans="1:35" x14ac:dyDescent="0.25">
      <c r="A194" t="s">
        <v>380</v>
      </c>
      <c r="B194" t="s">
        <v>302</v>
      </c>
      <c r="C194" t="s">
        <v>599</v>
      </c>
      <c r="D194" t="s">
        <v>413</v>
      </c>
      <c r="E194" s="6">
        <v>162.09782608695653</v>
      </c>
      <c r="F194" s="6">
        <v>7.8152173913043477</v>
      </c>
      <c r="G194" s="6">
        <v>0</v>
      </c>
      <c r="H194" s="6">
        <v>0</v>
      </c>
      <c r="I194" s="6">
        <v>10.652173913043478</v>
      </c>
      <c r="J194" s="6">
        <v>0</v>
      </c>
      <c r="K194" s="6">
        <v>0</v>
      </c>
      <c r="L194" s="6">
        <v>10.903586956521741</v>
      </c>
      <c r="M194" s="6">
        <v>14.894021739130435</v>
      </c>
      <c r="N194" s="6">
        <v>0</v>
      </c>
      <c r="O194" s="6">
        <f>SUM(NonNurse[[#This Row],[Qualified Social Work Staff Hours]],NonNurse[[#This Row],[Other Social Work Staff Hours]])/NonNurse[[#This Row],[MDS Census]]</f>
        <v>9.1882920941460472E-2</v>
      </c>
      <c r="P194" s="6">
        <v>13.586956521739131</v>
      </c>
      <c r="Q194" s="6">
        <v>28.991847826086957</v>
      </c>
      <c r="R194" s="6">
        <f>SUM(NonNurse[[#This Row],[Qualified Activities Professional Hours]],NonNurse[[#This Row],[Other Activities Professional Hours]])/NonNurse[[#This Row],[MDS Census]]</f>
        <v>0.26267350633675313</v>
      </c>
      <c r="S194" s="6">
        <v>9.2468478260869578</v>
      </c>
      <c r="T194" s="6">
        <v>29.893804347826073</v>
      </c>
      <c r="U194" s="6">
        <v>0</v>
      </c>
      <c r="V194" s="6">
        <f>SUM(NonNurse[[#This Row],[Occupational Therapist Hours]],NonNurse[[#This Row],[OT Assistant Hours]],NonNurse[[#This Row],[OT Aide Hours]])/NonNurse[[#This Row],[MDS Census]]</f>
        <v>0.24146315295379861</v>
      </c>
      <c r="W194" s="6">
        <v>22.829673913043479</v>
      </c>
      <c r="X194" s="6">
        <v>23.648152173913051</v>
      </c>
      <c r="Y194" s="6">
        <v>3.7391304347826089</v>
      </c>
      <c r="Z194" s="6">
        <f>SUM(NonNurse[[#This Row],[Physical Therapist (PT) Hours]],NonNurse[[#This Row],[PT Assistant Hours]],NonNurse[[#This Row],[PT Aide Hours]])/NonNurse[[#This Row],[MDS Census]]</f>
        <v>0.30979413934151412</v>
      </c>
      <c r="AA194" s="6">
        <v>0</v>
      </c>
      <c r="AB194" s="6">
        <v>0</v>
      </c>
      <c r="AC194" s="6">
        <v>0</v>
      </c>
      <c r="AD194" s="6">
        <v>0</v>
      </c>
      <c r="AE194" s="6">
        <v>0.19565217391304349</v>
      </c>
      <c r="AF194" s="6">
        <v>0</v>
      </c>
      <c r="AG194" s="6">
        <v>0</v>
      </c>
      <c r="AH194" s="1">
        <v>315473</v>
      </c>
      <c r="AI194">
        <v>2</v>
      </c>
    </row>
    <row r="195" spans="1:35" x14ac:dyDescent="0.25">
      <c r="A195" t="s">
        <v>380</v>
      </c>
      <c r="B195" t="s">
        <v>348</v>
      </c>
      <c r="C195" t="s">
        <v>527</v>
      </c>
      <c r="D195" t="s">
        <v>412</v>
      </c>
      <c r="E195" s="6">
        <v>130.30434782608697</v>
      </c>
      <c r="F195" s="6">
        <v>14.260869565217391</v>
      </c>
      <c r="G195" s="6">
        <v>0</v>
      </c>
      <c r="H195" s="6">
        <v>0</v>
      </c>
      <c r="I195" s="6">
        <v>0</v>
      </c>
      <c r="J195" s="6">
        <v>0</v>
      </c>
      <c r="K195" s="6">
        <v>0</v>
      </c>
      <c r="L195" s="6">
        <v>1.0752173913043479</v>
      </c>
      <c r="M195" s="6">
        <v>10.869565217391305</v>
      </c>
      <c r="N195" s="6">
        <v>5.2934782608695654</v>
      </c>
      <c r="O195" s="6">
        <f>SUM(NonNurse[[#This Row],[Qualified Social Work Staff Hours]],NonNurse[[#This Row],[Other Social Work Staff Hours]])/NonNurse[[#This Row],[MDS Census]]</f>
        <v>0.1240407073740407</v>
      </c>
      <c r="P195" s="6">
        <v>5.2173913043478262</v>
      </c>
      <c r="Q195" s="6">
        <v>25.630434782608695</v>
      </c>
      <c r="R195" s="6">
        <f>SUM(NonNurse[[#This Row],[Qualified Activities Professional Hours]],NonNurse[[#This Row],[Other Activities Professional Hours]])/NonNurse[[#This Row],[MDS Census]]</f>
        <v>0.23673673673673673</v>
      </c>
      <c r="S195" s="6">
        <v>0</v>
      </c>
      <c r="T195" s="6">
        <v>0</v>
      </c>
      <c r="U195" s="6">
        <v>0</v>
      </c>
      <c r="V195" s="6">
        <f>SUM(NonNurse[[#This Row],[Occupational Therapist Hours]],NonNurse[[#This Row],[OT Assistant Hours]],NonNurse[[#This Row],[OT Aide Hours]])/NonNurse[[#This Row],[MDS Census]]</f>
        <v>0</v>
      </c>
      <c r="W195" s="6">
        <v>0.27717391304347827</v>
      </c>
      <c r="X195" s="6">
        <v>0.28804347826086957</v>
      </c>
      <c r="Y195" s="6">
        <v>0</v>
      </c>
      <c r="Z195" s="6">
        <f>SUM(NonNurse[[#This Row],[Physical Therapist (PT) Hours]],NonNurse[[#This Row],[PT Assistant Hours]],NonNurse[[#This Row],[PT Aide Hours]])/NonNurse[[#This Row],[MDS Census]]</f>
        <v>4.3376710043376713E-3</v>
      </c>
      <c r="AA195" s="6">
        <v>0</v>
      </c>
      <c r="AB195" s="6">
        <v>0</v>
      </c>
      <c r="AC195" s="6">
        <v>0</v>
      </c>
      <c r="AD195" s="6">
        <v>0</v>
      </c>
      <c r="AE195" s="6">
        <v>3.5652173913043477</v>
      </c>
      <c r="AF195" s="6">
        <v>0</v>
      </c>
      <c r="AG195" s="6">
        <v>0</v>
      </c>
      <c r="AH195" s="1">
        <v>315528</v>
      </c>
      <c r="AI195">
        <v>2</v>
      </c>
    </row>
    <row r="196" spans="1:35" x14ac:dyDescent="0.25">
      <c r="A196" t="s">
        <v>380</v>
      </c>
      <c r="B196" t="s">
        <v>44</v>
      </c>
      <c r="C196" t="s">
        <v>440</v>
      </c>
      <c r="D196" t="s">
        <v>401</v>
      </c>
      <c r="E196" s="6">
        <v>98.521739130434781</v>
      </c>
      <c r="F196" s="6">
        <v>5.7391304347826084</v>
      </c>
      <c r="G196" s="6">
        <v>7.3369565217391311E-2</v>
      </c>
      <c r="H196" s="6">
        <v>0.41663043478260869</v>
      </c>
      <c r="I196" s="6">
        <v>2.8695652173913042</v>
      </c>
      <c r="J196" s="6">
        <v>0</v>
      </c>
      <c r="K196" s="6">
        <v>0</v>
      </c>
      <c r="L196" s="6">
        <v>1.246413043478261</v>
      </c>
      <c r="M196" s="6">
        <v>4.4021739130434785</v>
      </c>
      <c r="N196" s="6">
        <v>0</v>
      </c>
      <c r="O196" s="6">
        <f>SUM(NonNurse[[#This Row],[Qualified Social Work Staff Hours]],NonNurse[[#This Row],[Other Social Work Staff Hours]])/NonNurse[[#This Row],[MDS Census]]</f>
        <v>4.4682259488084734E-2</v>
      </c>
      <c r="P196" s="6">
        <v>0</v>
      </c>
      <c r="Q196" s="6">
        <v>2.174673913043478</v>
      </c>
      <c r="R196" s="6">
        <f>SUM(NonNurse[[#This Row],[Qualified Activities Professional Hours]],NonNurse[[#This Row],[Other Activities Professional Hours]])/NonNurse[[#This Row],[MDS Census]]</f>
        <v>2.2073036187113856E-2</v>
      </c>
      <c r="S196" s="6">
        <v>8.75</v>
      </c>
      <c r="T196" s="6">
        <v>1.4050000000000002</v>
      </c>
      <c r="U196" s="6">
        <v>1.3804347826086956</v>
      </c>
      <c r="V196" s="6">
        <f>SUM(NonNurse[[#This Row],[Occupational Therapist Hours]],NonNurse[[#This Row],[OT Assistant Hours]],NonNurse[[#This Row],[OT Aide Hours]])/NonNurse[[#This Row],[MDS Census]]</f>
        <v>0.11708517210944397</v>
      </c>
      <c r="W196" s="6">
        <v>5.4320652173913047</v>
      </c>
      <c r="X196" s="6">
        <v>3.3173913043478267</v>
      </c>
      <c r="Y196" s="6">
        <v>0</v>
      </c>
      <c r="Z196" s="6">
        <f>SUM(NonNurse[[#This Row],[Physical Therapist (PT) Hours]],NonNurse[[#This Row],[PT Assistant Hours]],NonNurse[[#This Row],[PT Aide Hours]])/NonNurse[[#This Row],[MDS Census]]</f>
        <v>8.8807369814651371E-2</v>
      </c>
      <c r="AA196" s="6">
        <v>0</v>
      </c>
      <c r="AB196" s="6">
        <v>4.2608695652173916</v>
      </c>
      <c r="AC196" s="6">
        <v>0</v>
      </c>
      <c r="AD196" s="6">
        <v>0</v>
      </c>
      <c r="AE196" s="6">
        <v>0</v>
      </c>
      <c r="AF196" s="6">
        <v>0</v>
      </c>
      <c r="AG196" s="6">
        <v>0</v>
      </c>
      <c r="AH196" s="1">
        <v>315101</v>
      </c>
      <c r="AI196">
        <v>2</v>
      </c>
    </row>
    <row r="197" spans="1:35" x14ac:dyDescent="0.25">
      <c r="A197" t="s">
        <v>380</v>
      </c>
      <c r="B197" t="s">
        <v>250</v>
      </c>
      <c r="C197" t="s">
        <v>441</v>
      </c>
      <c r="D197" t="s">
        <v>410</v>
      </c>
      <c r="E197" s="6">
        <v>41.423913043478258</v>
      </c>
      <c r="F197" s="6">
        <v>8.9945652173913047</v>
      </c>
      <c r="G197" s="6">
        <v>1.0217391304347827</v>
      </c>
      <c r="H197" s="6">
        <v>0.47554347826086957</v>
      </c>
      <c r="I197" s="6">
        <v>4.6086956521739131</v>
      </c>
      <c r="J197" s="6">
        <v>0</v>
      </c>
      <c r="K197" s="6">
        <v>0</v>
      </c>
      <c r="L197" s="6">
        <v>8.8913043478260878</v>
      </c>
      <c r="M197" s="6">
        <v>16.695652173913043</v>
      </c>
      <c r="N197" s="6">
        <v>0</v>
      </c>
      <c r="O197" s="6">
        <f>SUM(NonNurse[[#This Row],[Qualified Social Work Staff Hours]],NonNurse[[#This Row],[Other Social Work Staff Hours]])/NonNurse[[#This Row],[MDS Census]]</f>
        <v>0.40304382051954868</v>
      </c>
      <c r="P197" s="6">
        <v>5.0326086956521738</v>
      </c>
      <c r="Q197" s="6">
        <v>17.176630434782609</v>
      </c>
      <c r="R197" s="6">
        <f>SUM(NonNurse[[#This Row],[Qualified Activities Professional Hours]],NonNurse[[#This Row],[Other Activities Professional Hours]])/NonNurse[[#This Row],[MDS Census]]</f>
        <v>0.53614536866964047</v>
      </c>
      <c r="S197" s="6">
        <v>6.4673913043478262</v>
      </c>
      <c r="T197" s="6">
        <v>8.2961956521739122</v>
      </c>
      <c r="U197" s="6">
        <v>0</v>
      </c>
      <c r="V197" s="6">
        <f>SUM(NonNurse[[#This Row],[Occupational Therapist Hours]],NonNurse[[#This Row],[OT Assistant Hours]],NonNurse[[#This Row],[OT Aide Hours]])/NonNurse[[#This Row],[MDS Census]]</f>
        <v>0.35640251902387826</v>
      </c>
      <c r="W197" s="6">
        <v>6.4591304347826091</v>
      </c>
      <c r="X197" s="6">
        <v>10.277173913043478</v>
      </c>
      <c r="Y197" s="6">
        <v>0</v>
      </c>
      <c r="Z197" s="6">
        <f>SUM(NonNurse[[#This Row],[Physical Therapist (PT) Hours]],NonNurse[[#This Row],[PT Assistant Hours]],NonNurse[[#This Row],[PT Aide Hours]])/NonNurse[[#This Row],[MDS Census]]</f>
        <v>0.40402519023878253</v>
      </c>
      <c r="AA197" s="6">
        <v>0</v>
      </c>
      <c r="AB197" s="6">
        <v>0</v>
      </c>
      <c r="AC197" s="6">
        <v>0</v>
      </c>
      <c r="AD197" s="6">
        <v>0</v>
      </c>
      <c r="AE197" s="6">
        <v>0</v>
      </c>
      <c r="AF197" s="6">
        <v>0</v>
      </c>
      <c r="AG197" s="6">
        <v>0</v>
      </c>
      <c r="AH197" s="1">
        <v>315392</v>
      </c>
      <c r="AI197">
        <v>2</v>
      </c>
    </row>
    <row r="198" spans="1:35" x14ac:dyDescent="0.25">
      <c r="A198" t="s">
        <v>380</v>
      </c>
      <c r="B198" t="s">
        <v>176</v>
      </c>
      <c r="C198" t="s">
        <v>497</v>
      </c>
      <c r="D198" t="s">
        <v>412</v>
      </c>
      <c r="E198" s="6">
        <v>77.804347826086953</v>
      </c>
      <c r="F198" s="6">
        <v>5.2989130434782608</v>
      </c>
      <c r="G198" s="6">
        <v>0.56521739130434778</v>
      </c>
      <c r="H198" s="6">
        <v>0.38043478260869568</v>
      </c>
      <c r="I198" s="6">
        <v>2.0217391304347827</v>
      </c>
      <c r="J198" s="6">
        <v>0</v>
      </c>
      <c r="K198" s="6">
        <v>0</v>
      </c>
      <c r="L198" s="6">
        <v>1.9675000000000005</v>
      </c>
      <c r="M198" s="6">
        <v>7.3638043478260862</v>
      </c>
      <c r="N198" s="6">
        <v>0</v>
      </c>
      <c r="O198" s="6">
        <f>SUM(NonNurse[[#This Row],[Qualified Social Work Staff Hours]],NonNurse[[#This Row],[Other Social Work Staff Hours]])/NonNurse[[#This Row],[MDS Census]]</f>
        <v>9.4645152277172392E-2</v>
      </c>
      <c r="P198" s="6">
        <v>0</v>
      </c>
      <c r="Q198" s="6">
        <v>22.598804347826089</v>
      </c>
      <c r="R198" s="6">
        <f>SUM(NonNurse[[#This Row],[Qualified Activities Professional Hours]],NonNurse[[#This Row],[Other Activities Professional Hours]])/NonNurse[[#This Row],[MDS Census]]</f>
        <v>0.2904568315171836</v>
      </c>
      <c r="S198" s="6">
        <v>5.0781521739130424</v>
      </c>
      <c r="T198" s="6">
        <v>2.4958695652173915</v>
      </c>
      <c r="U198" s="6">
        <v>0</v>
      </c>
      <c r="V198" s="6">
        <f>SUM(NonNurse[[#This Row],[Occupational Therapist Hours]],NonNurse[[#This Row],[OT Assistant Hours]],NonNurse[[#This Row],[OT Aide Hours]])/NonNurse[[#This Row],[MDS Census]]</f>
        <v>9.7347024308466035E-2</v>
      </c>
      <c r="W198" s="6">
        <v>4.8080434782608696</v>
      </c>
      <c r="X198" s="6">
        <v>3.0902173913043471</v>
      </c>
      <c r="Y198" s="6">
        <v>4.6195652173913047</v>
      </c>
      <c r="Z198" s="6">
        <f>SUM(NonNurse[[#This Row],[Physical Therapist (PT) Hours]],NonNurse[[#This Row],[PT Assistant Hours]],NonNurse[[#This Row],[PT Aide Hours]])/NonNurse[[#This Row],[MDS Census]]</f>
        <v>0.16088851634534787</v>
      </c>
      <c r="AA198" s="6">
        <v>0</v>
      </c>
      <c r="AB198" s="6">
        <v>0</v>
      </c>
      <c r="AC198" s="6">
        <v>0</v>
      </c>
      <c r="AD198" s="6">
        <v>0</v>
      </c>
      <c r="AE198" s="6">
        <v>0</v>
      </c>
      <c r="AF198" s="6">
        <v>0</v>
      </c>
      <c r="AG198" s="6">
        <v>0</v>
      </c>
      <c r="AH198" s="1">
        <v>315299</v>
      </c>
      <c r="AI198">
        <v>2</v>
      </c>
    </row>
    <row r="199" spans="1:35" x14ac:dyDescent="0.25">
      <c r="A199" t="s">
        <v>380</v>
      </c>
      <c r="B199" t="s">
        <v>147</v>
      </c>
      <c r="C199" t="s">
        <v>549</v>
      </c>
      <c r="D199" t="s">
        <v>414</v>
      </c>
      <c r="E199" s="6">
        <v>96.695652173913047</v>
      </c>
      <c r="F199" s="6">
        <v>5.8505434782608692</v>
      </c>
      <c r="G199" s="6">
        <v>0.84782608695652173</v>
      </c>
      <c r="H199" s="6">
        <v>0.65217391304347827</v>
      </c>
      <c r="I199" s="6">
        <v>9.4673913043478262</v>
      </c>
      <c r="J199" s="6">
        <v>0</v>
      </c>
      <c r="K199" s="6">
        <v>0</v>
      </c>
      <c r="L199" s="6">
        <v>2.5184782608695655</v>
      </c>
      <c r="M199" s="6">
        <v>2.0869565217391304</v>
      </c>
      <c r="N199" s="6">
        <v>0.79032608695652184</v>
      </c>
      <c r="O199" s="6">
        <f>SUM(NonNurse[[#This Row],[Qualified Social Work Staff Hours]],NonNurse[[#This Row],[Other Social Work Staff Hours]])/NonNurse[[#This Row],[MDS Census]]</f>
        <v>2.9756070143884893E-2</v>
      </c>
      <c r="P199" s="6">
        <v>4.7826086956521738</v>
      </c>
      <c r="Q199" s="6">
        <v>46.848369565217396</v>
      </c>
      <c r="R199" s="6">
        <f>SUM(NonNurse[[#This Row],[Qualified Activities Professional Hours]],NonNurse[[#This Row],[Other Activities Professional Hours]])/NonNurse[[#This Row],[MDS Census]]</f>
        <v>0.53395346223021589</v>
      </c>
      <c r="S199" s="6">
        <v>4.5844565217391304</v>
      </c>
      <c r="T199" s="6">
        <v>6.533695652173912</v>
      </c>
      <c r="U199" s="6">
        <v>0</v>
      </c>
      <c r="V199" s="6">
        <f>SUM(NonNurse[[#This Row],[Occupational Therapist Hours]],NonNurse[[#This Row],[OT Assistant Hours]],NonNurse[[#This Row],[OT Aide Hours]])/NonNurse[[#This Row],[MDS Census]]</f>
        <v>0.11498089028776977</v>
      </c>
      <c r="W199" s="6">
        <v>6.6555434782608698</v>
      </c>
      <c r="X199" s="6">
        <v>5.0083695652173921</v>
      </c>
      <c r="Y199" s="6">
        <v>0</v>
      </c>
      <c r="Z199" s="6">
        <f>SUM(NonNurse[[#This Row],[Physical Therapist (PT) Hours]],NonNurse[[#This Row],[PT Assistant Hours]],NonNurse[[#This Row],[PT Aide Hours]])/NonNurse[[#This Row],[MDS Census]]</f>
        <v>0.12062500000000001</v>
      </c>
      <c r="AA199" s="6">
        <v>0</v>
      </c>
      <c r="AB199" s="6">
        <v>0</v>
      </c>
      <c r="AC199" s="6">
        <v>0</v>
      </c>
      <c r="AD199" s="6">
        <v>0</v>
      </c>
      <c r="AE199" s="6">
        <v>0</v>
      </c>
      <c r="AF199" s="6">
        <v>0</v>
      </c>
      <c r="AG199" s="6">
        <v>0</v>
      </c>
      <c r="AH199" s="1">
        <v>315261</v>
      </c>
      <c r="AI199">
        <v>2</v>
      </c>
    </row>
    <row r="200" spans="1:35" x14ac:dyDescent="0.25">
      <c r="A200" t="s">
        <v>380</v>
      </c>
      <c r="B200" t="s">
        <v>50</v>
      </c>
      <c r="C200" t="s">
        <v>474</v>
      </c>
      <c r="D200" t="s">
        <v>414</v>
      </c>
      <c r="E200" s="6">
        <v>80.836956521739125</v>
      </c>
      <c r="F200" s="6">
        <v>5.7065217391304346</v>
      </c>
      <c r="G200" s="6">
        <v>0</v>
      </c>
      <c r="H200" s="6">
        <v>0</v>
      </c>
      <c r="I200" s="6">
        <v>0</v>
      </c>
      <c r="J200" s="6">
        <v>0</v>
      </c>
      <c r="K200" s="6">
        <v>0</v>
      </c>
      <c r="L200" s="6">
        <v>4.2424999999999997</v>
      </c>
      <c r="M200" s="6">
        <v>0</v>
      </c>
      <c r="N200" s="6">
        <v>0</v>
      </c>
      <c r="O200" s="6">
        <f>SUM(NonNurse[[#This Row],[Qualified Social Work Staff Hours]],NonNurse[[#This Row],[Other Social Work Staff Hours]])/NonNurse[[#This Row],[MDS Census]]</f>
        <v>0</v>
      </c>
      <c r="P200" s="6">
        <v>0</v>
      </c>
      <c r="Q200" s="6">
        <v>14.178152173913038</v>
      </c>
      <c r="R200" s="6">
        <f>SUM(NonNurse[[#This Row],[Qualified Activities Professional Hours]],NonNurse[[#This Row],[Other Activities Professional Hours]])/NonNurse[[#This Row],[MDS Census]]</f>
        <v>0.17539195912330235</v>
      </c>
      <c r="S200" s="6">
        <v>10.837934782608698</v>
      </c>
      <c r="T200" s="6">
        <v>0</v>
      </c>
      <c r="U200" s="6">
        <v>0</v>
      </c>
      <c r="V200" s="6">
        <f>SUM(NonNurse[[#This Row],[Occupational Therapist Hours]],NonNurse[[#This Row],[OT Assistant Hours]],NonNurse[[#This Row],[OT Aide Hours]])/NonNurse[[#This Row],[MDS Census]]</f>
        <v>0.13407153422078799</v>
      </c>
      <c r="W200" s="6">
        <v>16.149673913043472</v>
      </c>
      <c r="X200" s="6">
        <v>0.22195652173913041</v>
      </c>
      <c r="Y200" s="6">
        <v>0</v>
      </c>
      <c r="Z200" s="6">
        <f>SUM(NonNurse[[#This Row],[Physical Therapist (PT) Hours]],NonNurse[[#This Row],[PT Assistant Hours]],NonNurse[[#This Row],[PT Aide Hours]])/NonNurse[[#This Row],[MDS Census]]</f>
        <v>0.20252655640715336</v>
      </c>
      <c r="AA200" s="6">
        <v>0</v>
      </c>
      <c r="AB200" s="6">
        <v>0</v>
      </c>
      <c r="AC200" s="6">
        <v>0</v>
      </c>
      <c r="AD200" s="6">
        <v>0</v>
      </c>
      <c r="AE200" s="6">
        <v>4.3260869565217392</v>
      </c>
      <c r="AF200" s="6">
        <v>0</v>
      </c>
      <c r="AG200" s="6">
        <v>0</v>
      </c>
      <c r="AH200" s="1">
        <v>315110</v>
      </c>
      <c r="AI200">
        <v>2</v>
      </c>
    </row>
    <row r="201" spans="1:35" x14ac:dyDescent="0.25">
      <c r="A201" t="s">
        <v>380</v>
      </c>
      <c r="B201" t="s">
        <v>274</v>
      </c>
      <c r="C201" t="s">
        <v>593</v>
      </c>
      <c r="D201" t="s">
        <v>412</v>
      </c>
      <c r="E201" s="6">
        <v>86.684782608695656</v>
      </c>
      <c r="F201" s="6">
        <v>5.3913043478260869</v>
      </c>
      <c r="G201" s="6">
        <v>0</v>
      </c>
      <c r="H201" s="6">
        <v>0</v>
      </c>
      <c r="I201" s="6">
        <v>2.2282608695652173</v>
      </c>
      <c r="J201" s="6">
        <v>0</v>
      </c>
      <c r="K201" s="6">
        <v>0</v>
      </c>
      <c r="L201" s="6">
        <v>0.42967391304347829</v>
      </c>
      <c r="M201" s="6">
        <v>4.9565217391304346</v>
      </c>
      <c r="N201" s="6">
        <v>0</v>
      </c>
      <c r="O201" s="6">
        <f>SUM(NonNurse[[#This Row],[Qualified Social Work Staff Hours]],NonNurse[[#This Row],[Other Social Work Staff Hours]])/NonNurse[[#This Row],[MDS Census]]</f>
        <v>5.717868338557993E-2</v>
      </c>
      <c r="P201" s="6">
        <v>0</v>
      </c>
      <c r="Q201" s="6">
        <v>28.302717391304348</v>
      </c>
      <c r="R201" s="6">
        <f>SUM(NonNurse[[#This Row],[Qualified Activities Professional Hours]],NonNurse[[#This Row],[Other Activities Professional Hours]])/NonNurse[[#This Row],[MDS Census]]</f>
        <v>0.32650156739811914</v>
      </c>
      <c r="S201" s="6">
        <v>8.8310869565217391</v>
      </c>
      <c r="T201" s="6">
        <v>0.37130434782608701</v>
      </c>
      <c r="U201" s="6">
        <v>0</v>
      </c>
      <c r="V201" s="6">
        <f>SUM(NonNurse[[#This Row],[Occupational Therapist Hours]],NonNurse[[#This Row],[OT Assistant Hours]],NonNurse[[#This Row],[OT Aide Hours]])/NonNurse[[#This Row],[MDS Census]]</f>
        <v>0.1061592476489028</v>
      </c>
      <c r="W201" s="6">
        <v>0.95402173913043475</v>
      </c>
      <c r="X201" s="6">
        <v>0.33413043478260868</v>
      </c>
      <c r="Y201" s="6">
        <v>5.0760869565217392</v>
      </c>
      <c r="Z201" s="6">
        <f>SUM(NonNurse[[#This Row],[Physical Therapist (PT) Hours]],NonNurse[[#This Row],[PT Assistant Hours]],NonNurse[[#This Row],[PT Aide Hours]])/NonNurse[[#This Row],[MDS Census]]</f>
        <v>7.3418181818181813E-2</v>
      </c>
      <c r="AA201" s="6">
        <v>0</v>
      </c>
      <c r="AB201" s="6">
        <v>0</v>
      </c>
      <c r="AC201" s="6">
        <v>0</v>
      </c>
      <c r="AD201" s="6">
        <v>0</v>
      </c>
      <c r="AE201" s="6">
        <v>0</v>
      </c>
      <c r="AF201" s="6">
        <v>0</v>
      </c>
      <c r="AG201" s="6">
        <v>0</v>
      </c>
      <c r="AH201" s="1">
        <v>315437</v>
      </c>
      <c r="AI201">
        <v>2</v>
      </c>
    </row>
    <row r="202" spans="1:35" x14ac:dyDescent="0.25">
      <c r="A202" t="s">
        <v>380</v>
      </c>
      <c r="B202" t="s">
        <v>344</v>
      </c>
      <c r="C202" t="s">
        <v>612</v>
      </c>
      <c r="D202" t="s">
        <v>415</v>
      </c>
      <c r="E202" s="6">
        <v>195.72826086956522</v>
      </c>
      <c r="F202" s="6">
        <v>9.8260869565217384</v>
      </c>
      <c r="G202" s="6">
        <v>0</v>
      </c>
      <c r="H202" s="6">
        <v>0</v>
      </c>
      <c r="I202" s="6">
        <v>0</v>
      </c>
      <c r="J202" s="6">
        <v>0</v>
      </c>
      <c r="K202" s="6">
        <v>0</v>
      </c>
      <c r="L202" s="6">
        <v>10.577282608695651</v>
      </c>
      <c r="M202" s="6">
        <v>11.043478260869565</v>
      </c>
      <c r="N202" s="6">
        <v>0</v>
      </c>
      <c r="O202" s="6">
        <f>SUM(NonNurse[[#This Row],[Qualified Social Work Staff Hours]],NonNurse[[#This Row],[Other Social Work Staff Hours]])/NonNurse[[#This Row],[MDS Census]]</f>
        <v>5.6422502360193257E-2</v>
      </c>
      <c r="P202" s="6">
        <v>5.4782608695652177</v>
      </c>
      <c r="Q202" s="6">
        <v>12.375</v>
      </c>
      <c r="R202" s="6">
        <f>SUM(NonNurse[[#This Row],[Qualified Activities Professional Hours]],NonNurse[[#This Row],[Other Activities Professional Hours]])/NonNurse[[#This Row],[MDS Census]]</f>
        <v>9.1214527683678576E-2</v>
      </c>
      <c r="S202" s="6">
        <v>12.620434782608696</v>
      </c>
      <c r="T202" s="6">
        <v>12.588260869565218</v>
      </c>
      <c r="U202" s="6">
        <v>0</v>
      </c>
      <c r="V202" s="6">
        <f>SUM(NonNurse[[#This Row],[Occupational Therapist Hours]],NonNurse[[#This Row],[OT Assistant Hours]],NonNurse[[#This Row],[OT Aide Hours]])/NonNurse[[#This Row],[MDS Census]]</f>
        <v>0.128794357749764</v>
      </c>
      <c r="W202" s="6">
        <v>10.693913043478261</v>
      </c>
      <c r="X202" s="6">
        <v>16.193152173913045</v>
      </c>
      <c r="Y202" s="6">
        <v>0</v>
      </c>
      <c r="Z202" s="6">
        <f>SUM(NonNurse[[#This Row],[Physical Therapist (PT) Hours]],NonNurse[[#This Row],[PT Assistant Hours]],NonNurse[[#This Row],[PT Aide Hours]])/NonNurse[[#This Row],[MDS Census]]</f>
        <v>0.13736935636141501</v>
      </c>
      <c r="AA202" s="6">
        <v>0</v>
      </c>
      <c r="AB202" s="6">
        <v>0</v>
      </c>
      <c r="AC202" s="6">
        <v>0</v>
      </c>
      <c r="AD202" s="6">
        <v>0</v>
      </c>
      <c r="AE202" s="6">
        <v>5.3043478260869561</v>
      </c>
      <c r="AF202" s="6">
        <v>0</v>
      </c>
      <c r="AG202" s="6">
        <v>0</v>
      </c>
      <c r="AH202" s="1">
        <v>315524</v>
      </c>
      <c r="AI202">
        <v>2</v>
      </c>
    </row>
    <row r="203" spans="1:35" x14ac:dyDescent="0.25">
      <c r="A203" t="s">
        <v>380</v>
      </c>
      <c r="B203" t="s">
        <v>6</v>
      </c>
      <c r="C203" t="s">
        <v>444</v>
      </c>
      <c r="D203" t="s">
        <v>405</v>
      </c>
      <c r="E203" s="6">
        <v>93.576086956521735</v>
      </c>
      <c r="F203" s="6">
        <v>10.815652173913042</v>
      </c>
      <c r="G203" s="6">
        <v>0.14130434782608695</v>
      </c>
      <c r="H203" s="6">
        <v>0.51086956521739135</v>
      </c>
      <c r="I203" s="6">
        <v>0</v>
      </c>
      <c r="J203" s="6">
        <v>0</v>
      </c>
      <c r="K203" s="6">
        <v>0</v>
      </c>
      <c r="L203" s="6">
        <v>3.8529347826086955</v>
      </c>
      <c r="M203" s="6">
        <v>8.2339130434782586</v>
      </c>
      <c r="N203" s="6">
        <v>0</v>
      </c>
      <c r="O203" s="6">
        <f>SUM(NonNurse[[#This Row],[Qualified Social Work Staff Hours]],NonNurse[[#This Row],[Other Social Work Staff Hours]])/NonNurse[[#This Row],[MDS Census]]</f>
        <v>8.7991636659310007E-2</v>
      </c>
      <c r="P203" s="6">
        <v>4.7277173913043491</v>
      </c>
      <c r="Q203" s="6">
        <v>18.668478260869566</v>
      </c>
      <c r="R203" s="6">
        <f>SUM(NonNurse[[#This Row],[Qualified Activities Professional Hours]],NonNurse[[#This Row],[Other Activities Professional Hours]])/NonNurse[[#This Row],[MDS Census]]</f>
        <v>0.25002323150191663</v>
      </c>
      <c r="S203" s="6">
        <v>8.4579347826086959</v>
      </c>
      <c r="T203" s="6">
        <v>6.160760869565217</v>
      </c>
      <c r="U203" s="6">
        <v>0</v>
      </c>
      <c r="V203" s="6">
        <f>SUM(NonNurse[[#This Row],[Occupational Therapist Hours]],NonNurse[[#This Row],[OT Assistant Hours]],NonNurse[[#This Row],[OT Aide Hours]])/NonNurse[[#This Row],[MDS Census]]</f>
        <v>0.15622255778836103</v>
      </c>
      <c r="W203" s="6">
        <v>11.999130434782609</v>
      </c>
      <c r="X203" s="6">
        <v>5.7563043478260854</v>
      </c>
      <c r="Y203" s="6">
        <v>5.5326086956521738</v>
      </c>
      <c r="Z203" s="6">
        <f>SUM(NonNurse[[#This Row],[Physical Therapist (PT) Hours]],NonNurse[[#This Row],[PT Assistant Hours]],NonNurse[[#This Row],[PT Aide Hours]])/NonNurse[[#This Row],[MDS Census]]</f>
        <v>0.24886746428156578</v>
      </c>
      <c r="AA203" s="6">
        <v>0</v>
      </c>
      <c r="AB203" s="6">
        <v>0</v>
      </c>
      <c r="AC203" s="6">
        <v>0</v>
      </c>
      <c r="AD203" s="6">
        <v>0</v>
      </c>
      <c r="AE203" s="6">
        <v>0</v>
      </c>
      <c r="AF203" s="6">
        <v>0</v>
      </c>
      <c r="AG203" s="6">
        <v>0</v>
      </c>
      <c r="AH203" s="1">
        <v>315008</v>
      </c>
      <c r="AI203">
        <v>2</v>
      </c>
    </row>
    <row r="204" spans="1:35" x14ac:dyDescent="0.25">
      <c r="A204" t="s">
        <v>380</v>
      </c>
      <c r="B204" t="s">
        <v>96</v>
      </c>
      <c r="C204" t="s">
        <v>437</v>
      </c>
      <c r="D204" t="s">
        <v>418</v>
      </c>
      <c r="E204" s="6">
        <v>184.66304347826087</v>
      </c>
      <c r="F204" s="6">
        <v>10.597826086956522</v>
      </c>
      <c r="G204" s="6">
        <v>0.28260869565217389</v>
      </c>
      <c r="H204" s="6">
        <v>0.86402173913043467</v>
      </c>
      <c r="I204" s="6">
        <v>6.0217391304347823</v>
      </c>
      <c r="J204" s="6">
        <v>0</v>
      </c>
      <c r="K204" s="6">
        <v>0</v>
      </c>
      <c r="L204" s="6">
        <v>5.3364130434782586</v>
      </c>
      <c r="M204" s="6">
        <v>4.5271739130434785</v>
      </c>
      <c r="N204" s="6">
        <v>0</v>
      </c>
      <c r="O204" s="6">
        <f>SUM(NonNurse[[#This Row],[Qualified Social Work Staff Hours]],NonNurse[[#This Row],[Other Social Work Staff Hours]])/NonNurse[[#This Row],[MDS Census]]</f>
        <v>2.4515863205603627E-2</v>
      </c>
      <c r="P204" s="6">
        <v>5.0543478260869561</v>
      </c>
      <c r="Q204" s="6">
        <v>45.849891304347814</v>
      </c>
      <c r="R204" s="6">
        <f>SUM(NonNurse[[#This Row],[Qualified Activities Professional Hours]],NonNurse[[#This Row],[Other Activities Professional Hours]])/NonNurse[[#This Row],[MDS Census]]</f>
        <v>0.27566013302725284</v>
      </c>
      <c r="S204" s="6">
        <v>10.459130434782606</v>
      </c>
      <c r="T204" s="6">
        <v>9.6154347826086948</v>
      </c>
      <c r="U204" s="6">
        <v>0</v>
      </c>
      <c r="V204" s="6">
        <f>SUM(NonNurse[[#This Row],[Occupational Therapist Hours]],NonNurse[[#This Row],[OT Assistant Hours]],NonNurse[[#This Row],[OT Aide Hours]])/NonNurse[[#This Row],[MDS Census]]</f>
        <v>0.10870916475366413</v>
      </c>
      <c r="W204" s="6">
        <v>18.892282608695655</v>
      </c>
      <c r="X204" s="6">
        <v>10.664456521739131</v>
      </c>
      <c r="Y204" s="6">
        <v>5.3369565217391308</v>
      </c>
      <c r="Z204" s="6">
        <f>SUM(NonNurse[[#This Row],[Physical Therapist (PT) Hours]],NonNurse[[#This Row],[PT Assistant Hours]],NonNurse[[#This Row],[PT Aide Hours]])/NonNurse[[#This Row],[MDS Census]]</f>
        <v>0.18895873800694568</v>
      </c>
      <c r="AA204" s="6">
        <v>0</v>
      </c>
      <c r="AB204" s="6">
        <v>0</v>
      </c>
      <c r="AC204" s="6">
        <v>0</v>
      </c>
      <c r="AD204" s="6">
        <v>0</v>
      </c>
      <c r="AE204" s="6">
        <v>2.7391304347826089</v>
      </c>
      <c r="AF204" s="6">
        <v>0</v>
      </c>
      <c r="AG204" s="6">
        <v>0</v>
      </c>
      <c r="AH204" s="1">
        <v>315190</v>
      </c>
      <c r="AI204">
        <v>2</v>
      </c>
    </row>
    <row r="205" spans="1:35" x14ac:dyDescent="0.25">
      <c r="A205" t="s">
        <v>380</v>
      </c>
      <c r="B205" t="s">
        <v>21</v>
      </c>
      <c r="C205" t="s">
        <v>463</v>
      </c>
      <c r="D205" t="s">
        <v>403</v>
      </c>
      <c r="E205" s="6">
        <v>121.25</v>
      </c>
      <c r="F205" s="6">
        <v>5.3804347826086953</v>
      </c>
      <c r="G205" s="6">
        <v>0.34782608695652173</v>
      </c>
      <c r="H205" s="6">
        <v>0</v>
      </c>
      <c r="I205" s="6">
        <v>4.0869565217391308</v>
      </c>
      <c r="J205" s="6">
        <v>0</v>
      </c>
      <c r="K205" s="6">
        <v>0</v>
      </c>
      <c r="L205" s="6">
        <v>4.4013043478260867</v>
      </c>
      <c r="M205" s="6">
        <v>6.2526086956521727</v>
      </c>
      <c r="N205" s="6">
        <v>4.9595652173913045</v>
      </c>
      <c r="O205" s="6">
        <f>SUM(NonNurse[[#This Row],[Qualified Social Work Staff Hours]],NonNurse[[#This Row],[Other Social Work Staff Hours]])/NonNurse[[#This Row],[MDS Census]]</f>
        <v>9.2471537427162701E-2</v>
      </c>
      <c r="P205" s="6">
        <v>0</v>
      </c>
      <c r="Q205" s="6">
        <v>36.075434782608703</v>
      </c>
      <c r="R205" s="6">
        <f>SUM(NonNurse[[#This Row],[Qualified Activities Professional Hours]],NonNurse[[#This Row],[Other Activities Professional Hours]])/NonNurse[[#This Row],[MDS Census]]</f>
        <v>0.29752935903182437</v>
      </c>
      <c r="S205" s="6">
        <v>10.670217391304346</v>
      </c>
      <c r="T205" s="6">
        <v>5.3017391304347825</v>
      </c>
      <c r="U205" s="6">
        <v>0</v>
      </c>
      <c r="V205" s="6">
        <f>SUM(NonNurse[[#This Row],[Occupational Therapist Hours]],NonNurse[[#This Row],[OT Assistant Hours]],NonNurse[[#This Row],[OT Aide Hours]])/NonNurse[[#This Row],[MDS Census]]</f>
        <v>0.13172747646795158</v>
      </c>
      <c r="W205" s="6">
        <v>5.4465217391304348</v>
      </c>
      <c r="X205" s="6">
        <v>9.281630434782608</v>
      </c>
      <c r="Y205" s="6">
        <v>0</v>
      </c>
      <c r="Z205" s="6">
        <f>SUM(NonNurse[[#This Row],[Physical Therapist (PT) Hours]],NonNurse[[#This Row],[PT Assistant Hours]],NonNurse[[#This Row],[PT Aide Hours]])/NonNurse[[#This Row],[MDS Census]]</f>
        <v>0.12146929627969519</v>
      </c>
      <c r="AA205" s="6">
        <v>0</v>
      </c>
      <c r="AB205" s="6">
        <v>0</v>
      </c>
      <c r="AC205" s="6">
        <v>0</v>
      </c>
      <c r="AD205" s="6">
        <v>0</v>
      </c>
      <c r="AE205" s="6">
        <v>0</v>
      </c>
      <c r="AF205" s="6">
        <v>0</v>
      </c>
      <c r="AG205" s="6">
        <v>0</v>
      </c>
      <c r="AH205" s="1">
        <v>315044</v>
      </c>
      <c r="AI205">
        <v>2</v>
      </c>
    </row>
    <row r="206" spans="1:35" x14ac:dyDescent="0.25">
      <c r="A206" t="s">
        <v>380</v>
      </c>
      <c r="B206" t="s">
        <v>140</v>
      </c>
      <c r="C206" t="s">
        <v>494</v>
      </c>
      <c r="D206" t="s">
        <v>408</v>
      </c>
      <c r="E206" s="6">
        <v>468.94565217391306</v>
      </c>
      <c r="F206" s="6">
        <v>5.7908695652173909</v>
      </c>
      <c r="G206" s="6">
        <v>1.0923913043478262</v>
      </c>
      <c r="H206" s="6">
        <v>2.1729347826086958</v>
      </c>
      <c r="I206" s="6">
        <v>18.869565217391305</v>
      </c>
      <c r="J206" s="6">
        <v>0</v>
      </c>
      <c r="K206" s="6">
        <v>0</v>
      </c>
      <c r="L206" s="6">
        <v>14.847173913043479</v>
      </c>
      <c r="M206" s="6">
        <v>31.101739130434769</v>
      </c>
      <c r="N206" s="6">
        <v>0</v>
      </c>
      <c r="O206" s="6">
        <f>SUM(NonNurse[[#This Row],[Qualified Social Work Staff Hours]],NonNurse[[#This Row],[Other Social Work Staff Hours]])/NonNurse[[#This Row],[MDS Census]]</f>
        <v>6.6322694295714218E-2</v>
      </c>
      <c r="P206" s="6">
        <v>0</v>
      </c>
      <c r="Q206" s="6">
        <v>46.678586956521741</v>
      </c>
      <c r="R206" s="6">
        <f>SUM(NonNurse[[#This Row],[Qualified Activities Professional Hours]],NonNurse[[#This Row],[Other Activities Professional Hours]])/NonNurse[[#This Row],[MDS Census]]</f>
        <v>9.9539438611130432E-2</v>
      </c>
      <c r="S206" s="6">
        <v>16.75847826086957</v>
      </c>
      <c r="T206" s="6">
        <v>19.512717391304342</v>
      </c>
      <c r="U206" s="6">
        <v>28.673913043478262</v>
      </c>
      <c r="V206" s="6">
        <f>SUM(NonNurse[[#This Row],[Occupational Therapist Hours]],NonNurse[[#This Row],[OT Assistant Hours]],NonNurse[[#This Row],[OT Aide Hours]])/NonNurse[[#This Row],[MDS Census]]</f>
        <v>0.13849175996105975</v>
      </c>
      <c r="W206" s="6">
        <v>37.366739130434766</v>
      </c>
      <c r="X206" s="6">
        <v>0</v>
      </c>
      <c r="Y206" s="6">
        <v>24.456521739130434</v>
      </c>
      <c r="Z206" s="6">
        <f>SUM(NonNurse[[#This Row],[Physical Therapist (PT) Hours]],NonNurse[[#This Row],[PT Assistant Hours]],NonNurse[[#This Row],[PT Aide Hours]])/NonNurse[[#This Row],[MDS Census]]</f>
        <v>0.1318345965741835</v>
      </c>
      <c r="AA206" s="6">
        <v>0</v>
      </c>
      <c r="AB206" s="6">
        <v>5.3913043478260869</v>
      </c>
      <c r="AC206" s="6">
        <v>0</v>
      </c>
      <c r="AD206" s="6">
        <v>0</v>
      </c>
      <c r="AE206" s="6">
        <v>0</v>
      </c>
      <c r="AF206" s="6">
        <v>0</v>
      </c>
      <c r="AG206" s="6">
        <v>0</v>
      </c>
      <c r="AH206" s="1">
        <v>315249</v>
      </c>
      <c r="AI206">
        <v>2</v>
      </c>
    </row>
    <row r="207" spans="1:35" x14ac:dyDescent="0.25">
      <c r="A207" t="s">
        <v>380</v>
      </c>
      <c r="B207" t="s">
        <v>20</v>
      </c>
      <c r="C207" t="s">
        <v>494</v>
      </c>
      <c r="D207" t="s">
        <v>408</v>
      </c>
      <c r="E207" s="6">
        <v>162.44565217391303</v>
      </c>
      <c r="F207" s="6">
        <v>10.769021739130435</v>
      </c>
      <c r="G207" s="6">
        <v>1.0217391304347827</v>
      </c>
      <c r="H207" s="6">
        <v>0.9027173913043478</v>
      </c>
      <c r="I207" s="6">
        <v>7.8586956521739131</v>
      </c>
      <c r="J207" s="6">
        <v>0</v>
      </c>
      <c r="K207" s="6">
        <v>0</v>
      </c>
      <c r="L207" s="6">
        <v>10.390217391304351</v>
      </c>
      <c r="M207" s="6">
        <v>13.132065217391302</v>
      </c>
      <c r="N207" s="6">
        <v>0</v>
      </c>
      <c r="O207" s="6">
        <f>SUM(NonNurse[[#This Row],[Qualified Social Work Staff Hours]],NonNurse[[#This Row],[Other Social Work Staff Hours]])/NonNurse[[#This Row],[MDS Census]]</f>
        <v>8.0839745734359314E-2</v>
      </c>
      <c r="P207" s="6">
        <v>0</v>
      </c>
      <c r="Q207" s="6">
        <v>22.180652173913042</v>
      </c>
      <c r="R207" s="6">
        <f>SUM(NonNurse[[#This Row],[Qualified Activities Professional Hours]],NonNurse[[#This Row],[Other Activities Professional Hours]])/NonNurse[[#This Row],[MDS Census]]</f>
        <v>0.13654198728671796</v>
      </c>
      <c r="S207" s="6">
        <v>13.327282608695654</v>
      </c>
      <c r="T207" s="6">
        <v>10.470217391304349</v>
      </c>
      <c r="U207" s="6">
        <v>23.826086956521738</v>
      </c>
      <c r="V207" s="6">
        <f>SUM(NonNurse[[#This Row],[Occupational Therapist Hours]],NonNurse[[#This Row],[OT Assistant Hours]],NonNurse[[#This Row],[OT Aide Hours]])/NonNurse[[#This Row],[MDS Census]]</f>
        <v>0.29316627634660425</v>
      </c>
      <c r="W207" s="6">
        <v>19.524891304347836</v>
      </c>
      <c r="X207" s="6">
        <v>0</v>
      </c>
      <c r="Y207" s="6">
        <v>24.804347826086957</v>
      </c>
      <c r="Z207" s="6">
        <f>SUM(NonNurse[[#This Row],[Physical Therapist (PT) Hours]],NonNurse[[#This Row],[PT Assistant Hours]],NonNurse[[#This Row],[PT Aide Hours]])/NonNurse[[#This Row],[MDS Census]]</f>
        <v>0.27288658414185357</v>
      </c>
      <c r="AA207" s="6">
        <v>0</v>
      </c>
      <c r="AB207" s="6">
        <v>0</v>
      </c>
      <c r="AC207" s="6">
        <v>0</v>
      </c>
      <c r="AD207" s="6">
        <v>0</v>
      </c>
      <c r="AE207" s="6">
        <v>0</v>
      </c>
      <c r="AF207" s="6">
        <v>0</v>
      </c>
      <c r="AG207" s="6">
        <v>0</v>
      </c>
      <c r="AH207" s="1">
        <v>315042</v>
      </c>
      <c r="AI207">
        <v>2</v>
      </c>
    </row>
    <row r="208" spans="1:35" x14ac:dyDescent="0.25">
      <c r="A208" t="s">
        <v>380</v>
      </c>
      <c r="B208" t="s">
        <v>128</v>
      </c>
      <c r="C208" t="s">
        <v>516</v>
      </c>
      <c r="D208" t="s">
        <v>407</v>
      </c>
      <c r="E208" s="6">
        <v>135.71739130434781</v>
      </c>
      <c r="F208" s="6">
        <v>5.7391304347826084</v>
      </c>
      <c r="G208" s="6">
        <v>0.32608695652173914</v>
      </c>
      <c r="H208" s="6">
        <v>0.60032608695652168</v>
      </c>
      <c r="I208" s="6">
        <v>0</v>
      </c>
      <c r="J208" s="6">
        <v>0</v>
      </c>
      <c r="K208" s="6">
        <v>0</v>
      </c>
      <c r="L208" s="6">
        <v>4.3727173913043487</v>
      </c>
      <c r="M208" s="6">
        <v>10.168478260869565</v>
      </c>
      <c r="N208" s="6">
        <v>0</v>
      </c>
      <c r="O208" s="6">
        <f>SUM(NonNurse[[#This Row],[Qualified Social Work Staff Hours]],NonNurse[[#This Row],[Other Social Work Staff Hours]])/NonNurse[[#This Row],[MDS Census]]</f>
        <v>7.4923914784558704E-2</v>
      </c>
      <c r="P208" s="6">
        <v>10.185652173913043</v>
      </c>
      <c r="Q208" s="6">
        <v>46.753913043478249</v>
      </c>
      <c r="R208" s="6">
        <f>SUM(NonNurse[[#This Row],[Qualified Activities Professional Hours]],NonNurse[[#This Row],[Other Activities Professional Hours]])/NonNurse[[#This Row],[MDS Census]]</f>
        <v>0.41954509050136146</v>
      </c>
      <c r="S208" s="6">
        <v>7.1489130434782586</v>
      </c>
      <c r="T208" s="6">
        <v>13.047499999999996</v>
      </c>
      <c r="U208" s="6">
        <v>0</v>
      </c>
      <c r="V208" s="6">
        <f>SUM(NonNurse[[#This Row],[Occupational Therapist Hours]],NonNurse[[#This Row],[OT Assistant Hours]],NonNurse[[#This Row],[OT Aide Hours]])/NonNurse[[#This Row],[MDS Census]]</f>
        <v>0.14881226974211115</v>
      </c>
      <c r="W208" s="6">
        <v>9.4649999999999999</v>
      </c>
      <c r="X208" s="6">
        <v>12.740652173913043</v>
      </c>
      <c r="Y208" s="6">
        <v>0</v>
      </c>
      <c r="Z208" s="6">
        <f>SUM(NonNurse[[#This Row],[Physical Therapist (PT) Hours]],NonNurse[[#This Row],[PT Assistant Hours]],NonNurse[[#This Row],[PT Aide Hours]])/NonNurse[[#This Row],[MDS Census]]</f>
        <v>0.16361685087297775</v>
      </c>
      <c r="AA208" s="6">
        <v>0</v>
      </c>
      <c r="AB208" s="6">
        <v>0</v>
      </c>
      <c r="AC208" s="6">
        <v>0</v>
      </c>
      <c r="AD208" s="6">
        <v>0</v>
      </c>
      <c r="AE208" s="6">
        <v>0</v>
      </c>
      <c r="AF208" s="6">
        <v>0</v>
      </c>
      <c r="AG208" s="6">
        <v>0</v>
      </c>
      <c r="AH208" s="1">
        <v>315233</v>
      </c>
      <c r="AI208">
        <v>2</v>
      </c>
    </row>
    <row r="209" spans="1:35" x14ac:dyDescent="0.25">
      <c r="A209" t="s">
        <v>380</v>
      </c>
      <c r="B209" t="s">
        <v>319</v>
      </c>
      <c r="C209" t="s">
        <v>537</v>
      </c>
      <c r="D209" t="s">
        <v>405</v>
      </c>
      <c r="E209" s="6">
        <v>99.260869565217391</v>
      </c>
      <c r="F209" s="6">
        <v>5.3043478260869561</v>
      </c>
      <c r="G209" s="6">
        <v>0.44565217391304346</v>
      </c>
      <c r="H209" s="6">
        <v>0.67032608695652174</v>
      </c>
      <c r="I209" s="6">
        <v>5.0434782608695654</v>
      </c>
      <c r="J209" s="6">
        <v>0</v>
      </c>
      <c r="K209" s="6">
        <v>0</v>
      </c>
      <c r="L209" s="6">
        <v>5.1938043478260871</v>
      </c>
      <c r="M209" s="6">
        <v>10.054347826086957</v>
      </c>
      <c r="N209" s="6">
        <v>0</v>
      </c>
      <c r="O209" s="6">
        <f>SUM(NonNurse[[#This Row],[Qualified Social Work Staff Hours]],NonNurse[[#This Row],[Other Social Work Staff Hours]])/NonNurse[[#This Row],[MDS Census]]</f>
        <v>0.10129215943933421</v>
      </c>
      <c r="P209" s="6">
        <v>5.0434782608695654</v>
      </c>
      <c r="Q209" s="6">
        <v>32.967391304347828</v>
      </c>
      <c r="R209" s="6">
        <f>SUM(NonNurse[[#This Row],[Qualified Activities Professional Hours]],NonNurse[[#This Row],[Other Activities Professional Hours]])/NonNurse[[#This Row],[MDS Census]]</f>
        <v>0.38293911519929918</v>
      </c>
      <c r="S209" s="6">
        <v>9.7818478260869544</v>
      </c>
      <c r="T209" s="6">
        <v>10.299673913043479</v>
      </c>
      <c r="U209" s="6">
        <v>0</v>
      </c>
      <c r="V209" s="6">
        <f>SUM(NonNurse[[#This Row],[Occupational Therapist Hours]],NonNurse[[#This Row],[OT Assistant Hours]],NonNurse[[#This Row],[OT Aide Hours]])/NonNurse[[#This Row],[MDS Census]]</f>
        <v>0.20231055628558914</v>
      </c>
      <c r="W209" s="6">
        <v>12.865978260869566</v>
      </c>
      <c r="X209" s="6">
        <v>10.595217391304349</v>
      </c>
      <c r="Y209" s="6">
        <v>0</v>
      </c>
      <c r="Z209" s="6">
        <f>SUM(NonNurse[[#This Row],[Physical Therapist (PT) Hours]],NonNurse[[#This Row],[PT Assistant Hours]],NonNurse[[#This Row],[PT Aide Hours]])/NonNurse[[#This Row],[MDS Census]]</f>
        <v>0.23635895751204555</v>
      </c>
      <c r="AA209" s="6">
        <v>0</v>
      </c>
      <c r="AB209" s="6">
        <v>0</v>
      </c>
      <c r="AC209" s="6">
        <v>0</v>
      </c>
      <c r="AD209" s="6">
        <v>0</v>
      </c>
      <c r="AE209" s="6">
        <v>5.5652173913043477</v>
      </c>
      <c r="AF209" s="6">
        <v>0</v>
      </c>
      <c r="AG209" s="6">
        <v>0.28260869565217389</v>
      </c>
      <c r="AH209" s="1">
        <v>315499</v>
      </c>
      <c r="AI209">
        <v>2</v>
      </c>
    </row>
    <row r="210" spans="1:35" x14ac:dyDescent="0.25">
      <c r="A210" t="s">
        <v>380</v>
      </c>
      <c r="B210" t="s">
        <v>297</v>
      </c>
      <c r="C210" t="s">
        <v>596</v>
      </c>
      <c r="D210" t="s">
        <v>421</v>
      </c>
      <c r="E210" s="6">
        <v>30.097826086956523</v>
      </c>
      <c r="F210" s="6">
        <v>5.3804347826086953</v>
      </c>
      <c r="G210" s="6">
        <v>0</v>
      </c>
      <c r="H210" s="6">
        <v>0</v>
      </c>
      <c r="I210" s="6">
        <v>0</v>
      </c>
      <c r="J210" s="6">
        <v>0</v>
      </c>
      <c r="K210" s="6">
        <v>0</v>
      </c>
      <c r="L210" s="6">
        <v>1.4130434782608696E-2</v>
      </c>
      <c r="M210" s="6">
        <v>4.4304347826086952</v>
      </c>
      <c r="N210" s="6">
        <v>0</v>
      </c>
      <c r="O210" s="6">
        <f>SUM(NonNurse[[#This Row],[Qualified Social Work Staff Hours]],NonNurse[[#This Row],[Other Social Work Staff Hours]])/NonNurse[[#This Row],[MDS Census]]</f>
        <v>0.14720115565185984</v>
      </c>
      <c r="P210" s="6">
        <v>5.1315217391304344</v>
      </c>
      <c r="Q210" s="6">
        <v>3.3</v>
      </c>
      <c r="R210" s="6">
        <f>SUM(NonNurse[[#This Row],[Qualified Activities Professional Hours]],NonNurse[[#This Row],[Other Activities Professional Hours]])/NonNurse[[#This Row],[MDS Census]]</f>
        <v>0.28013723365836041</v>
      </c>
      <c r="S210" s="6">
        <v>3.6706521739130427</v>
      </c>
      <c r="T210" s="6">
        <v>0</v>
      </c>
      <c r="U210" s="6">
        <v>0</v>
      </c>
      <c r="V210" s="6">
        <f>SUM(NonNurse[[#This Row],[Occupational Therapist Hours]],NonNurse[[#This Row],[OT Assistant Hours]],NonNurse[[#This Row],[OT Aide Hours]])/NonNurse[[#This Row],[MDS Census]]</f>
        <v>0.12195738533766699</v>
      </c>
      <c r="W210" s="6">
        <v>1.51195652173913</v>
      </c>
      <c r="X210" s="6">
        <v>0</v>
      </c>
      <c r="Y210" s="6">
        <v>0</v>
      </c>
      <c r="Z210" s="6">
        <f>SUM(NonNurse[[#This Row],[Physical Therapist (PT) Hours]],NonNurse[[#This Row],[PT Assistant Hours]],NonNurse[[#This Row],[PT Aide Hours]])/NonNurse[[#This Row],[MDS Census]]</f>
        <v>5.0234741784037543E-2</v>
      </c>
      <c r="AA210" s="6">
        <v>0</v>
      </c>
      <c r="AB210" s="6">
        <v>0</v>
      </c>
      <c r="AC210" s="6">
        <v>0</v>
      </c>
      <c r="AD210" s="6">
        <v>0</v>
      </c>
      <c r="AE210" s="6">
        <v>0</v>
      </c>
      <c r="AF210" s="6">
        <v>0</v>
      </c>
      <c r="AG210" s="6">
        <v>0</v>
      </c>
      <c r="AH210" s="1">
        <v>315467</v>
      </c>
      <c r="AI210">
        <v>2</v>
      </c>
    </row>
    <row r="211" spans="1:35" x14ac:dyDescent="0.25">
      <c r="A211" t="s">
        <v>380</v>
      </c>
      <c r="B211" t="s">
        <v>73</v>
      </c>
      <c r="C211" t="s">
        <v>474</v>
      </c>
      <c r="D211" t="s">
        <v>414</v>
      </c>
      <c r="E211" s="6">
        <v>110.17391304347827</v>
      </c>
      <c r="F211" s="6">
        <v>60.217608695652217</v>
      </c>
      <c r="G211" s="6">
        <v>0</v>
      </c>
      <c r="H211" s="6">
        <v>0</v>
      </c>
      <c r="I211" s="6">
        <v>0</v>
      </c>
      <c r="J211" s="6">
        <v>0</v>
      </c>
      <c r="K211" s="6">
        <v>0</v>
      </c>
      <c r="L211" s="6">
        <v>4.2710869565217404</v>
      </c>
      <c r="M211" s="6">
        <v>5.1304347826086953</v>
      </c>
      <c r="N211" s="6">
        <v>0</v>
      </c>
      <c r="O211" s="6">
        <f>SUM(NonNurse[[#This Row],[Qualified Social Work Staff Hours]],NonNurse[[#This Row],[Other Social Work Staff Hours]])/NonNurse[[#This Row],[MDS Census]]</f>
        <v>4.6566692975532752E-2</v>
      </c>
      <c r="P211" s="6">
        <v>0</v>
      </c>
      <c r="Q211" s="6">
        <v>35.123586956521741</v>
      </c>
      <c r="R211" s="6">
        <f>SUM(NonNurse[[#This Row],[Qualified Activities Professional Hours]],NonNurse[[#This Row],[Other Activities Professional Hours]])/NonNurse[[#This Row],[MDS Census]]</f>
        <v>0.31880130228887138</v>
      </c>
      <c r="S211" s="6">
        <v>5.2559782608695658</v>
      </c>
      <c r="T211" s="6">
        <v>2.0372826086956519</v>
      </c>
      <c r="U211" s="6">
        <v>0</v>
      </c>
      <c r="V211" s="6">
        <f>SUM(NonNurse[[#This Row],[Occupational Therapist Hours]],NonNurse[[#This Row],[OT Assistant Hours]],NonNurse[[#This Row],[OT Aide Hours]])/NonNurse[[#This Row],[MDS Census]]</f>
        <v>6.6197711128650361E-2</v>
      </c>
      <c r="W211" s="6">
        <v>5.054021739130433</v>
      </c>
      <c r="X211" s="6">
        <v>4.2578260869565216</v>
      </c>
      <c r="Y211" s="6">
        <v>0</v>
      </c>
      <c r="Z211" s="6">
        <f>SUM(NonNurse[[#This Row],[Physical Therapist (PT) Hours]],NonNurse[[#This Row],[PT Assistant Hours]],NonNurse[[#This Row],[PT Aide Hours]])/NonNurse[[#This Row],[MDS Census]]</f>
        <v>8.4519534333070218E-2</v>
      </c>
      <c r="AA211" s="6">
        <v>0</v>
      </c>
      <c r="AB211" s="6">
        <v>0</v>
      </c>
      <c r="AC211" s="6">
        <v>0</v>
      </c>
      <c r="AD211" s="6">
        <v>73.815217391304344</v>
      </c>
      <c r="AE211" s="6">
        <v>0</v>
      </c>
      <c r="AF211" s="6">
        <v>0</v>
      </c>
      <c r="AG211" s="6">
        <v>0</v>
      </c>
      <c r="AH211" s="1">
        <v>315142</v>
      </c>
      <c r="AI211">
        <v>2</v>
      </c>
    </row>
    <row r="212" spans="1:35" x14ac:dyDescent="0.25">
      <c r="A212" t="s">
        <v>380</v>
      </c>
      <c r="B212" t="s">
        <v>105</v>
      </c>
      <c r="C212" t="s">
        <v>464</v>
      </c>
      <c r="D212" t="s">
        <v>404</v>
      </c>
      <c r="E212" s="6">
        <v>100.8804347826087</v>
      </c>
      <c r="F212" s="6">
        <v>5.1170652173913043</v>
      </c>
      <c r="G212" s="6">
        <v>0.54293478260869565</v>
      </c>
      <c r="H212" s="6">
        <v>4.7826086956521741E-2</v>
      </c>
      <c r="I212" s="6">
        <v>6.4130434782608692</v>
      </c>
      <c r="J212" s="6">
        <v>0</v>
      </c>
      <c r="K212" s="6">
        <v>2.6739130434782608</v>
      </c>
      <c r="L212" s="6">
        <v>4.3708695652173892</v>
      </c>
      <c r="M212" s="6">
        <v>11.009891304347827</v>
      </c>
      <c r="N212" s="6">
        <v>0</v>
      </c>
      <c r="O212" s="6">
        <f>SUM(NonNurse[[#This Row],[Qualified Social Work Staff Hours]],NonNurse[[#This Row],[Other Social Work Staff Hours]])/NonNurse[[#This Row],[MDS Census]]</f>
        <v>0.10913802391983622</v>
      </c>
      <c r="P212" s="6">
        <v>0</v>
      </c>
      <c r="Q212" s="6">
        <v>23.258043478260863</v>
      </c>
      <c r="R212" s="6">
        <f>SUM(NonNurse[[#This Row],[Qualified Activities Professional Hours]],NonNurse[[#This Row],[Other Activities Professional Hours]])/NonNurse[[#This Row],[MDS Census]]</f>
        <v>0.23055058722120453</v>
      </c>
      <c r="S212" s="6">
        <v>6.1345652173913043</v>
      </c>
      <c r="T212" s="6">
        <v>9.0731521739130443</v>
      </c>
      <c r="U212" s="6">
        <v>0</v>
      </c>
      <c r="V212" s="6">
        <f>SUM(NonNurse[[#This Row],[Occupational Therapist Hours]],NonNurse[[#This Row],[OT Assistant Hours]],NonNurse[[#This Row],[OT Aide Hours]])/NonNurse[[#This Row],[MDS Census]]</f>
        <v>0.15074991918974248</v>
      </c>
      <c r="W212" s="6">
        <v>7.662717391304346</v>
      </c>
      <c r="X212" s="6">
        <v>10.0825</v>
      </c>
      <c r="Y212" s="6">
        <v>0</v>
      </c>
      <c r="Z212" s="6">
        <f>SUM(NonNurse[[#This Row],[Physical Therapist (PT) Hours]],NonNurse[[#This Row],[PT Assistant Hours]],NonNurse[[#This Row],[PT Aide Hours]])/NonNurse[[#This Row],[MDS Census]]</f>
        <v>0.1759034586790216</v>
      </c>
      <c r="AA212" s="6">
        <v>0</v>
      </c>
      <c r="AB212" s="6">
        <v>0</v>
      </c>
      <c r="AC212" s="6">
        <v>0</v>
      </c>
      <c r="AD212" s="6">
        <v>0</v>
      </c>
      <c r="AE212" s="6">
        <v>0</v>
      </c>
      <c r="AF212" s="6">
        <v>0</v>
      </c>
      <c r="AG212" s="6">
        <v>0</v>
      </c>
      <c r="AH212" s="1">
        <v>315202</v>
      </c>
      <c r="AI212">
        <v>2</v>
      </c>
    </row>
    <row r="213" spans="1:35" x14ac:dyDescent="0.25">
      <c r="A213" t="s">
        <v>380</v>
      </c>
      <c r="B213" t="s">
        <v>288</v>
      </c>
      <c r="C213" t="s">
        <v>556</v>
      </c>
      <c r="D213" t="s">
        <v>410</v>
      </c>
      <c r="E213" s="6">
        <v>27.586956521739129</v>
      </c>
      <c r="F213" s="6">
        <v>5.6630434782608692</v>
      </c>
      <c r="G213" s="6">
        <v>0.56521739130434778</v>
      </c>
      <c r="H213" s="6">
        <v>0.44565217391304346</v>
      </c>
      <c r="I213" s="6">
        <v>3.0760869565217392</v>
      </c>
      <c r="J213" s="6">
        <v>0</v>
      </c>
      <c r="K213" s="6">
        <v>1.5543478260869565</v>
      </c>
      <c r="L213" s="6">
        <v>3.1847826086956523</v>
      </c>
      <c r="M213" s="6">
        <v>4.9782608695652177</v>
      </c>
      <c r="N213" s="6">
        <v>0</v>
      </c>
      <c r="O213" s="6">
        <f>SUM(NonNurse[[#This Row],[Qualified Social Work Staff Hours]],NonNurse[[#This Row],[Other Social Work Staff Hours]])/NonNurse[[#This Row],[MDS Census]]</f>
        <v>0.18045705279747834</v>
      </c>
      <c r="P213" s="6">
        <v>0</v>
      </c>
      <c r="Q213" s="6">
        <v>13.404021739130442</v>
      </c>
      <c r="R213" s="6">
        <f>SUM(NonNurse[[#This Row],[Qualified Activities Professional Hours]],NonNurse[[#This Row],[Other Activities Professional Hours]])/NonNurse[[#This Row],[MDS Census]]</f>
        <v>0.48588258471237222</v>
      </c>
      <c r="S213" s="6">
        <v>5.0419565217391309</v>
      </c>
      <c r="T213" s="6">
        <v>5.1588043478260861</v>
      </c>
      <c r="U213" s="6">
        <v>0</v>
      </c>
      <c r="V213" s="6">
        <f>SUM(NonNurse[[#This Row],[Occupational Therapist Hours]],NonNurse[[#This Row],[OT Assistant Hours]],NonNurse[[#This Row],[OT Aide Hours]])/NonNurse[[#This Row],[MDS Census]]</f>
        <v>0.36976753349093777</v>
      </c>
      <c r="W213" s="6">
        <v>6.9821739130434786</v>
      </c>
      <c r="X213" s="6">
        <v>5.7391304347826084</v>
      </c>
      <c r="Y213" s="6">
        <v>0</v>
      </c>
      <c r="Z213" s="6">
        <f>SUM(NonNurse[[#This Row],[Physical Therapist (PT) Hours]],NonNurse[[#This Row],[PT Assistant Hours]],NonNurse[[#This Row],[PT Aide Hours]])/NonNurse[[#This Row],[MDS Census]]</f>
        <v>0.46113475177304969</v>
      </c>
      <c r="AA213" s="6">
        <v>0.70652173913043481</v>
      </c>
      <c r="AB213" s="6">
        <v>0</v>
      </c>
      <c r="AC213" s="6">
        <v>0</v>
      </c>
      <c r="AD213" s="6">
        <v>0</v>
      </c>
      <c r="AE213" s="6">
        <v>0</v>
      </c>
      <c r="AF213" s="6">
        <v>0</v>
      </c>
      <c r="AG213" s="6">
        <v>0</v>
      </c>
      <c r="AH213" s="1">
        <v>315457</v>
      </c>
      <c r="AI213">
        <v>2</v>
      </c>
    </row>
    <row r="214" spans="1:35" x14ac:dyDescent="0.25">
      <c r="A214" t="s">
        <v>380</v>
      </c>
      <c r="B214" t="s">
        <v>107</v>
      </c>
      <c r="C214" t="s">
        <v>427</v>
      </c>
      <c r="D214" t="s">
        <v>405</v>
      </c>
      <c r="E214" s="6">
        <v>113.68478260869566</v>
      </c>
      <c r="F214" s="6">
        <v>15.043478260869565</v>
      </c>
      <c r="G214" s="6">
        <v>1.4347826086956521</v>
      </c>
      <c r="H214" s="6">
        <v>0.50543478260869568</v>
      </c>
      <c r="I214" s="6">
        <v>4.9347826086956523</v>
      </c>
      <c r="J214" s="6">
        <v>0</v>
      </c>
      <c r="K214" s="6">
        <v>0</v>
      </c>
      <c r="L214" s="6">
        <v>1.8315217391304348</v>
      </c>
      <c r="M214" s="6">
        <v>5.3043478260869561</v>
      </c>
      <c r="N214" s="6">
        <v>0</v>
      </c>
      <c r="O214" s="6">
        <f>SUM(NonNurse[[#This Row],[Qualified Social Work Staff Hours]],NonNurse[[#This Row],[Other Social Work Staff Hours]])/NonNurse[[#This Row],[MDS Census]]</f>
        <v>4.6658380342288933E-2</v>
      </c>
      <c r="P214" s="6">
        <v>4.6956521739130439</v>
      </c>
      <c r="Q214" s="6">
        <v>15.125</v>
      </c>
      <c r="R214" s="6">
        <f>SUM(NonNurse[[#This Row],[Qualified Activities Professional Hours]],NonNurse[[#This Row],[Other Activities Professional Hours]])/NonNurse[[#This Row],[MDS Census]]</f>
        <v>0.17434745195525383</v>
      </c>
      <c r="S214" s="6">
        <v>14.698369565217391</v>
      </c>
      <c r="T214" s="6">
        <v>0</v>
      </c>
      <c r="U214" s="6">
        <v>0</v>
      </c>
      <c r="V214" s="6">
        <f>SUM(NonNurse[[#This Row],[Occupational Therapist Hours]],NonNurse[[#This Row],[OT Assistant Hours]],NonNurse[[#This Row],[OT Aide Hours]])/NonNurse[[#This Row],[MDS Census]]</f>
        <v>0.1292905631513529</v>
      </c>
      <c r="W214" s="6">
        <v>17.904891304347824</v>
      </c>
      <c r="X214" s="6">
        <v>0</v>
      </c>
      <c r="Y214" s="6">
        <v>0</v>
      </c>
      <c r="Z214" s="6">
        <f>SUM(NonNurse[[#This Row],[Physical Therapist (PT) Hours]],NonNurse[[#This Row],[PT Assistant Hours]],NonNurse[[#This Row],[PT Aide Hours]])/NonNurse[[#This Row],[MDS Census]]</f>
        <v>0.15749593651400706</v>
      </c>
      <c r="AA214" s="6">
        <v>0</v>
      </c>
      <c r="AB214" s="6">
        <v>0</v>
      </c>
      <c r="AC214" s="6">
        <v>0</v>
      </c>
      <c r="AD214" s="6">
        <v>0</v>
      </c>
      <c r="AE214" s="6">
        <v>0</v>
      </c>
      <c r="AF214" s="6">
        <v>0</v>
      </c>
      <c r="AG214" s="6">
        <v>0</v>
      </c>
      <c r="AH214" s="1">
        <v>315205</v>
      </c>
      <c r="AI214">
        <v>2</v>
      </c>
    </row>
    <row r="215" spans="1:35" x14ac:dyDescent="0.25">
      <c r="A215" t="s">
        <v>380</v>
      </c>
      <c r="B215" t="s">
        <v>108</v>
      </c>
      <c r="C215" t="s">
        <v>540</v>
      </c>
      <c r="D215" t="s">
        <v>418</v>
      </c>
      <c r="E215" s="6">
        <v>96.076086956521735</v>
      </c>
      <c r="F215" s="6">
        <v>5.7391304347826084</v>
      </c>
      <c r="G215" s="6">
        <v>1.1304347826086956</v>
      </c>
      <c r="H215" s="6">
        <v>0</v>
      </c>
      <c r="I215" s="6">
        <v>1.6956521739130435</v>
      </c>
      <c r="J215" s="6">
        <v>0</v>
      </c>
      <c r="K215" s="6">
        <v>0</v>
      </c>
      <c r="L215" s="6">
        <v>0</v>
      </c>
      <c r="M215" s="6">
        <v>1.2093478260869566</v>
      </c>
      <c r="N215" s="6">
        <v>0</v>
      </c>
      <c r="O215" s="6">
        <f>SUM(NonNurse[[#This Row],[Qualified Social Work Staff Hours]],NonNurse[[#This Row],[Other Social Work Staff Hours]])/NonNurse[[#This Row],[MDS Census]]</f>
        <v>1.2587396764339858E-2</v>
      </c>
      <c r="P215" s="6">
        <v>2.2994565217391298</v>
      </c>
      <c r="Q215" s="6">
        <v>22.76945652173913</v>
      </c>
      <c r="R215" s="6">
        <f>SUM(NonNurse[[#This Row],[Qualified Activities Professional Hours]],NonNurse[[#This Row],[Other Activities Professional Hours]])/NonNurse[[#This Row],[MDS Census]]</f>
        <v>0.26092770675415772</v>
      </c>
      <c r="S215" s="6">
        <v>0</v>
      </c>
      <c r="T215" s="6">
        <v>0</v>
      </c>
      <c r="U215" s="6">
        <v>0</v>
      </c>
      <c r="V215" s="6">
        <f>SUM(NonNurse[[#This Row],[Occupational Therapist Hours]],NonNurse[[#This Row],[OT Assistant Hours]],NonNurse[[#This Row],[OT Aide Hours]])/NonNurse[[#This Row],[MDS Census]]</f>
        <v>0</v>
      </c>
      <c r="W215" s="6">
        <v>0</v>
      </c>
      <c r="X215" s="6">
        <v>0</v>
      </c>
      <c r="Y215" s="6">
        <v>0</v>
      </c>
      <c r="Z215" s="6">
        <f>SUM(NonNurse[[#This Row],[Physical Therapist (PT) Hours]],NonNurse[[#This Row],[PT Assistant Hours]],NonNurse[[#This Row],[PT Aide Hours]])/NonNurse[[#This Row],[MDS Census]]</f>
        <v>0</v>
      </c>
      <c r="AA215" s="6">
        <v>0</v>
      </c>
      <c r="AB215" s="6">
        <v>0</v>
      </c>
      <c r="AC215" s="6">
        <v>0</v>
      </c>
      <c r="AD215" s="6">
        <v>0</v>
      </c>
      <c r="AE215" s="6">
        <v>0</v>
      </c>
      <c r="AF215" s="6">
        <v>0</v>
      </c>
      <c r="AG215" s="6">
        <v>4.3624999999999998</v>
      </c>
      <c r="AH215" s="1">
        <v>315206</v>
      </c>
      <c r="AI215">
        <v>2</v>
      </c>
    </row>
    <row r="216" spans="1:35" x14ac:dyDescent="0.25">
      <c r="A216" t="s">
        <v>380</v>
      </c>
      <c r="B216" t="s">
        <v>296</v>
      </c>
      <c r="C216" t="s">
        <v>435</v>
      </c>
      <c r="D216" t="s">
        <v>417</v>
      </c>
      <c r="E216" s="6">
        <v>111.42391304347827</v>
      </c>
      <c r="F216" s="6">
        <v>5.7391304347826084</v>
      </c>
      <c r="G216" s="6">
        <v>0</v>
      </c>
      <c r="H216" s="6">
        <v>0</v>
      </c>
      <c r="I216" s="6">
        <v>1.5434782608695652</v>
      </c>
      <c r="J216" s="6">
        <v>0</v>
      </c>
      <c r="K216" s="6">
        <v>0</v>
      </c>
      <c r="L216" s="6">
        <v>0</v>
      </c>
      <c r="M216" s="6">
        <v>5.1152173913043484</v>
      </c>
      <c r="N216" s="6">
        <v>0</v>
      </c>
      <c r="O216" s="6">
        <f>SUM(NonNurse[[#This Row],[Qualified Social Work Staff Hours]],NonNurse[[#This Row],[Other Social Work Staff Hours]])/NonNurse[[#This Row],[MDS Census]]</f>
        <v>4.5907716320358991E-2</v>
      </c>
      <c r="P216" s="6">
        <v>4.422173913043479</v>
      </c>
      <c r="Q216" s="6">
        <v>23.156521739130429</v>
      </c>
      <c r="R216" s="6">
        <f>SUM(NonNurse[[#This Row],[Qualified Activities Professional Hours]],NonNurse[[#This Row],[Other Activities Professional Hours]])/NonNurse[[#This Row],[MDS Census]]</f>
        <v>0.24751146229636128</v>
      </c>
      <c r="S216" s="6">
        <v>0</v>
      </c>
      <c r="T216" s="6">
        <v>0</v>
      </c>
      <c r="U216" s="6">
        <v>0</v>
      </c>
      <c r="V216" s="6">
        <f>SUM(NonNurse[[#This Row],[Occupational Therapist Hours]],NonNurse[[#This Row],[OT Assistant Hours]],NonNurse[[#This Row],[OT Aide Hours]])/NonNurse[[#This Row],[MDS Census]]</f>
        <v>0</v>
      </c>
      <c r="W216" s="6">
        <v>0</v>
      </c>
      <c r="X216" s="6">
        <v>0</v>
      </c>
      <c r="Y216" s="6">
        <v>0</v>
      </c>
      <c r="Z216" s="6">
        <f>SUM(NonNurse[[#This Row],[Physical Therapist (PT) Hours]],NonNurse[[#This Row],[PT Assistant Hours]],NonNurse[[#This Row],[PT Aide Hours]])/NonNurse[[#This Row],[MDS Census]]</f>
        <v>0</v>
      </c>
      <c r="AA216" s="6">
        <v>0</v>
      </c>
      <c r="AB216" s="6">
        <v>0</v>
      </c>
      <c r="AC216" s="6">
        <v>0</v>
      </c>
      <c r="AD216" s="6">
        <v>0</v>
      </c>
      <c r="AE216" s="6">
        <v>0</v>
      </c>
      <c r="AF216" s="6">
        <v>0</v>
      </c>
      <c r="AG216" s="6">
        <v>0</v>
      </c>
      <c r="AH216" s="1">
        <v>315465</v>
      </c>
      <c r="AI216">
        <v>2</v>
      </c>
    </row>
    <row r="217" spans="1:35" x14ac:dyDescent="0.25">
      <c r="A217" t="s">
        <v>380</v>
      </c>
      <c r="B217" t="s">
        <v>2</v>
      </c>
      <c r="C217" t="s">
        <v>527</v>
      </c>
      <c r="D217" t="s">
        <v>412</v>
      </c>
      <c r="E217" s="6">
        <v>74.054347826086953</v>
      </c>
      <c r="F217" s="6">
        <v>4.0760869565217392</v>
      </c>
      <c r="G217" s="6">
        <v>3.2608695652173911</v>
      </c>
      <c r="H217" s="6">
        <v>0.31413043478260866</v>
      </c>
      <c r="I217" s="6">
        <v>5.2173913043478262</v>
      </c>
      <c r="J217" s="6">
        <v>0</v>
      </c>
      <c r="K217" s="6">
        <v>0</v>
      </c>
      <c r="L217" s="6">
        <v>5.2020652173913042</v>
      </c>
      <c r="M217" s="6">
        <v>9.1304347826086953</v>
      </c>
      <c r="N217" s="6">
        <v>4.6467391304347823</v>
      </c>
      <c r="O217" s="6">
        <f>SUM(NonNurse[[#This Row],[Qualified Social Work Staff Hours]],NonNurse[[#This Row],[Other Social Work Staff Hours]])/NonNurse[[#This Row],[MDS Census]]</f>
        <v>0.1860413914575077</v>
      </c>
      <c r="P217" s="6">
        <v>5.0489130434782608</v>
      </c>
      <c r="Q217" s="6">
        <v>4.1059782608695654</v>
      </c>
      <c r="R217" s="6">
        <f>SUM(NonNurse[[#This Row],[Qualified Activities Professional Hours]],NonNurse[[#This Row],[Other Activities Professional Hours]])/NonNurse[[#This Row],[MDS Census]]</f>
        <v>0.12362395420519595</v>
      </c>
      <c r="S217" s="6">
        <v>5.9733695652173919</v>
      </c>
      <c r="T217" s="6">
        <v>5.624891304347825</v>
      </c>
      <c r="U217" s="6">
        <v>0</v>
      </c>
      <c r="V217" s="6">
        <f>SUM(NonNurse[[#This Row],[Occupational Therapist Hours]],NonNurse[[#This Row],[OT Assistant Hours]],NonNurse[[#This Row],[OT Aide Hours]])/NonNurse[[#This Row],[MDS Census]]</f>
        <v>0.15661822985468954</v>
      </c>
      <c r="W217" s="6">
        <v>5.4397826086956522</v>
      </c>
      <c r="X217" s="6">
        <v>2.3214130434782607</v>
      </c>
      <c r="Y217" s="6">
        <v>0</v>
      </c>
      <c r="Z217" s="6">
        <f>SUM(NonNurse[[#This Row],[Physical Therapist (PT) Hours]],NonNurse[[#This Row],[PT Assistant Hours]],NonNurse[[#This Row],[PT Aide Hours]])/NonNurse[[#This Row],[MDS Census]]</f>
        <v>0.1048040510788199</v>
      </c>
      <c r="AA217" s="6">
        <v>0</v>
      </c>
      <c r="AB217" s="6">
        <v>13.880434782608695</v>
      </c>
      <c r="AC217" s="6">
        <v>0</v>
      </c>
      <c r="AD217" s="6">
        <v>0</v>
      </c>
      <c r="AE217" s="6">
        <v>0</v>
      </c>
      <c r="AF217" s="6">
        <v>0</v>
      </c>
      <c r="AG217" s="6">
        <v>0.65217391304347827</v>
      </c>
      <c r="AH217" s="1">
        <v>315153</v>
      </c>
      <c r="AI217">
        <v>2</v>
      </c>
    </row>
    <row r="218" spans="1:35" x14ac:dyDescent="0.25">
      <c r="A218" t="s">
        <v>380</v>
      </c>
      <c r="B218" t="s">
        <v>198</v>
      </c>
      <c r="C218" t="s">
        <v>569</v>
      </c>
      <c r="D218" t="s">
        <v>413</v>
      </c>
      <c r="E218" s="6">
        <v>97.760869565217391</v>
      </c>
      <c r="F218" s="6">
        <v>5.4782608695652177</v>
      </c>
      <c r="G218" s="6">
        <v>0.51086956521739135</v>
      </c>
      <c r="H218" s="6">
        <v>0.26434782608695651</v>
      </c>
      <c r="I218" s="6">
        <v>3.0217391304347827</v>
      </c>
      <c r="J218" s="6">
        <v>0</v>
      </c>
      <c r="K218" s="6">
        <v>0</v>
      </c>
      <c r="L218" s="6">
        <v>4.5344565217391297</v>
      </c>
      <c r="M218" s="6">
        <v>5.3233695652173916</v>
      </c>
      <c r="N218" s="6">
        <v>0</v>
      </c>
      <c r="O218" s="6">
        <f>SUM(NonNurse[[#This Row],[Qualified Social Work Staff Hours]],NonNurse[[#This Row],[Other Social Work Staff Hours]])/NonNurse[[#This Row],[MDS Census]]</f>
        <v>5.4452968645763843E-2</v>
      </c>
      <c r="P218" s="6">
        <v>0</v>
      </c>
      <c r="Q218" s="6">
        <v>10.237173913043478</v>
      </c>
      <c r="R218" s="6">
        <f>SUM(NonNurse[[#This Row],[Qualified Activities Professional Hours]],NonNurse[[#This Row],[Other Activities Professional Hours]])/NonNurse[[#This Row],[MDS Census]]</f>
        <v>0.10471647765176784</v>
      </c>
      <c r="S218" s="6">
        <v>5.2368478260869589</v>
      </c>
      <c r="T218" s="6">
        <v>3.1746739130434793</v>
      </c>
      <c r="U218" s="6">
        <v>0</v>
      </c>
      <c r="V218" s="6">
        <f>SUM(NonNurse[[#This Row],[Occupational Therapist Hours]],NonNurse[[#This Row],[OT Assistant Hours]],NonNurse[[#This Row],[OT Aide Hours]])/NonNurse[[#This Row],[MDS Census]]</f>
        <v>8.6041805648209957E-2</v>
      </c>
      <c r="W218" s="6">
        <v>10.147717391304349</v>
      </c>
      <c r="X218" s="6">
        <v>0.69423913043478269</v>
      </c>
      <c r="Y218" s="6">
        <v>0</v>
      </c>
      <c r="Z218" s="6">
        <f>SUM(NonNurse[[#This Row],[Physical Therapist (PT) Hours]],NonNurse[[#This Row],[PT Assistant Hours]],NonNurse[[#This Row],[PT Aide Hours]])/NonNurse[[#This Row],[MDS Census]]</f>
        <v>0.11090282410495887</v>
      </c>
      <c r="AA218" s="6">
        <v>0</v>
      </c>
      <c r="AB218" s="6">
        <v>3.9456521739130435</v>
      </c>
      <c r="AC218" s="6">
        <v>0</v>
      </c>
      <c r="AD218" s="6">
        <v>0</v>
      </c>
      <c r="AE218" s="6">
        <v>5.434782608695652E-2</v>
      </c>
      <c r="AF218" s="6">
        <v>0</v>
      </c>
      <c r="AG218" s="6">
        <v>0</v>
      </c>
      <c r="AH218" s="1">
        <v>315328</v>
      </c>
      <c r="AI218">
        <v>2</v>
      </c>
    </row>
    <row r="219" spans="1:35" x14ac:dyDescent="0.25">
      <c r="A219" t="s">
        <v>380</v>
      </c>
      <c r="B219" t="s">
        <v>85</v>
      </c>
      <c r="C219" t="s">
        <v>438</v>
      </c>
      <c r="D219" t="s">
        <v>415</v>
      </c>
      <c r="E219" s="6">
        <v>94.565217391304344</v>
      </c>
      <c r="F219" s="6">
        <v>5.6521739130434785</v>
      </c>
      <c r="G219" s="6">
        <v>0.32608695652173914</v>
      </c>
      <c r="H219" s="6">
        <v>0.66021739130434776</v>
      </c>
      <c r="I219" s="6">
        <v>10.086956521739131</v>
      </c>
      <c r="J219" s="6">
        <v>0</v>
      </c>
      <c r="K219" s="6">
        <v>0</v>
      </c>
      <c r="L219" s="6">
        <v>8.9542391304347806</v>
      </c>
      <c r="M219" s="6">
        <v>11.478260869565217</v>
      </c>
      <c r="N219" s="6">
        <v>0</v>
      </c>
      <c r="O219" s="6">
        <f>SUM(NonNurse[[#This Row],[Qualified Social Work Staff Hours]],NonNurse[[#This Row],[Other Social Work Staff Hours]])/NonNurse[[#This Row],[MDS Census]]</f>
        <v>0.12137931034482759</v>
      </c>
      <c r="P219" s="6">
        <v>9.6440217391304355</v>
      </c>
      <c r="Q219" s="6">
        <v>26.472608695652173</v>
      </c>
      <c r="R219" s="6">
        <f>SUM(NonNurse[[#This Row],[Qualified Activities Professional Hours]],NonNurse[[#This Row],[Other Activities Professional Hours]])/NonNurse[[#This Row],[MDS Census]]</f>
        <v>0.38192298850574713</v>
      </c>
      <c r="S219" s="6">
        <v>9.8266304347826043</v>
      </c>
      <c r="T219" s="6">
        <v>10.044021739130438</v>
      </c>
      <c r="U219" s="6">
        <v>0</v>
      </c>
      <c r="V219" s="6">
        <f>SUM(NonNurse[[#This Row],[Occupational Therapist Hours]],NonNurse[[#This Row],[OT Assistant Hours]],NonNurse[[#This Row],[OT Aide Hours]])/NonNurse[[#This Row],[MDS Census]]</f>
        <v>0.21012643678160919</v>
      </c>
      <c r="W219" s="6">
        <v>8.9494565217391315</v>
      </c>
      <c r="X219" s="6">
        <v>13.401304347826088</v>
      </c>
      <c r="Y219" s="6">
        <v>0</v>
      </c>
      <c r="Z219" s="6">
        <f>SUM(NonNurse[[#This Row],[Physical Therapist (PT) Hours]],NonNurse[[#This Row],[PT Assistant Hours]],NonNurse[[#This Row],[PT Aide Hours]])/NonNurse[[#This Row],[MDS Census]]</f>
        <v>0.23635287356321844</v>
      </c>
      <c r="AA219" s="6">
        <v>0</v>
      </c>
      <c r="AB219" s="6">
        <v>0</v>
      </c>
      <c r="AC219" s="6">
        <v>0</v>
      </c>
      <c r="AD219" s="6">
        <v>0</v>
      </c>
      <c r="AE219" s="6">
        <v>0</v>
      </c>
      <c r="AF219" s="6">
        <v>0</v>
      </c>
      <c r="AG219" s="6">
        <v>0</v>
      </c>
      <c r="AH219" s="1">
        <v>315166</v>
      </c>
      <c r="AI219">
        <v>2</v>
      </c>
    </row>
    <row r="220" spans="1:35" x14ac:dyDescent="0.25">
      <c r="A220" t="s">
        <v>380</v>
      </c>
      <c r="B220" t="s">
        <v>205</v>
      </c>
      <c r="C220" t="s">
        <v>571</v>
      </c>
      <c r="D220" t="s">
        <v>409</v>
      </c>
      <c r="E220" s="6">
        <v>68.478260869565219</v>
      </c>
      <c r="F220" s="6">
        <v>5.3804347826086953</v>
      </c>
      <c r="G220" s="6">
        <v>0</v>
      </c>
      <c r="H220" s="6">
        <v>0</v>
      </c>
      <c r="I220" s="6">
        <v>2.75</v>
      </c>
      <c r="J220" s="6">
        <v>0</v>
      </c>
      <c r="K220" s="6">
        <v>0</v>
      </c>
      <c r="L220" s="6">
        <v>0</v>
      </c>
      <c r="M220" s="6">
        <v>5.6875</v>
      </c>
      <c r="N220" s="6">
        <v>0</v>
      </c>
      <c r="O220" s="6">
        <f>SUM(NonNurse[[#This Row],[Qualified Social Work Staff Hours]],NonNurse[[#This Row],[Other Social Work Staff Hours]])/NonNurse[[#This Row],[MDS Census]]</f>
        <v>8.3055555555555549E-2</v>
      </c>
      <c r="P220" s="6">
        <v>5.2119565217391308</v>
      </c>
      <c r="Q220" s="6">
        <v>4.4239130434782608</v>
      </c>
      <c r="R220" s="6">
        <f>SUM(NonNurse[[#This Row],[Qualified Activities Professional Hours]],NonNurse[[#This Row],[Other Activities Professional Hours]])/NonNurse[[#This Row],[MDS Census]]</f>
        <v>0.14071428571428571</v>
      </c>
      <c r="S220" s="6">
        <v>0</v>
      </c>
      <c r="T220" s="6">
        <v>0</v>
      </c>
      <c r="U220" s="6">
        <v>0</v>
      </c>
      <c r="V220" s="6">
        <f>SUM(NonNurse[[#This Row],[Occupational Therapist Hours]],NonNurse[[#This Row],[OT Assistant Hours]],NonNurse[[#This Row],[OT Aide Hours]])/NonNurse[[#This Row],[MDS Census]]</f>
        <v>0</v>
      </c>
      <c r="W220" s="6">
        <v>0</v>
      </c>
      <c r="X220" s="6">
        <v>0</v>
      </c>
      <c r="Y220" s="6">
        <v>0</v>
      </c>
      <c r="Z220" s="6">
        <f>SUM(NonNurse[[#This Row],[Physical Therapist (PT) Hours]],NonNurse[[#This Row],[PT Assistant Hours]],NonNurse[[#This Row],[PT Aide Hours]])/NonNurse[[#This Row],[MDS Census]]</f>
        <v>0</v>
      </c>
      <c r="AA220" s="6">
        <v>0</v>
      </c>
      <c r="AB220" s="6">
        <v>0</v>
      </c>
      <c r="AC220" s="6">
        <v>0</v>
      </c>
      <c r="AD220" s="6">
        <v>79.673913043478265</v>
      </c>
      <c r="AE220" s="6">
        <v>0</v>
      </c>
      <c r="AF220" s="6">
        <v>0</v>
      </c>
      <c r="AG220" s="6">
        <v>0</v>
      </c>
      <c r="AH220" s="1">
        <v>315337</v>
      </c>
      <c r="AI220">
        <v>2</v>
      </c>
    </row>
    <row r="221" spans="1:35" x14ac:dyDescent="0.25">
      <c r="A221" t="s">
        <v>380</v>
      </c>
      <c r="B221" t="s">
        <v>1</v>
      </c>
      <c r="C221" t="s">
        <v>445</v>
      </c>
      <c r="D221" t="s">
        <v>406</v>
      </c>
      <c r="E221" s="6">
        <v>43.065217391304351</v>
      </c>
      <c r="F221" s="6">
        <v>5.2989130434782608</v>
      </c>
      <c r="G221" s="6">
        <v>0.49184782608695654</v>
      </c>
      <c r="H221" s="6">
        <v>0.24869565217391304</v>
      </c>
      <c r="I221" s="6">
        <v>2</v>
      </c>
      <c r="J221" s="6">
        <v>0</v>
      </c>
      <c r="K221" s="6">
        <v>0</v>
      </c>
      <c r="L221" s="6">
        <v>3.3338043478260868</v>
      </c>
      <c r="M221" s="6">
        <v>5.2173913043478262</v>
      </c>
      <c r="N221" s="6">
        <v>0</v>
      </c>
      <c r="O221" s="6">
        <f>SUM(NonNurse[[#This Row],[Qualified Social Work Staff Hours]],NonNurse[[#This Row],[Other Social Work Staff Hours]])/NonNurse[[#This Row],[MDS Census]]</f>
        <v>0.12115093387178193</v>
      </c>
      <c r="P221" s="6">
        <v>4.5217391304347823</v>
      </c>
      <c r="Q221" s="6">
        <v>24.845108695652176</v>
      </c>
      <c r="R221" s="6">
        <f>SUM(NonNurse[[#This Row],[Qualified Activities Professional Hours]],NonNurse[[#This Row],[Other Activities Professional Hours]])/NonNurse[[#This Row],[MDS Census]]</f>
        <v>0.68191569914184746</v>
      </c>
      <c r="S221" s="6">
        <v>3.823043478260868</v>
      </c>
      <c r="T221" s="6">
        <v>3.9714130434782597</v>
      </c>
      <c r="U221" s="6">
        <v>0</v>
      </c>
      <c r="V221" s="6">
        <f>SUM(NonNurse[[#This Row],[Occupational Therapist Hours]],NonNurse[[#This Row],[OT Assistant Hours]],NonNurse[[#This Row],[OT Aide Hours]])/NonNurse[[#This Row],[MDS Census]]</f>
        <v>0.18099192327107513</v>
      </c>
      <c r="W221" s="6">
        <v>7.1206521739130437</v>
      </c>
      <c r="X221" s="6">
        <v>3.25032608695652</v>
      </c>
      <c r="Y221" s="6">
        <v>0</v>
      </c>
      <c r="Z221" s="6">
        <f>SUM(NonNurse[[#This Row],[Physical Therapist (PT) Hours]],NonNurse[[#This Row],[PT Assistant Hours]],NonNurse[[#This Row],[PT Aide Hours]])/NonNurse[[#This Row],[MDS Census]]</f>
        <v>0.24082029278142347</v>
      </c>
      <c r="AA221" s="6">
        <v>0</v>
      </c>
      <c r="AB221" s="6">
        <v>0</v>
      </c>
      <c r="AC221" s="6">
        <v>0</v>
      </c>
      <c r="AD221" s="6">
        <v>0</v>
      </c>
      <c r="AE221" s="6">
        <v>5.3043478260869561</v>
      </c>
      <c r="AF221" s="6">
        <v>0</v>
      </c>
      <c r="AG221" s="6">
        <v>0</v>
      </c>
      <c r="AH221" s="1">
        <v>315022</v>
      </c>
      <c r="AI221">
        <v>2</v>
      </c>
    </row>
    <row r="222" spans="1:35" x14ac:dyDescent="0.25">
      <c r="A222" t="s">
        <v>380</v>
      </c>
      <c r="B222" t="s">
        <v>225</v>
      </c>
      <c r="C222" t="s">
        <v>476</v>
      </c>
      <c r="D222" t="s">
        <v>416</v>
      </c>
      <c r="E222" s="6">
        <v>100.6195652173913</v>
      </c>
      <c r="F222" s="6">
        <v>8.0217391304347831</v>
      </c>
      <c r="G222" s="6">
        <v>0</v>
      </c>
      <c r="H222" s="6">
        <v>0.72804347826086957</v>
      </c>
      <c r="I222" s="6">
        <v>3.2282608695652173</v>
      </c>
      <c r="J222" s="6">
        <v>0</v>
      </c>
      <c r="K222" s="6">
        <v>0</v>
      </c>
      <c r="L222" s="6">
        <v>0.77391304347826095</v>
      </c>
      <c r="M222" s="6">
        <v>11.260978260869566</v>
      </c>
      <c r="N222" s="6">
        <v>0</v>
      </c>
      <c r="O222" s="6">
        <f>SUM(NonNurse[[#This Row],[Qualified Social Work Staff Hours]],NonNurse[[#This Row],[Other Social Work Staff Hours]])/NonNurse[[#This Row],[MDS Census]]</f>
        <v>0.11191638759857406</v>
      </c>
      <c r="P222" s="6">
        <v>4.2744565217391308</v>
      </c>
      <c r="Q222" s="6">
        <v>17.370652173913044</v>
      </c>
      <c r="R222" s="6">
        <f>SUM(NonNurse[[#This Row],[Qualified Activities Professional Hours]],NonNurse[[#This Row],[Other Activities Professional Hours]])/NonNurse[[#This Row],[MDS Census]]</f>
        <v>0.21511828886248249</v>
      </c>
      <c r="S222" s="6">
        <v>4.1032608695652177</v>
      </c>
      <c r="T222" s="6">
        <v>4.7880434782608692</v>
      </c>
      <c r="U222" s="6">
        <v>0</v>
      </c>
      <c r="V222" s="6">
        <f>SUM(NonNurse[[#This Row],[Occupational Therapist Hours]],NonNurse[[#This Row],[OT Assistant Hours]],NonNurse[[#This Row],[OT Aide Hours]])/NonNurse[[#This Row],[MDS Census]]</f>
        <v>8.8365561196932049E-2</v>
      </c>
      <c r="W222" s="6">
        <v>4.9565217391304346</v>
      </c>
      <c r="X222" s="6">
        <v>0</v>
      </c>
      <c r="Y222" s="6">
        <v>0</v>
      </c>
      <c r="Z222" s="6">
        <f>SUM(NonNurse[[#This Row],[Physical Therapist (PT) Hours]],NonNurse[[#This Row],[PT Assistant Hours]],NonNurse[[#This Row],[PT Aide Hours]])/NonNurse[[#This Row],[MDS Census]]</f>
        <v>4.9260019444744521E-2</v>
      </c>
      <c r="AA222" s="6">
        <v>0</v>
      </c>
      <c r="AB222" s="6">
        <v>0</v>
      </c>
      <c r="AC222" s="6">
        <v>0</v>
      </c>
      <c r="AD222" s="6">
        <v>0</v>
      </c>
      <c r="AE222" s="6">
        <v>0</v>
      </c>
      <c r="AF222" s="6">
        <v>0</v>
      </c>
      <c r="AG222" s="6">
        <v>0</v>
      </c>
      <c r="AH222" s="1">
        <v>315358</v>
      </c>
      <c r="AI222">
        <v>2</v>
      </c>
    </row>
    <row r="223" spans="1:35" x14ac:dyDescent="0.25">
      <c r="A223" t="s">
        <v>380</v>
      </c>
      <c r="B223" t="s">
        <v>88</v>
      </c>
      <c r="C223" t="s">
        <v>469</v>
      </c>
      <c r="D223" t="s">
        <v>415</v>
      </c>
      <c r="E223" s="6">
        <v>128.64130434782609</v>
      </c>
      <c r="F223" s="6">
        <v>5.2173913043478262</v>
      </c>
      <c r="G223" s="6">
        <v>0.19565217391304349</v>
      </c>
      <c r="H223" s="6">
        <v>1.1195652173913044</v>
      </c>
      <c r="I223" s="6">
        <v>5.6739130434782608</v>
      </c>
      <c r="J223" s="6">
        <v>0</v>
      </c>
      <c r="K223" s="6">
        <v>0</v>
      </c>
      <c r="L223" s="6">
        <v>2.1956521739130435</v>
      </c>
      <c r="M223" s="6">
        <v>10.347826086956522</v>
      </c>
      <c r="N223" s="6">
        <v>0</v>
      </c>
      <c r="O223" s="6">
        <f>SUM(NonNurse[[#This Row],[Qualified Social Work Staff Hours]],NonNurse[[#This Row],[Other Social Work Staff Hours]])/NonNurse[[#This Row],[MDS Census]]</f>
        <v>8.0439374735952682E-2</v>
      </c>
      <c r="P223" s="6">
        <v>4.7391304347826084</v>
      </c>
      <c r="Q223" s="6">
        <v>25.548913043478262</v>
      </c>
      <c r="R223" s="6">
        <f>SUM(NonNurse[[#This Row],[Qualified Activities Professional Hours]],NonNurse[[#This Row],[Other Activities Professional Hours]])/NonNurse[[#This Row],[MDS Census]]</f>
        <v>0.23544571187156738</v>
      </c>
      <c r="S223" s="6">
        <v>11.309782608695652</v>
      </c>
      <c r="T223" s="6">
        <v>3.4782608695652173</v>
      </c>
      <c r="U223" s="6">
        <v>0</v>
      </c>
      <c r="V223" s="6">
        <f>SUM(NonNurse[[#This Row],[Occupational Therapist Hours]],NonNurse[[#This Row],[OT Assistant Hours]],NonNurse[[#This Row],[OT Aide Hours]])/NonNurse[[#This Row],[MDS Census]]</f>
        <v>0.11495564005069708</v>
      </c>
      <c r="W223" s="6">
        <v>12.942934782608695</v>
      </c>
      <c r="X223" s="6">
        <v>5.0434782608695654</v>
      </c>
      <c r="Y223" s="6">
        <v>8.1630434782608692</v>
      </c>
      <c r="Z223" s="6">
        <f>SUM(NonNurse[[#This Row],[Physical Therapist (PT) Hours]],NonNurse[[#This Row],[PT Assistant Hours]],NonNurse[[#This Row],[PT Aide Hours]])/NonNurse[[#This Row],[MDS Census]]</f>
        <v>0.20327418673426279</v>
      </c>
      <c r="AA223" s="6">
        <v>0</v>
      </c>
      <c r="AB223" s="6">
        <v>0</v>
      </c>
      <c r="AC223" s="6">
        <v>0</v>
      </c>
      <c r="AD223" s="6">
        <v>0</v>
      </c>
      <c r="AE223" s="6">
        <v>0.28260869565217389</v>
      </c>
      <c r="AF223" s="6">
        <v>0</v>
      </c>
      <c r="AG223" s="6">
        <v>0</v>
      </c>
      <c r="AH223" s="1">
        <v>315176</v>
      </c>
      <c r="AI223">
        <v>2</v>
      </c>
    </row>
    <row r="224" spans="1:35" x14ac:dyDescent="0.25">
      <c r="A224" t="s">
        <v>380</v>
      </c>
      <c r="B224" t="s">
        <v>75</v>
      </c>
      <c r="C224" t="s">
        <v>469</v>
      </c>
      <c r="D224" t="s">
        <v>415</v>
      </c>
      <c r="E224" s="6">
        <v>7.7826086956521738</v>
      </c>
      <c r="F224" s="6">
        <v>4.6956521739130439</v>
      </c>
      <c r="G224" s="6">
        <v>0.84782608695652173</v>
      </c>
      <c r="H224" s="6">
        <v>2.1259782608695654</v>
      </c>
      <c r="I224" s="6">
        <v>2.9565217391304346</v>
      </c>
      <c r="J224" s="6">
        <v>0</v>
      </c>
      <c r="K224" s="6">
        <v>0</v>
      </c>
      <c r="L224" s="6">
        <v>3.9002173913043494</v>
      </c>
      <c r="M224" s="6">
        <v>2.7934782608695654</v>
      </c>
      <c r="N224" s="6">
        <v>0</v>
      </c>
      <c r="O224" s="6">
        <f>SUM(NonNurse[[#This Row],[Qualified Social Work Staff Hours]],NonNurse[[#This Row],[Other Social Work Staff Hours]])/NonNurse[[#This Row],[MDS Census]]</f>
        <v>0.35893854748603354</v>
      </c>
      <c r="P224" s="6">
        <v>2.0819565217391305</v>
      </c>
      <c r="Q224" s="6">
        <v>0</v>
      </c>
      <c r="R224" s="6">
        <f>SUM(NonNurse[[#This Row],[Qualified Activities Professional Hours]],NonNurse[[#This Row],[Other Activities Professional Hours]])/NonNurse[[#This Row],[MDS Census]]</f>
        <v>0.26751396648044695</v>
      </c>
      <c r="S224" s="6">
        <v>2.2322826086956526</v>
      </c>
      <c r="T224" s="6">
        <v>2.8996739130434785</v>
      </c>
      <c r="U224" s="6">
        <v>0</v>
      </c>
      <c r="V224" s="6">
        <f>SUM(NonNurse[[#This Row],[Occupational Therapist Hours]],NonNurse[[#This Row],[OT Assistant Hours]],NonNurse[[#This Row],[OT Aide Hours]])/NonNurse[[#This Row],[MDS Census]]</f>
        <v>0.65941340782122915</v>
      </c>
      <c r="W224" s="6">
        <v>7.3663043478260866</v>
      </c>
      <c r="X224" s="6">
        <v>3.5494565217391298</v>
      </c>
      <c r="Y224" s="6">
        <v>0</v>
      </c>
      <c r="Z224" s="6">
        <f>SUM(NonNurse[[#This Row],[Physical Therapist (PT) Hours]],NonNurse[[#This Row],[PT Assistant Hours]],NonNurse[[#This Row],[PT Aide Hours]])/NonNurse[[#This Row],[MDS Census]]</f>
        <v>1.4025837988826815</v>
      </c>
      <c r="AA224" s="6">
        <v>0</v>
      </c>
      <c r="AB224" s="6">
        <v>0</v>
      </c>
      <c r="AC224" s="6">
        <v>0</v>
      </c>
      <c r="AD224" s="6">
        <v>0</v>
      </c>
      <c r="AE224" s="6">
        <v>0</v>
      </c>
      <c r="AF224" s="6">
        <v>0</v>
      </c>
      <c r="AG224" s="6">
        <v>2.3152173913043477</v>
      </c>
      <c r="AH224" s="1">
        <v>315144</v>
      </c>
      <c r="AI224">
        <v>2</v>
      </c>
    </row>
    <row r="225" spans="1:35" x14ac:dyDescent="0.25">
      <c r="A225" t="s">
        <v>380</v>
      </c>
      <c r="B225" t="s">
        <v>42</v>
      </c>
      <c r="C225" t="s">
        <v>508</v>
      </c>
      <c r="D225" t="s">
        <v>406</v>
      </c>
      <c r="E225" s="6">
        <v>73.130434782608702</v>
      </c>
      <c r="F225" s="6">
        <v>5.6521739130434785</v>
      </c>
      <c r="G225" s="6">
        <v>0</v>
      </c>
      <c r="H225" s="6">
        <v>0</v>
      </c>
      <c r="I225" s="6">
        <v>0</v>
      </c>
      <c r="J225" s="6">
        <v>0</v>
      </c>
      <c r="K225" s="6">
        <v>0</v>
      </c>
      <c r="L225" s="6">
        <v>3.8689130434782619</v>
      </c>
      <c r="M225" s="6">
        <v>8.6956521739130432E-2</v>
      </c>
      <c r="N225" s="6">
        <v>0</v>
      </c>
      <c r="O225" s="6">
        <f>SUM(NonNurse[[#This Row],[Qualified Social Work Staff Hours]],NonNurse[[#This Row],[Other Social Work Staff Hours]])/NonNurse[[#This Row],[MDS Census]]</f>
        <v>1.1890606420927466E-3</v>
      </c>
      <c r="P225" s="6">
        <v>0</v>
      </c>
      <c r="Q225" s="6">
        <v>4.7092391304347823</v>
      </c>
      <c r="R225" s="6">
        <f>SUM(NonNurse[[#This Row],[Qualified Activities Professional Hours]],NonNurse[[#This Row],[Other Activities Professional Hours]])/NonNurse[[#This Row],[MDS Census]]</f>
        <v>6.4395065398335311E-2</v>
      </c>
      <c r="S225" s="6">
        <v>4.1900000000000004</v>
      </c>
      <c r="T225" s="6">
        <v>3.0747826086956529</v>
      </c>
      <c r="U225" s="6">
        <v>0</v>
      </c>
      <c r="V225" s="6">
        <f>SUM(NonNurse[[#This Row],[Occupational Therapist Hours]],NonNurse[[#This Row],[OT Assistant Hours]],NonNurse[[#This Row],[OT Aide Hours]])/NonNurse[[#This Row],[MDS Census]]</f>
        <v>9.9340071343638536E-2</v>
      </c>
      <c r="W225" s="6">
        <v>8.1452173913043477</v>
      </c>
      <c r="X225" s="6">
        <v>4.172282608695653</v>
      </c>
      <c r="Y225" s="6">
        <v>0</v>
      </c>
      <c r="Z225" s="6">
        <f>SUM(NonNurse[[#This Row],[Physical Therapist (PT) Hours]],NonNurse[[#This Row],[PT Assistant Hours]],NonNurse[[#This Row],[PT Aide Hours]])/NonNurse[[#This Row],[MDS Census]]</f>
        <v>0.16843192627824019</v>
      </c>
      <c r="AA225" s="6">
        <v>0</v>
      </c>
      <c r="AB225" s="6">
        <v>0</v>
      </c>
      <c r="AC225" s="6">
        <v>0</v>
      </c>
      <c r="AD225" s="6">
        <v>0</v>
      </c>
      <c r="AE225" s="6">
        <v>0</v>
      </c>
      <c r="AF225" s="6">
        <v>0</v>
      </c>
      <c r="AG225" s="6">
        <v>0</v>
      </c>
      <c r="AH225" s="1">
        <v>315094</v>
      </c>
      <c r="AI225">
        <v>2</v>
      </c>
    </row>
    <row r="226" spans="1:35" x14ac:dyDescent="0.25">
      <c r="A226" t="s">
        <v>380</v>
      </c>
      <c r="B226" t="s">
        <v>68</v>
      </c>
      <c r="C226" t="s">
        <v>470</v>
      </c>
      <c r="D226" t="s">
        <v>412</v>
      </c>
      <c r="E226" s="6">
        <v>101.3804347826087</v>
      </c>
      <c r="F226" s="6">
        <v>11.309782608695652</v>
      </c>
      <c r="G226" s="6">
        <v>3.3152173913043477</v>
      </c>
      <c r="H226" s="6">
        <v>0.55282608695652169</v>
      </c>
      <c r="I226" s="6">
        <v>7.9130434782608692</v>
      </c>
      <c r="J226" s="6">
        <v>0</v>
      </c>
      <c r="K226" s="6">
        <v>0</v>
      </c>
      <c r="L226" s="6">
        <v>6.7663043478260869</v>
      </c>
      <c r="M226" s="6">
        <v>10.630434782608695</v>
      </c>
      <c r="N226" s="6">
        <v>0</v>
      </c>
      <c r="O226" s="6">
        <f>SUM(NonNurse[[#This Row],[Qualified Social Work Staff Hours]],NonNurse[[#This Row],[Other Social Work Staff Hours]])/NonNurse[[#This Row],[MDS Census]]</f>
        <v>0.10485686715985847</v>
      </c>
      <c r="P226" s="6">
        <v>4.9619565217391308</v>
      </c>
      <c r="Q226" s="6">
        <v>13.327391304347826</v>
      </c>
      <c r="R226" s="6">
        <f>SUM(NonNurse[[#This Row],[Qualified Activities Professional Hours]],NonNurse[[#This Row],[Other Activities Professional Hours]])/NonNurse[[#This Row],[MDS Census]]</f>
        <v>0.18040313069582931</v>
      </c>
      <c r="S226" s="6">
        <v>31.508152173913043</v>
      </c>
      <c r="T226" s="6">
        <v>0.59195652173913038</v>
      </c>
      <c r="U226" s="6">
        <v>0</v>
      </c>
      <c r="V226" s="6">
        <f>SUM(NonNurse[[#This Row],[Occupational Therapist Hours]],NonNurse[[#This Row],[OT Assistant Hours]],NonNurse[[#This Row],[OT Aide Hours]])/NonNurse[[#This Row],[MDS Census]]</f>
        <v>0.31663021335906505</v>
      </c>
      <c r="W226" s="6">
        <v>27.184782608695652</v>
      </c>
      <c r="X226" s="6">
        <v>4.6186956521739129</v>
      </c>
      <c r="Y226" s="6">
        <v>0</v>
      </c>
      <c r="Z226" s="6">
        <f>SUM(NonNurse[[#This Row],[Physical Therapist (PT) Hours]],NonNurse[[#This Row],[PT Assistant Hours]],NonNurse[[#This Row],[PT Aide Hours]])/NonNurse[[#This Row],[MDS Census]]</f>
        <v>0.31370429934598476</v>
      </c>
      <c r="AA226" s="6">
        <v>0</v>
      </c>
      <c r="AB226" s="6">
        <v>0</v>
      </c>
      <c r="AC226" s="6">
        <v>0</v>
      </c>
      <c r="AD226" s="6">
        <v>0</v>
      </c>
      <c r="AE226" s="6">
        <v>0</v>
      </c>
      <c r="AF226" s="6">
        <v>0</v>
      </c>
      <c r="AG226" s="6">
        <v>0</v>
      </c>
      <c r="AH226" s="1">
        <v>315136</v>
      </c>
      <c r="AI226">
        <v>2</v>
      </c>
    </row>
    <row r="227" spans="1:35" x14ac:dyDescent="0.25">
      <c r="A227" t="s">
        <v>380</v>
      </c>
      <c r="B227" t="s">
        <v>210</v>
      </c>
      <c r="C227" t="s">
        <v>543</v>
      </c>
      <c r="D227" t="s">
        <v>418</v>
      </c>
      <c r="E227" s="6">
        <v>80.760869565217391</v>
      </c>
      <c r="F227" s="6">
        <v>5.7391304347826084</v>
      </c>
      <c r="G227" s="6">
        <v>2.3206521739130435</v>
      </c>
      <c r="H227" s="6">
        <v>0.55434782608695654</v>
      </c>
      <c r="I227" s="6">
        <v>7.1086956521739131</v>
      </c>
      <c r="J227" s="6">
        <v>0</v>
      </c>
      <c r="K227" s="6">
        <v>0</v>
      </c>
      <c r="L227" s="6">
        <v>5.2119565217391308</v>
      </c>
      <c r="M227" s="6">
        <v>7.7826086956521738</v>
      </c>
      <c r="N227" s="6">
        <v>0</v>
      </c>
      <c r="O227" s="6">
        <f>SUM(NonNurse[[#This Row],[Qualified Social Work Staff Hours]],NonNurse[[#This Row],[Other Social Work Staff Hours]])/NonNurse[[#This Row],[MDS Census]]</f>
        <v>9.6366083445491246E-2</v>
      </c>
      <c r="P227" s="6">
        <v>4.5271739130434785</v>
      </c>
      <c r="Q227" s="6">
        <v>16.167391304347831</v>
      </c>
      <c r="R227" s="6">
        <f>SUM(NonNurse[[#This Row],[Qualified Activities Professional Hours]],NonNurse[[#This Row],[Other Activities Professional Hours]])/NonNurse[[#This Row],[MDS Census]]</f>
        <v>0.25624495289367433</v>
      </c>
      <c r="S227" s="6">
        <v>20.852717391304349</v>
      </c>
      <c r="T227" s="6">
        <v>8.836956521739131E-2</v>
      </c>
      <c r="U227" s="6">
        <v>0</v>
      </c>
      <c r="V227" s="6">
        <f>SUM(NonNurse[[#This Row],[Occupational Therapist Hours]],NonNurse[[#This Row],[OT Assistant Hours]],NonNurse[[#This Row],[OT Aide Hours]])/NonNurse[[#This Row],[MDS Census]]</f>
        <v>0.25929744279946165</v>
      </c>
      <c r="W227" s="6">
        <v>20.638260869565219</v>
      </c>
      <c r="X227" s="6">
        <v>5.6616304347826087</v>
      </c>
      <c r="Y227" s="6">
        <v>0</v>
      </c>
      <c r="Z227" s="6">
        <f>SUM(NonNurse[[#This Row],[Physical Therapist (PT) Hours]],NonNurse[[#This Row],[PT Assistant Hours]],NonNurse[[#This Row],[PT Aide Hours]])/NonNurse[[#This Row],[MDS Census]]</f>
        <v>0.3256514131897712</v>
      </c>
      <c r="AA227" s="6">
        <v>0</v>
      </c>
      <c r="AB227" s="6">
        <v>0</v>
      </c>
      <c r="AC227" s="6">
        <v>0</v>
      </c>
      <c r="AD227" s="6">
        <v>0</v>
      </c>
      <c r="AE227" s="6">
        <v>2.1739130434782608E-2</v>
      </c>
      <c r="AF227" s="6">
        <v>0</v>
      </c>
      <c r="AG227" s="6">
        <v>0</v>
      </c>
      <c r="AH227" s="1">
        <v>315342</v>
      </c>
      <c r="AI227">
        <v>2</v>
      </c>
    </row>
    <row r="228" spans="1:35" x14ac:dyDescent="0.25">
      <c r="A228" t="s">
        <v>380</v>
      </c>
      <c r="B228" t="s">
        <v>232</v>
      </c>
      <c r="C228" t="s">
        <v>578</v>
      </c>
      <c r="D228" t="s">
        <v>412</v>
      </c>
      <c r="E228" s="6">
        <v>99.456521739130437</v>
      </c>
      <c r="F228" s="6">
        <v>13.527173913043478</v>
      </c>
      <c r="G228" s="6">
        <v>0.57065217391304346</v>
      </c>
      <c r="H228" s="6">
        <v>0.59239130434782605</v>
      </c>
      <c r="I228" s="6">
        <v>4.7608695652173916</v>
      </c>
      <c r="J228" s="6">
        <v>0</v>
      </c>
      <c r="K228" s="6">
        <v>3.8043478260869568E-2</v>
      </c>
      <c r="L228" s="6">
        <v>5.6358695652173916</v>
      </c>
      <c r="M228" s="6">
        <v>8.804347826086957</v>
      </c>
      <c r="N228" s="6">
        <v>0</v>
      </c>
      <c r="O228" s="6">
        <f>SUM(NonNurse[[#This Row],[Qualified Social Work Staff Hours]],NonNurse[[#This Row],[Other Social Work Staff Hours]])/NonNurse[[#This Row],[MDS Census]]</f>
        <v>8.8524590163934422E-2</v>
      </c>
      <c r="P228" s="6">
        <v>5.3967391304347823</v>
      </c>
      <c r="Q228" s="6">
        <v>18.904456521739132</v>
      </c>
      <c r="R228" s="6">
        <f>SUM(NonNurse[[#This Row],[Qualified Activities Professional Hours]],NonNurse[[#This Row],[Other Activities Professional Hours]])/NonNurse[[#This Row],[MDS Census]]</f>
        <v>0.24433989071038251</v>
      </c>
      <c r="S228" s="6">
        <v>14.676630434782609</v>
      </c>
      <c r="T228" s="6">
        <v>0</v>
      </c>
      <c r="U228" s="6">
        <v>0</v>
      </c>
      <c r="V228" s="6">
        <f>SUM(NonNurse[[#This Row],[Occupational Therapist Hours]],NonNurse[[#This Row],[OT Assistant Hours]],NonNurse[[#This Row],[OT Aide Hours]])/NonNurse[[#This Row],[MDS Census]]</f>
        <v>0.14756830601092896</v>
      </c>
      <c r="W228" s="6">
        <v>11.326086956521738</v>
      </c>
      <c r="X228" s="6">
        <v>4.4535869565217396</v>
      </c>
      <c r="Y228" s="6">
        <v>0</v>
      </c>
      <c r="Z228" s="6">
        <f>SUM(NonNurse[[#This Row],[Physical Therapist (PT) Hours]],NonNurse[[#This Row],[PT Assistant Hours]],NonNurse[[#This Row],[PT Aide Hours]])/NonNurse[[#This Row],[MDS Census]]</f>
        <v>0.15865901639344263</v>
      </c>
      <c r="AA228" s="6">
        <v>0</v>
      </c>
      <c r="AB228" s="6">
        <v>0</v>
      </c>
      <c r="AC228" s="6">
        <v>0</v>
      </c>
      <c r="AD228" s="6">
        <v>0</v>
      </c>
      <c r="AE228" s="6">
        <v>0</v>
      </c>
      <c r="AF228" s="6">
        <v>0</v>
      </c>
      <c r="AG228" s="6">
        <v>0</v>
      </c>
      <c r="AH228" s="1">
        <v>315365</v>
      </c>
      <c r="AI228">
        <v>2</v>
      </c>
    </row>
    <row r="229" spans="1:35" x14ac:dyDescent="0.25">
      <c r="A229" t="s">
        <v>380</v>
      </c>
      <c r="B229" t="s">
        <v>321</v>
      </c>
      <c r="C229" t="s">
        <v>500</v>
      </c>
      <c r="D229" t="s">
        <v>412</v>
      </c>
      <c r="E229" s="6">
        <v>93.336956521739125</v>
      </c>
      <c r="F229" s="6">
        <v>12.114130434782609</v>
      </c>
      <c r="G229" s="6">
        <v>3.1413043478260869</v>
      </c>
      <c r="H229" s="6">
        <v>0.56173913043478263</v>
      </c>
      <c r="I229" s="6">
        <v>11.326086956521738</v>
      </c>
      <c r="J229" s="6">
        <v>0</v>
      </c>
      <c r="K229" s="6">
        <v>0</v>
      </c>
      <c r="L229" s="6">
        <v>7.5652173913043477</v>
      </c>
      <c r="M229" s="6">
        <v>10.592391304347826</v>
      </c>
      <c r="N229" s="6">
        <v>0</v>
      </c>
      <c r="O229" s="6">
        <f>SUM(NonNurse[[#This Row],[Qualified Social Work Staff Hours]],NonNurse[[#This Row],[Other Social Work Staff Hours]])/NonNurse[[#This Row],[MDS Census]]</f>
        <v>0.11348550133923373</v>
      </c>
      <c r="P229" s="6">
        <v>5.4782608695652177</v>
      </c>
      <c r="Q229" s="6">
        <v>9.9210869565217372</v>
      </c>
      <c r="R229" s="6">
        <f>SUM(NonNurse[[#This Row],[Qualified Activities Professional Hours]],NonNurse[[#This Row],[Other Activities Professional Hours]])/NonNurse[[#This Row],[MDS Census]]</f>
        <v>0.164986607662746</v>
      </c>
      <c r="S229" s="6">
        <v>57.089999999999996</v>
      </c>
      <c r="T229" s="6">
        <v>3.9131521739130442</v>
      </c>
      <c r="U229" s="6">
        <v>0</v>
      </c>
      <c r="V229" s="6">
        <f>SUM(NonNurse[[#This Row],[Occupational Therapist Hours]],NonNurse[[#This Row],[OT Assistant Hours]],NonNurse[[#This Row],[OT Aide Hours]])/NonNurse[[#This Row],[MDS Census]]</f>
        <v>0.65357982997554442</v>
      </c>
      <c r="W229" s="6">
        <v>65.532608695652172</v>
      </c>
      <c r="X229" s="6">
        <v>7.4205434782608712</v>
      </c>
      <c r="Y229" s="6">
        <v>0</v>
      </c>
      <c r="Z229" s="6">
        <f>SUM(NonNurse[[#This Row],[Physical Therapist (PT) Hours]],NonNurse[[#This Row],[PT Assistant Hours]],NonNurse[[#This Row],[PT Aide Hours]])/NonNurse[[#This Row],[MDS Census]]</f>
        <v>0.78161057412367529</v>
      </c>
      <c r="AA229" s="6">
        <v>0</v>
      </c>
      <c r="AB229" s="6">
        <v>0</v>
      </c>
      <c r="AC229" s="6">
        <v>0</v>
      </c>
      <c r="AD229" s="6">
        <v>0</v>
      </c>
      <c r="AE229" s="6">
        <v>0</v>
      </c>
      <c r="AF229" s="6">
        <v>0</v>
      </c>
      <c r="AG229" s="6">
        <v>0</v>
      </c>
      <c r="AH229" s="1">
        <v>315501</v>
      </c>
      <c r="AI229">
        <v>2</v>
      </c>
    </row>
    <row r="230" spans="1:35" x14ac:dyDescent="0.25">
      <c r="A230" t="s">
        <v>380</v>
      </c>
      <c r="B230" t="s">
        <v>27</v>
      </c>
      <c r="C230" t="s">
        <v>498</v>
      </c>
      <c r="D230" t="s">
        <v>408</v>
      </c>
      <c r="E230" s="6">
        <v>91.847826086956516</v>
      </c>
      <c r="F230" s="6">
        <v>6.0978260869565215</v>
      </c>
      <c r="G230" s="6">
        <v>1.1478260869565204</v>
      </c>
      <c r="H230" s="6">
        <v>0.58695652173913049</v>
      </c>
      <c r="I230" s="6">
        <v>0</v>
      </c>
      <c r="J230" s="6">
        <v>0</v>
      </c>
      <c r="K230" s="6">
        <v>0</v>
      </c>
      <c r="L230" s="6">
        <v>1.6041304347826089</v>
      </c>
      <c r="M230" s="6">
        <v>19.325652173913046</v>
      </c>
      <c r="N230" s="6">
        <v>0</v>
      </c>
      <c r="O230" s="6">
        <f>SUM(NonNurse[[#This Row],[Qualified Social Work Staff Hours]],NonNurse[[#This Row],[Other Social Work Staff Hours]])/NonNurse[[#This Row],[MDS Census]]</f>
        <v>0.21040946745562134</v>
      </c>
      <c r="P230" s="6">
        <v>5.5652173913043477</v>
      </c>
      <c r="Q230" s="6">
        <v>23.537391304347832</v>
      </c>
      <c r="R230" s="6">
        <f>SUM(NonNurse[[#This Row],[Qualified Activities Professional Hours]],NonNurse[[#This Row],[Other Activities Professional Hours]])/NonNurse[[#This Row],[MDS Census]]</f>
        <v>0.3168568047337279</v>
      </c>
      <c r="S230" s="6">
        <v>8.2230434782608697</v>
      </c>
      <c r="T230" s="6">
        <v>9.5527173913043466</v>
      </c>
      <c r="U230" s="6">
        <v>0</v>
      </c>
      <c r="V230" s="6">
        <f>SUM(NonNurse[[#This Row],[Occupational Therapist Hours]],NonNurse[[#This Row],[OT Assistant Hours]],NonNurse[[#This Row],[OT Aide Hours]])/NonNurse[[#This Row],[MDS Census]]</f>
        <v>0.19353491124260358</v>
      </c>
      <c r="W230" s="6">
        <v>17.821521739130432</v>
      </c>
      <c r="X230" s="6">
        <v>11.756847826086956</v>
      </c>
      <c r="Y230" s="6">
        <v>0</v>
      </c>
      <c r="Z230" s="6">
        <f>SUM(NonNurse[[#This Row],[Physical Therapist (PT) Hours]],NonNurse[[#This Row],[PT Assistant Hours]],NonNurse[[#This Row],[PT Aide Hours]])/NonNurse[[#This Row],[MDS Census]]</f>
        <v>0.32203668639053251</v>
      </c>
      <c r="AA230" s="6">
        <v>0</v>
      </c>
      <c r="AB230" s="6">
        <v>0</v>
      </c>
      <c r="AC230" s="6">
        <v>0</v>
      </c>
      <c r="AD230" s="6">
        <v>0</v>
      </c>
      <c r="AE230" s="6">
        <v>0</v>
      </c>
      <c r="AF230" s="6">
        <v>0</v>
      </c>
      <c r="AG230" s="6">
        <v>0</v>
      </c>
      <c r="AH230" s="1">
        <v>315057</v>
      </c>
      <c r="AI230">
        <v>2</v>
      </c>
    </row>
    <row r="231" spans="1:35" x14ac:dyDescent="0.25">
      <c r="A231" t="s">
        <v>380</v>
      </c>
      <c r="B231" t="s">
        <v>3</v>
      </c>
      <c r="C231" t="s">
        <v>482</v>
      </c>
      <c r="D231" t="s">
        <v>402</v>
      </c>
      <c r="E231" s="6">
        <v>154.72826086956522</v>
      </c>
      <c r="F231" s="6">
        <v>94.777065217391268</v>
      </c>
      <c r="G231" s="6">
        <v>0</v>
      </c>
      <c r="H231" s="6">
        <v>0</v>
      </c>
      <c r="I231" s="6">
        <v>0</v>
      </c>
      <c r="J231" s="6">
        <v>0</v>
      </c>
      <c r="K231" s="6">
        <v>0</v>
      </c>
      <c r="L231" s="6">
        <v>6.3703260869565197</v>
      </c>
      <c r="M231" s="6">
        <v>16.869565217391305</v>
      </c>
      <c r="N231" s="6">
        <v>0</v>
      </c>
      <c r="O231" s="6">
        <f>SUM(NonNurse[[#This Row],[Qualified Social Work Staff Hours]],NonNurse[[#This Row],[Other Social Work Staff Hours]])/NonNurse[[#This Row],[MDS Census]]</f>
        <v>0.10902704601334738</v>
      </c>
      <c r="P231" s="6">
        <v>0</v>
      </c>
      <c r="Q231" s="6">
        <v>38.767282608695638</v>
      </c>
      <c r="R231" s="6">
        <f>SUM(NonNurse[[#This Row],[Qualified Activities Professional Hours]],NonNurse[[#This Row],[Other Activities Professional Hours]])/NonNurse[[#This Row],[MDS Census]]</f>
        <v>0.25055075518089209</v>
      </c>
      <c r="S231" s="6">
        <v>7.4758695652173923</v>
      </c>
      <c r="T231" s="6">
        <v>7.4489130434782602</v>
      </c>
      <c r="U231" s="6">
        <v>0</v>
      </c>
      <c r="V231" s="6">
        <f>SUM(NonNurse[[#This Row],[Occupational Therapist Hours]],NonNurse[[#This Row],[OT Assistant Hours]],NonNurse[[#This Row],[OT Aide Hours]])/NonNurse[[#This Row],[MDS Census]]</f>
        <v>9.6458025992272572E-2</v>
      </c>
      <c r="W231" s="6">
        <v>8.7969565217391281</v>
      </c>
      <c r="X231" s="6">
        <v>13.26684782608695</v>
      </c>
      <c r="Y231" s="6">
        <v>0</v>
      </c>
      <c r="Z231" s="6">
        <f>SUM(NonNurse[[#This Row],[Physical Therapist (PT) Hours]],NonNurse[[#This Row],[PT Assistant Hours]],NonNurse[[#This Row],[PT Aide Hours]])/NonNurse[[#This Row],[MDS Census]]</f>
        <v>0.1425971197752019</v>
      </c>
      <c r="AA231" s="6">
        <v>0</v>
      </c>
      <c r="AB231" s="6">
        <v>0</v>
      </c>
      <c r="AC231" s="6">
        <v>0</v>
      </c>
      <c r="AD231" s="6">
        <v>96.347391304347838</v>
      </c>
      <c r="AE231" s="6">
        <v>0</v>
      </c>
      <c r="AF231" s="6">
        <v>0</v>
      </c>
      <c r="AG231" s="6">
        <v>0</v>
      </c>
      <c r="AH231" s="1">
        <v>315001</v>
      </c>
      <c r="AI231">
        <v>2</v>
      </c>
    </row>
    <row r="232" spans="1:35" x14ac:dyDescent="0.25">
      <c r="A232" t="s">
        <v>380</v>
      </c>
      <c r="B232" t="s">
        <v>160</v>
      </c>
      <c r="C232" t="s">
        <v>560</v>
      </c>
      <c r="D232" t="s">
        <v>414</v>
      </c>
      <c r="E232" s="6">
        <v>108.68478260869566</v>
      </c>
      <c r="F232" s="6">
        <v>0.2608695652173913</v>
      </c>
      <c r="G232" s="6">
        <v>0.74728260869565222</v>
      </c>
      <c r="H232" s="6">
        <v>0.3641304347826087</v>
      </c>
      <c r="I232" s="6">
        <v>1.576086956521739</v>
      </c>
      <c r="J232" s="6">
        <v>0</v>
      </c>
      <c r="K232" s="6">
        <v>0</v>
      </c>
      <c r="L232" s="6">
        <v>1.4198913043478256</v>
      </c>
      <c r="M232" s="6">
        <v>5.0298913043478262</v>
      </c>
      <c r="N232" s="6">
        <v>0</v>
      </c>
      <c r="O232" s="6">
        <f>SUM(NonNurse[[#This Row],[Qualified Social Work Staff Hours]],NonNurse[[#This Row],[Other Social Work Staff Hours]])/NonNurse[[#This Row],[MDS Census]]</f>
        <v>4.6279627962796277E-2</v>
      </c>
      <c r="P232" s="6">
        <v>0.2608695652173913</v>
      </c>
      <c r="Q232" s="6">
        <v>22.763586956521738</v>
      </c>
      <c r="R232" s="6">
        <f>SUM(NonNurse[[#This Row],[Qualified Activities Professional Hours]],NonNurse[[#This Row],[Other Activities Professional Hours]])/NonNurse[[#This Row],[MDS Census]]</f>
        <v>0.21184618461846183</v>
      </c>
      <c r="S232" s="6">
        <v>5.0879347826086976</v>
      </c>
      <c r="T232" s="6">
        <v>4.8538043478260855</v>
      </c>
      <c r="U232" s="6">
        <v>0</v>
      </c>
      <c r="V232" s="6">
        <f>SUM(NonNurse[[#This Row],[Occupational Therapist Hours]],NonNurse[[#This Row],[OT Assistant Hours]],NonNurse[[#This Row],[OT Aide Hours]])/NonNurse[[#This Row],[MDS Census]]</f>
        <v>9.1473147314731468E-2</v>
      </c>
      <c r="W232" s="6">
        <v>5.5661956521739135</v>
      </c>
      <c r="X232" s="6">
        <v>5.3196739130434763</v>
      </c>
      <c r="Y232" s="6">
        <v>0</v>
      </c>
      <c r="Z232" s="6">
        <f>SUM(NonNurse[[#This Row],[Physical Therapist (PT) Hours]],NonNurse[[#This Row],[PT Assistant Hours]],NonNurse[[#This Row],[PT Aide Hours]])/NonNurse[[#This Row],[MDS Census]]</f>
        <v>0.10016001600160016</v>
      </c>
      <c r="AA232" s="6">
        <v>0</v>
      </c>
      <c r="AB232" s="6">
        <v>0</v>
      </c>
      <c r="AC232" s="6">
        <v>0</v>
      </c>
      <c r="AD232" s="6">
        <v>0</v>
      </c>
      <c r="AE232" s="6">
        <v>0.17391304347826086</v>
      </c>
      <c r="AF232" s="6">
        <v>0</v>
      </c>
      <c r="AG232" s="6">
        <v>0.21739130434782608</v>
      </c>
      <c r="AH232" s="1">
        <v>315276</v>
      </c>
      <c r="AI232">
        <v>2</v>
      </c>
    </row>
    <row r="233" spans="1:35" x14ac:dyDescent="0.25">
      <c r="A233" t="s">
        <v>380</v>
      </c>
      <c r="B233" t="s">
        <v>134</v>
      </c>
      <c r="C233" t="s">
        <v>553</v>
      </c>
      <c r="D233" t="s">
        <v>407</v>
      </c>
      <c r="E233" s="6">
        <v>123.46739130434783</v>
      </c>
      <c r="F233" s="6">
        <v>4.1739130434782608</v>
      </c>
      <c r="G233" s="6">
        <v>0.5</v>
      </c>
      <c r="H233" s="6">
        <v>0</v>
      </c>
      <c r="I233" s="6">
        <v>4.2717391304347823</v>
      </c>
      <c r="J233" s="6">
        <v>0</v>
      </c>
      <c r="K233" s="6">
        <v>0</v>
      </c>
      <c r="L233" s="6">
        <v>5.8669565217391293</v>
      </c>
      <c r="M233" s="6">
        <v>10.915217391304344</v>
      </c>
      <c r="N233" s="6">
        <v>0</v>
      </c>
      <c r="O233" s="6">
        <f>SUM(NonNurse[[#This Row],[Qualified Social Work Staff Hours]],NonNurse[[#This Row],[Other Social Work Staff Hours]])/NonNurse[[#This Row],[MDS Census]]</f>
        <v>8.8405669513161339E-2</v>
      </c>
      <c r="P233" s="6">
        <v>0</v>
      </c>
      <c r="Q233" s="6">
        <v>16.815652173913044</v>
      </c>
      <c r="R233" s="6">
        <f>SUM(NonNurse[[#This Row],[Qualified Activities Professional Hours]],NonNurse[[#This Row],[Other Activities Professional Hours]])/NonNurse[[#This Row],[MDS Census]]</f>
        <v>0.13619508759573906</v>
      </c>
      <c r="S233" s="6">
        <v>11.310217391304347</v>
      </c>
      <c r="T233" s="6">
        <v>15.778586956521741</v>
      </c>
      <c r="U233" s="6">
        <v>0</v>
      </c>
      <c r="V233" s="6">
        <f>SUM(NonNurse[[#This Row],[Occupational Therapist Hours]],NonNurse[[#This Row],[OT Assistant Hours]],NonNurse[[#This Row],[OT Aide Hours]])/NonNurse[[#This Row],[MDS Census]]</f>
        <v>0.21940047539396074</v>
      </c>
      <c r="W233" s="6">
        <v>13.128586956521739</v>
      </c>
      <c r="X233" s="6">
        <v>3.7818478260869561</v>
      </c>
      <c r="Y233" s="6">
        <v>0</v>
      </c>
      <c r="Z233" s="6">
        <f>SUM(NonNurse[[#This Row],[Physical Therapist (PT) Hours]],NonNurse[[#This Row],[PT Assistant Hours]],NonNurse[[#This Row],[PT Aide Hours]])/NonNurse[[#This Row],[MDS Census]]</f>
        <v>0.13696276080640901</v>
      </c>
      <c r="AA233" s="6">
        <v>0</v>
      </c>
      <c r="AB233" s="6">
        <v>5.3152173913043477</v>
      </c>
      <c r="AC233" s="6">
        <v>0</v>
      </c>
      <c r="AD233" s="6">
        <v>0</v>
      </c>
      <c r="AE233" s="6">
        <v>0</v>
      </c>
      <c r="AF233" s="6">
        <v>0</v>
      </c>
      <c r="AG233" s="6">
        <v>0</v>
      </c>
      <c r="AH233" s="1">
        <v>315243</v>
      </c>
      <c r="AI233">
        <v>2</v>
      </c>
    </row>
    <row r="234" spans="1:35" x14ac:dyDescent="0.25">
      <c r="A234" t="s">
        <v>380</v>
      </c>
      <c r="B234" t="s">
        <v>165</v>
      </c>
      <c r="C234" t="s">
        <v>563</v>
      </c>
      <c r="D234" t="s">
        <v>412</v>
      </c>
      <c r="E234" s="6">
        <v>79.902173913043484</v>
      </c>
      <c r="F234" s="6">
        <v>0.34782608695652173</v>
      </c>
      <c r="G234" s="6">
        <v>1.3695652173913044</v>
      </c>
      <c r="H234" s="6">
        <v>0.29891304347826086</v>
      </c>
      <c r="I234" s="6">
        <v>1.8913043478260869</v>
      </c>
      <c r="J234" s="6">
        <v>0</v>
      </c>
      <c r="K234" s="6">
        <v>0</v>
      </c>
      <c r="L234" s="6">
        <v>0.80032608695652174</v>
      </c>
      <c r="M234" s="6">
        <v>3.3260869565217392</v>
      </c>
      <c r="N234" s="6">
        <v>0.24456521739130435</v>
      </c>
      <c r="O234" s="6">
        <f>SUM(NonNurse[[#This Row],[Qualified Social Work Staff Hours]],NonNurse[[#This Row],[Other Social Work Staff Hours]])/NonNurse[[#This Row],[MDS Census]]</f>
        <v>4.4687797578560735E-2</v>
      </c>
      <c r="P234" s="6">
        <v>0.17391304347826086</v>
      </c>
      <c r="Q234" s="6">
        <v>21.428260869565218</v>
      </c>
      <c r="R234" s="6">
        <f>SUM(NonNurse[[#This Row],[Qualified Activities Professional Hours]],NonNurse[[#This Row],[Other Activities Professional Hours]])/NonNurse[[#This Row],[MDS Census]]</f>
        <v>0.27035777445245546</v>
      </c>
      <c r="S234" s="6">
        <v>5.1981521739130434</v>
      </c>
      <c r="T234" s="6">
        <v>0</v>
      </c>
      <c r="U234" s="6">
        <v>0</v>
      </c>
      <c r="V234" s="6">
        <f>SUM(NonNurse[[#This Row],[Occupational Therapist Hours]],NonNurse[[#This Row],[OT Assistant Hours]],NonNurse[[#This Row],[OT Aide Hours]])/NonNurse[[#This Row],[MDS Census]]</f>
        <v>6.5056454904094674E-2</v>
      </c>
      <c r="W234" s="6">
        <v>5.2057608695652178</v>
      </c>
      <c r="X234" s="6">
        <v>0.15815217391304348</v>
      </c>
      <c r="Y234" s="6">
        <v>0</v>
      </c>
      <c r="Z234" s="6">
        <f>SUM(NonNurse[[#This Row],[Physical Therapist (PT) Hours]],NonNurse[[#This Row],[PT Assistant Hours]],NonNurse[[#This Row],[PT Aide Hours]])/NonNurse[[#This Row],[MDS Census]]</f>
        <v>6.7131002584682353E-2</v>
      </c>
      <c r="AA234" s="6">
        <v>0.2608695652173913</v>
      </c>
      <c r="AB234" s="6">
        <v>0</v>
      </c>
      <c r="AC234" s="6">
        <v>0</v>
      </c>
      <c r="AD234" s="6">
        <v>0</v>
      </c>
      <c r="AE234" s="6">
        <v>0.15217391304347827</v>
      </c>
      <c r="AF234" s="6">
        <v>0</v>
      </c>
      <c r="AG234" s="6">
        <v>0</v>
      </c>
      <c r="AH234" s="1">
        <v>315284</v>
      </c>
      <c r="AI234">
        <v>2</v>
      </c>
    </row>
    <row r="235" spans="1:35" x14ac:dyDescent="0.25">
      <c r="A235" t="s">
        <v>380</v>
      </c>
      <c r="B235" t="s">
        <v>230</v>
      </c>
      <c r="C235" t="s">
        <v>432</v>
      </c>
      <c r="D235" t="s">
        <v>410</v>
      </c>
      <c r="E235" s="6">
        <v>52.456521739130437</v>
      </c>
      <c r="F235" s="6">
        <v>5.7391304347826084</v>
      </c>
      <c r="G235" s="6">
        <v>0.18478260869565216</v>
      </c>
      <c r="H235" s="6">
        <v>0.30532608695652175</v>
      </c>
      <c r="I235" s="6">
        <v>1.9673913043478262</v>
      </c>
      <c r="J235" s="6">
        <v>0</v>
      </c>
      <c r="K235" s="6">
        <v>0</v>
      </c>
      <c r="L235" s="6">
        <v>1.0408695652173914</v>
      </c>
      <c r="M235" s="6">
        <v>5.3043478260869561</v>
      </c>
      <c r="N235" s="6">
        <v>0</v>
      </c>
      <c r="O235" s="6">
        <f>SUM(NonNurse[[#This Row],[Qualified Social Work Staff Hours]],NonNurse[[#This Row],[Other Social Work Staff Hours]])/NonNurse[[#This Row],[MDS Census]]</f>
        <v>0.10111893907998341</v>
      </c>
      <c r="P235" s="6">
        <v>5.3913043478260869</v>
      </c>
      <c r="Q235" s="6">
        <v>9.2611956521739156</v>
      </c>
      <c r="R235" s="6">
        <f>SUM(NonNurse[[#This Row],[Qualified Activities Professional Hours]],NonNurse[[#This Row],[Other Activities Professional Hours]])/NonNurse[[#This Row],[MDS Census]]</f>
        <v>0.27932656444260262</v>
      </c>
      <c r="S235" s="6">
        <v>5.8078260869565215</v>
      </c>
      <c r="T235" s="6">
        <v>0.93434782608695677</v>
      </c>
      <c r="U235" s="6">
        <v>0</v>
      </c>
      <c r="V235" s="6">
        <f>SUM(NonNurse[[#This Row],[Occupational Therapist Hours]],NonNurse[[#This Row],[OT Assistant Hours]],NonNurse[[#This Row],[OT Aide Hours]])/NonNurse[[#This Row],[MDS Census]]</f>
        <v>0.12852880232076253</v>
      </c>
      <c r="W235" s="6">
        <v>2.0014130434782613</v>
      </c>
      <c r="X235" s="6">
        <v>4.9590217391304341</v>
      </c>
      <c r="Y235" s="6">
        <v>4.2391304347826084</v>
      </c>
      <c r="Z235" s="6">
        <f>SUM(NonNurse[[#This Row],[Physical Therapist (PT) Hours]],NonNurse[[#This Row],[PT Assistant Hours]],NonNurse[[#This Row],[PT Aide Hours]])/NonNurse[[#This Row],[MDS Census]]</f>
        <v>0.21350186489846659</v>
      </c>
      <c r="AA235" s="6">
        <v>0</v>
      </c>
      <c r="AB235" s="6">
        <v>0</v>
      </c>
      <c r="AC235" s="6">
        <v>0</v>
      </c>
      <c r="AD235" s="6">
        <v>0</v>
      </c>
      <c r="AE235" s="6">
        <v>0</v>
      </c>
      <c r="AF235" s="6">
        <v>0</v>
      </c>
      <c r="AG235" s="6">
        <v>0</v>
      </c>
      <c r="AH235" s="1">
        <v>315363</v>
      </c>
      <c r="AI235">
        <v>2</v>
      </c>
    </row>
    <row r="236" spans="1:35" x14ac:dyDescent="0.25">
      <c r="A236" t="s">
        <v>380</v>
      </c>
      <c r="B236" t="s">
        <v>206</v>
      </c>
      <c r="C236" t="s">
        <v>450</v>
      </c>
      <c r="D236" t="s">
        <v>406</v>
      </c>
      <c r="E236" s="6">
        <v>148.03260869565219</v>
      </c>
      <c r="F236" s="6">
        <v>11.739130434782609</v>
      </c>
      <c r="G236" s="6">
        <v>0</v>
      </c>
      <c r="H236" s="6">
        <v>0</v>
      </c>
      <c r="I236" s="6">
        <v>7.6521739130434785</v>
      </c>
      <c r="J236" s="6">
        <v>0</v>
      </c>
      <c r="K236" s="6">
        <v>0</v>
      </c>
      <c r="L236" s="6">
        <v>0</v>
      </c>
      <c r="M236" s="6">
        <v>10.173913043478262</v>
      </c>
      <c r="N236" s="6">
        <v>0</v>
      </c>
      <c r="O236" s="6">
        <f>SUM(NonNurse[[#This Row],[Qualified Social Work Staff Hours]],NonNurse[[#This Row],[Other Social Work Staff Hours]])/NonNurse[[#This Row],[MDS Census]]</f>
        <v>6.8727513033262355E-2</v>
      </c>
      <c r="P236" s="6">
        <v>21.711956521739129</v>
      </c>
      <c r="Q236" s="6">
        <v>9.6141304347826093</v>
      </c>
      <c r="R236" s="6">
        <f>SUM(NonNurse[[#This Row],[Qualified Activities Professional Hours]],NonNurse[[#This Row],[Other Activities Professional Hours]])/NonNurse[[#This Row],[MDS Census]]</f>
        <v>0.21161612453190393</v>
      </c>
      <c r="S236" s="6">
        <v>18.695652173913043</v>
      </c>
      <c r="T236" s="6">
        <v>0</v>
      </c>
      <c r="U236" s="6">
        <v>0</v>
      </c>
      <c r="V236" s="6">
        <f>SUM(NonNurse[[#This Row],[Occupational Therapist Hours]],NonNurse[[#This Row],[OT Assistant Hours]],NonNurse[[#This Row],[OT Aide Hours]])/NonNurse[[#This Row],[MDS Census]]</f>
        <v>0.12629414788163593</v>
      </c>
      <c r="W236" s="6">
        <v>5.3043478260869561</v>
      </c>
      <c r="X236" s="6">
        <v>0</v>
      </c>
      <c r="Y236" s="6">
        <v>3.3913043478260869</v>
      </c>
      <c r="Z236" s="6">
        <f>SUM(NonNurse[[#This Row],[Physical Therapist (PT) Hours]],NonNurse[[#This Row],[PT Assistant Hours]],NonNurse[[#This Row],[PT Aide Hours]])/NonNurse[[#This Row],[MDS Census]]</f>
        <v>5.8741464130993459E-2</v>
      </c>
      <c r="AA236" s="6">
        <v>0</v>
      </c>
      <c r="AB236" s="6">
        <v>0</v>
      </c>
      <c r="AC236" s="6">
        <v>0</v>
      </c>
      <c r="AD236" s="6">
        <v>0</v>
      </c>
      <c r="AE236" s="6">
        <v>0</v>
      </c>
      <c r="AF236" s="6">
        <v>0</v>
      </c>
      <c r="AG236" s="6">
        <v>0</v>
      </c>
      <c r="AH236" s="1">
        <v>315338</v>
      </c>
      <c r="AI236">
        <v>2</v>
      </c>
    </row>
    <row r="237" spans="1:35" x14ac:dyDescent="0.25">
      <c r="A237" t="s">
        <v>380</v>
      </c>
      <c r="B237" t="s">
        <v>179</v>
      </c>
      <c r="C237" t="s">
        <v>462</v>
      </c>
      <c r="D237" t="s">
        <v>408</v>
      </c>
      <c r="E237" s="6">
        <v>256.88043478260869</v>
      </c>
      <c r="F237" s="6">
        <v>20.869565217391305</v>
      </c>
      <c r="G237" s="6">
        <v>2.8260869565217392</v>
      </c>
      <c r="H237" s="6">
        <v>1.4782608695652173</v>
      </c>
      <c r="I237" s="6">
        <v>5.0434782608695654</v>
      </c>
      <c r="J237" s="6">
        <v>0</v>
      </c>
      <c r="K237" s="6">
        <v>0</v>
      </c>
      <c r="L237" s="6">
        <v>9.8963043478260868</v>
      </c>
      <c r="M237" s="6">
        <v>7.6956521739130439</v>
      </c>
      <c r="N237" s="6">
        <v>0</v>
      </c>
      <c r="O237" s="6">
        <f>SUM(NonNurse[[#This Row],[Qualified Social Work Staff Hours]],NonNurse[[#This Row],[Other Social Work Staff Hours]])/NonNurse[[#This Row],[MDS Census]]</f>
        <v>2.9958109423264084E-2</v>
      </c>
      <c r="P237" s="6">
        <v>4.8695652173913047</v>
      </c>
      <c r="Q237" s="6">
        <v>6.5489130434782608</v>
      </c>
      <c r="R237" s="6">
        <f>SUM(NonNurse[[#This Row],[Qualified Activities Professional Hours]],NonNurse[[#This Row],[Other Activities Professional Hours]])/NonNurse[[#This Row],[MDS Census]]</f>
        <v>4.4450556425337455E-2</v>
      </c>
      <c r="S237" s="6">
        <v>23.768804347826087</v>
      </c>
      <c r="T237" s="6">
        <v>20.048260869565212</v>
      </c>
      <c r="U237" s="6">
        <v>0</v>
      </c>
      <c r="V237" s="6">
        <f>SUM(NonNurse[[#This Row],[Occupational Therapist Hours]],NonNurse[[#This Row],[OT Assistant Hours]],NonNurse[[#This Row],[OT Aide Hours]])/NonNurse[[#This Row],[MDS Census]]</f>
        <v>0.17057377396014048</v>
      </c>
      <c r="W237" s="6">
        <v>17.791956521739127</v>
      </c>
      <c r="X237" s="6">
        <v>18.450543478260869</v>
      </c>
      <c r="Y237" s="6">
        <v>5.4673913043478262</v>
      </c>
      <c r="Z237" s="6">
        <f>SUM(NonNurse[[#This Row],[Physical Therapist (PT) Hours]],NonNurse[[#This Row],[PT Assistant Hours]],NonNurse[[#This Row],[PT Aide Hours]])/NonNurse[[#This Row],[MDS Census]]</f>
        <v>0.16237083738839755</v>
      </c>
      <c r="AA237" s="6">
        <v>0</v>
      </c>
      <c r="AB237" s="6">
        <v>0</v>
      </c>
      <c r="AC237" s="6">
        <v>0</v>
      </c>
      <c r="AD237" s="6">
        <v>0</v>
      </c>
      <c r="AE237" s="6">
        <v>0</v>
      </c>
      <c r="AF237" s="6">
        <v>0</v>
      </c>
      <c r="AG237" s="6">
        <v>0</v>
      </c>
      <c r="AH237" s="1">
        <v>315303</v>
      </c>
      <c r="AI237">
        <v>2</v>
      </c>
    </row>
    <row r="238" spans="1:35" x14ac:dyDescent="0.25">
      <c r="A238" t="s">
        <v>380</v>
      </c>
      <c r="B238" t="s">
        <v>80</v>
      </c>
      <c r="C238" t="s">
        <v>462</v>
      </c>
      <c r="D238" t="s">
        <v>408</v>
      </c>
      <c r="E238" s="6">
        <v>171.52173913043478</v>
      </c>
      <c r="F238" s="6">
        <v>8.4347826086956523</v>
      </c>
      <c r="G238" s="6">
        <v>1.7391304347826086</v>
      </c>
      <c r="H238" s="6">
        <v>1.2608695652173914</v>
      </c>
      <c r="I238" s="6">
        <v>10.608695652173912</v>
      </c>
      <c r="J238" s="6">
        <v>0</v>
      </c>
      <c r="K238" s="6">
        <v>2.8260869565217392</v>
      </c>
      <c r="L238" s="6">
        <v>10.50195652173913</v>
      </c>
      <c r="M238" s="6">
        <v>15.739130434782609</v>
      </c>
      <c r="N238" s="6">
        <v>0</v>
      </c>
      <c r="O238" s="6">
        <f>SUM(NonNurse[[#This Row],[Qualified Social Work Staff Hours]],NonNurse[[#This Row],[Other Social Work Staff Hours]])/NonNurse[[#This Row],[MDS Census]]</f>
        <v>9.1761723700887199E-2</v>
      </c>
      <c r="P238" s="6">
        <v>6.2608695652173916</v>
      </c>
      <c r="Q238" s="6">
        <v>24.002717391304348</v>
      </c>
      <c r="R238" s="6">
        <f>SUM(NonNurse[[#This Row],[Qualified Activities Professional Hours]],NonNurse[[#This Row],[Other Activities Professional Hours]])/NonNurse[[#This Row],[MDS Census]]</f>
        <v>0.17644169835234474</v>
      </c>
      <c r="S238" s="6">
        <v>19.735543478260876</v>
      </c>
      <c r="T238" s="6">
        <v>15.034456521739131</v>
      </c>
      <c r="U238" s="6">
        <v>0</v>
      </c>
      <c r="V238" s="6">
        <f>SUM(NonNurse[[#This Row],[Occupational Therapist Hours]],NonNurse[[#This Row],[OT Assistant Hours]],NonNurse[[#This Row],[OT Aide Hours]])/NonNurse[[#This Row],[MDS Census]]</f>
        <v>0.20271482889733847</v>
      </c>
      <c r="W238" s="6">
        <v>13.322608695652177</v>
      </c>
      <c r="X238" s="6">
        <v>14.857173913043482</v>
      </c>
      <c r="Y238" s="6">
        <v>4.8913043478260869</v>
      </c>
      <c r="Z238" s="6">
        <f>SUM(NonNurse[[#This Row],[Physical Therapist (PT) Hours]],NonNurse[[#This Row],[PT Assistant Hours]],NonNurse[[#This Row],[PT Aide Hours]])/NonNurse[[#This Row],[MDS Census]]</f>
        <v>0.19280988593155898</v>
      </c>
      <c r="AA238" s="6">
        <v>0</v>
      </c>
      <c r="AB238" s="6">
        <v>0</v>
      </c>
      <c r="AC238" s="6">
        <v>0</v>
      </c>
      <c r="AD238" s="6">
        <v>0</v>
      </c>
      <c r="AE238" s="6">
        <v>0</v>
      </c>
      <c r="AF238" s="6">
        <v>0</v>
      </c>
      <c r="AG238" s="6">
        <v>0</v>
      </c>
      <c r="AH238" s="1">
        <v>315157</v>
      </c>
      <c r="AI238">
        <v>2</v>
      </c>
    </row>
    <row r="239" spans="1:35" x14ac:dyDescent="0.25">
      <c r="A239" t="s">
        <v>380</v>
      </c>
      <c r="B239" t="s">
        <v>287</v>
      </c>
      <c r="C239" t="s">
        <v>545</v>
      </c>
      <c r="D239" t="s">
        <v>418</v>
      </c>
      <c r="E239" s="6">
        <v>109.67391304347827</v>
      </c>
      <c r="F239" s="6">
        <v>8.695652173913043</v>
      </c>
      <c r="G239" s="6">
        <v>0.2608695652173913</v>
      </c>
      <c r="H239" s="6">
        <v>0.68206521739130432</v>
      </c>
      <c r="I239" s="6">
        <v>4.1195652173913047</v>
      </c>
      <c r="J239" s="6">
        <v>0</v>
      </c>
      <c r="K239" s="6">
        <v>0</v>
      </c>
      <c r="L239" s="6">
        <v>4.8975</v>
      </c>
      <c r="M239" s="6">
        <v>3.2173913043478262</v>
      </c>
      <c r="N239" s="6">
        <v>3.0923913043478262</v>
      </c>
      <c r="O239" s="6">
        <f>SUM(NonNurse[[#This Row],[Qualified Social Work Staff Hours]],NonNurse[[#This Row],[Other Social Work Staff Hours]])/NonNurse[[#This Row],[MDS Census]]</f>
        <v>5.7532210109018829E-2</v>
      </c>
      <c r="P239" s="6">
        <v>0</v>
      </c>
      <c r="Q239" s="6">
        <v>10.328804347826088</v>
      </c>
      <c r="R239" s="6">
        <f>SUM(NonNurse[[#This Row],[Qualified Activities Professional Hours]],NonNurse[[#This Row],[Other Activities Professional Hours]])/NonNurse[[#This Row],[MDS Census]]</f>
        <v>9.4177403369672952E-2</v>
      </c>
      <c r="S239" s="6">
        <v>8.6204347826086956</v>
      </c>
      <c r="T239" s="6">
        <v>8.1663043478260882</v>
      </c>
      <c r="U239" s="6">
        <v>0</v>
      </c>
      <c r="V239" s="6">
        <f>SUM(NonNurse[[#This Row],[Occupational Therapist Hours]],NonNurse[[#This Row],[OT Assistant Hours]],NonNurse[[#This Row],[OT Aide Hours]])/NonNurse[[#This Row],[MDS Census]]</f>
        <v>0.15306045589692763</v>
      </c>
      <c r="W239" s="6">
        <v>15.272499999999994</v>
      </c>
      <c r="X239" s="6">
        <v>5.9438043478260871</v>
      </c>
      <c r="Y239" s="6">
        <v>0</v>
      </c>
      <c r="Z239" s="6">
        <f>SUM(NonNurse[[#This Row],[Physical Therapist (PT) Hours]],NonNurse[[#This Row],[PT Assistant Hours]],NonNurse[[#This Row],[PT Aide Hours]])/NonNurse[[#This Row],[MDS Census]]</f>
        <v>0.19344895936570858</v>
      </c>
      <c r="AA239" s="6">
        <v>0</v>
      </c>
      <c r="AB239" s="6">
        <v>0</v>
      </c>
      <c r="AC239" s="6">
        <v>0</v>
      </c>
      <c r="AD239" s="6">
        <v>0</v>
      </c>
      <c r="AE239" s="6">
        <v>0.2391304347826087</v>
      </c>
      <c r="AF239" s="6">
        <v>0</v>
      </c>
      <c r="AG239" s="6">
        <v>0</v>
      </c>
      <c r="AH239" s="1">
        <v>315456</v>
      </c>
      <c r="AI239">
        <v>2</v>
      </c>
    </row>
    <row r="240" spans="1:35" x14ac:dyDescent="0.25">
      <c r="A240" t="s">
        <v>380</v>
      </c>
      <c r="B240" t="s">
        <v>263</v>
      </c>
      <c r="C240" t="s">
        <v>471</v>
      </c>
      <c r="D240" t="s">
        <v>409</v>
      </c>
      <c r="E240" s="6">
        <v>68.184782608695656</v>
      </c>
      <c r="F240" s="6">
        <v>0</v>
      </c>
      <c r="G240" s="6">
        <v>4.2500000000000003E-2</v>
      </c>
      <c r="H240" s="6">
        <v>0.22282608695652173</v>
      </c>
      <c r="I240" s="6">
        <v>6.1195652173913047</v>
      </c>
      <c r="J240" s="6">
        <v>0</v>
      </c>
      <c r="K240" s="6">
        <v>3.0760869565217393E-2</v>
      </c>
      <c r="L240" s="6">
        <v>3.5289130434782607</v>
      </c>
      <c r="M240" s="6">
        <v>9.2119565217391308</v>
      </c>
      <c r="N240" s="6">
        <v>0</v>
      </c>
      <c r="O240" s="6">
        <f>SUM(NonNurse[[#This Row],[Qualified Social Work Staff Hours]],NonNurse[[#This Row],[Other Social Work Staff Hours]])/NonNurse[[#This Row],[MDS Census]]</f>
        <v>0.13510282161645146</v>
      </c>
      <c r="P240" s="6">
        <v>4.7717391304347823</v>
      </c>
      <c r="Q240" s="6">
        <v>0</v>
      </c>
      <c r="R240" s="6">
        <f>SUM(NonNurse[[#This Row],[Qualified Activities Professional Hours]],NonNurse[[#This Row],[Other Activities Professional Hours]])/NonNurse[[#This Row],[MDS Census]]</f>
        <v>6.9982464530527644E-2</v>
      </c>
      <c r="S240" s="6">
        <v>6.5329347826086943</v>
      </c>
      <c r="T240" s="6">
        <v>5.1304347826086953</v>
      </c>
      <c r="U240" s="6">
        <v>0</v>
      </c>
      <c r="V240" s="6">
        <f>SUM(NonNurse[[#This Row],[Occupational Therapist Hours]],NonNurse[[#This Row],[OT Assistant Hours]],NonNurse[[#This Row],[OT Aide Hours]])/NonNurse[[#This Row],[MDS Census]]</f>
        <v>0.17105531643551727</v>
      </c>
      <c r="W240" s="6">
        <v>5.515434782608696</v>
      </c>
      <c r="X240" s="6">
        <v>5.1954347826086957</v>
      </c>
      <c r="Y240" s="6">
        <v>0</v>
      </c>
      <c r="Z240" s="6">
        <f>SUM(NonNurse[[#This Row],[Physical Therapist (PT) Hours]],NonNurse[[#This Row],[PT Assistant Hours]],NonNurse[[#This Row],[PT Aide Hours]])/NonNurse[[#This Row],[MDS Census]]</f>
        <v>0.15708592380041447</v>
      </c>
      <c r="AA240" s="6">
        <v>0</v>
      </c>
      <c r="AB240" s="6">
        <v>0</v>
      </c>
      <c r="AC240" s="6">
        <v>0</v>
      </c>
      <c r="AD240" s="6">
        <v>0</v>
      </c>
      <c r="AE240" s="6">
        <v>0</v>
      </c>
      <c r="AF240" s="6">
        <v>0</v>
      </c>
      <c r="AG240" s="6">
        <v>0.48000000000000004</v>
      </c>
      <c r="AH240" s="1">
        <v>315419</v>
      </c>
      <c r="AI240">
        <v>2</v>
      </c>
    </row>
    <row r="241" spans="1:35" x14ac:dyDescent="0.25">
      <c r="A241" t="s">
        <v>380</v>
      </c>
      <c r="B241" t="s">
        <v>213</v>
      </c>
      <c r="C241" t="s">
        <v>490</v>
      </c>
      <c r="D241" t="s">
        <v>413</v>
      </c>
      <c r="E241" s="6">
        <v>184.42391304347825</v>
      </c>
      <c r="F241" s="6">
        <v>4.7934782608695654</v>
      </c>
      <c r="G241" s="6">
        <v>0.14945652173913043</v>
      </c>
      <c r="H241" s="6">
        <v>10.614130434782609</v>
      </c>
      <c r="I241" s="6">
        <v>15.652173913043478</v>
      </c>
      <c r="J241" s="6">
        <v>0</v>
      </c>
      <c r="K241" s="6">
        <v>0</v>
      </c>
      <c r="L241" s="6">
        <v>4.7631521739130429</v>
      </c>
      <c r="M241" s="6">
        <v>27.546195652173914</v>
      </c>
      <c r="N241" s="6">
        <v>0</v>
      </c>
      <c r="O241" s="6">
        <f>SUM(NonNurse[[#This Row],[Qualified Social Work Staff Hours]],NonNurse[[#This Row],[Other Social Work Staff Hours]])/NonNurse[[#This Row],[MDS Census]]</f>
        <v>0.14936347026581012</v>
      </c>
      <c r="P241" s="6">
        <v>0</v>
      </c>
      <c r="Q241" s="6">
        <v>65.158369565217384</v>
      </c>
      <c r="R241" s="6">
        <f>SUM(NonNurse[[#This Row],[Qualified Activities Professional Hours]],NonNurse[[#This Row],[Other Activities Professional Hours]])/NonNurse[[#This Row],[MDS Census]]</f>
        <v>0.35330759710025339</v>
      </c>
      <c r="S241" s="6">
        <v>9.7391304347826093</v>
      </c>
      <c r="T241" s="6">
        <v>11.715434782608698</v>
      </c>
      <c r="U241" s="6">
        <v>0</v>
      </c>
      <c r="V241" s="6">
        <f>SUM(NonNurse[[#This Row],[Occupational Therapist Hours]],NonNurse[[#This Row],[OT Assistant Hours]],NonNurse[[#This Row],[OT Aide Hours]])/NonNurse[[#This Row],[MDS Census]]</f>
        <v>0.11633288147580599</v>
      </c>
      <c r="W241" s="6">
        <v>6.6734782608695635</v>
      </c>
      <c r="X241" s="6">
        <v>3.0041304347826085</v>
      </c>
      <c r="Y241" s="6">
        <v>3.4347826086956523</v>
      </c>
      <c r="Z241" s="6">
        <f>SUM(NonNurse[[#This Row],[Physical Therapist (PT) Hours]],NonNurse[[#This Row],[PT Assistant Hours]],NonNurse[[#This Row],[PT Aide Hours]])/NonNurse[[#This Row],[MDS Census]]</f>
        <v>7.1099192550244592E-2</v>
      </c>
      <c r="AA241" s="6">
        <v>0</v>
      </c>
      <c r="AB241" s="6">
        <v>4.5434782608695654</v>
      </c>
      <c r="AC241" s="6">
        <v>0</v>
      </c>
      <c r="AD241" s="6">
        <v>0</v>
      </c>
      <c r="AE241" s="6">
        <v>0</v>
      </c>
      <c r="AF241" s="6">
        <v>0</v>
      </c>
      <c r="AG241" s="6">
        <v>0</v>
      </c>
      <c r="AH241" s="1">
        <v>315346</v>
      </c>
      <c r="AI241">
        <v>2</v>
      </c>
    </row>
    <row r="242" spans="1:35" x14ac:dyDescent="0.25">
      <c r="A242" t="s">
        <v>380</v>
      </c>
      <c r="B242" t="s">
        <v>251</v>
      </c>
      <c r="C242" t="s">
        <v>447</v>
      </c>
      <c r="D242" t="s">
        <v>410</v>
      </c>
      <c r="E242" s="6">
        <v>35.771739130434781</v>
      </c>
      <c r="F242" s="6">
        <v>5.5027173913043477</v>
      </c>
      <c r="G242" s="6">
        <v>0.20380434782608695</v>
      </c>
      <c r="H242" s="6">
        <v>0.33152173913043476</v>
      </c>
      <c r="I242" s="6">
        <v>0</v>
      </c>
      <c r="J242" s="6">
        <v>0</v>
      </c>
      <c r="K242" s="6">
        <v>2.9429347826086958</v>
      </c>
      <c r="L242" s="6">
        <v>8.6956521739130432E-2</v>
      </c>
      <c r="M242" s="6">
        <v>1.8233695652173914</v>
      </c>
      <c r="N242" s="6">
        <v>0</v>
      </c>
      <c r="O242" s="6">
        <f>SUM(NonNurse[[#This Row],[Qualified Social Work Staff Hours]],NonNurse[[#This Row],[Other Social Work Staff Hours]])/NonNurse[[#This Row],[MDS Census]]</f>
        <v>5.0972348830142816E-2</v>
      </c>
      <c r="P242" s="6">
        <v>4.0896739130434785</v>
      </c>
      <c r="Q242" s="6">
        <v>18.366847826086957</v>
      </c>
      <c r="R242" s="6">
        <f>SUM(NonNurse[[#This Row],[Qualified Activities Professional Hours]],NonNurse[[#This Row],[Other Activities Professional Hours]])/NonNurse[[#This Row],[MDS Census]]</f>
        <v>0.6277727134609542</v>
      </c>
      <c r="S242" s="6">
        <v>2.6086956521739131</v>
      </c>
      <c r="T242" s="6">
        <v>5.3043478260869561</v>
      </c>
      <c r="U242" s="6">
        <v>0</v>
      </c>
      <c r="V242" s="6">
        <f>SUM(NonNurse[[#This Row],[Occupational Therapist Hours]],NonNurse[[#This Row],[OT Assistant Hours]],NonNurse[[#This Row],[OT Aide Hours]])/NonNurse[[#This Row],[MDS Census]]</f>
        <v>0.22120935885749013</v>
      </c>
      <c r="W242" s="6">
        <v>3.3695652173913042</v>
      </c>
      <c r="X242" s="6">
        <v>5.6521739130434785</v>
      </c>
      <c r="Y242" s="6">
        <v>0</v>
      </c>
      <c r="Z242" s="6">
        <f>SUM(NonNurse[[#This Row],[Physical Therapist (PT) Hours]],NonNurse[[#This Row],[PT Assistant Hours]],NonNurse[[#This Row],[PT Aide Hours]])/NonNurse[[#This Row],[MDS Census]]</f>
        <v>0.25220297781829232</v>
      </c>
      <c r="AA242" s="6">
        <v>0</v>
      </c>
      <c r="AB242" s="6">
        <v>0</v>
      </c>
      <c r="AC242" s="6">
        <v>0</v>
      </c>
      <c r="AD242" s="6">
        <v>0</v>
      </c>
      <c r="AE242" s="6">
        <v>0</v>
      </c>
      <c r="AF242" s="6">
        <v>0</v>
      </c>
      <c r="AG242" s="6">
        <v>0.64673913043478259</v>
      </c>
      <c r="AH242" s="1">
        <v>315393</v>
      </c>
      <c r="AI242">
        <v>2</v>
      </c>
    </row>
    <row r="243" spans="1:35" x14ac:dyDescent="0.25">
      <c r="A243" t="s">
        <v>380</v>
      </c>
      <c r="B243" t="s">
        <v>77</v>
      </c>
      <c r="C243" t="s">
        <v>524</v>
      </c>
      <c r="D243" t="s">
        <v>410</v>
      </c>
      <c r="E243" s="6">
        <v>144.85869565217391</v>
      </c>
      <c r="F243" s="6">
        <v>5.4782608695652177</v>
      </c>
      <c r="G243" s="6">
        <v>0.60869565217391308</v>
      </c>
      <c r="H243" s="6">
        <v>1.173913043478261</v>
      </c>
      <c r="I243" s="6">
        <v>10.086956521739131</v>
      </c>
      <c r="J243" s="6">
        <v>0</v>
      </c>
      <c r="K243" s="6">
        <v>0</v>
      </c>
      <c r="L243" s="6">
        <v>1.8532608695652173</v>
      </c>
      <c r="M243" s="6">
        <v>9.6521739130434785</v>
      </c>
      <c r="N243" s="6">
        <v>0</v>
      </c>
      <c r="O243" s="6">
        <f>SUM(NonNurse[[#This Row],[Qualified Social Work Staff Hours]],NonNurse[[#This Row],[Other Social Work Staff Hours]])/NonNurse[[#This Row],[MDS Census]]</f>
        <v>6.6631650033766046E-2</v>
      </c>
      <c r="P243" s="6">
        <v>4.5217391304347823</v>
      </c>
      <c r="Q243" s="6">
        <v>13.418478260869565</v>
      </c>
      <c r="R243" s="6">
        <f>SUM(NonNurse[[#This Row],[Qualified Activities Professional Hours]],NonNurse[[#This Row],[Other Activities Professional Hours]])/NonNurse[[#This Row],[MDS Census]]</f>
        <v>0.12384632700532754</v>
      </c>
      <c r="S243" s="6">
        <v>9.929347826086957</v>
      </c>
      <c r="T243" s="6">
        <v>6.3206521739130439</v>
      </c>
      <c r="U243" s="6">
        <v>0</v>
      </c>
      <c r="V243" s="6">
        <f>SUM(NonNurse[[#This Row],[Occupational Therapist Hours]],NonNurse[[#This Row],[OT Assistant Hours]],NonNurse[[#This Row],[OT Aide Hours]])/NonNurse[[#This Row],[MDS Census]]</f>
        <v>0.11217828468522549</v>
      </c>
      <c r="W243" s="6">
        <v>5.8532608695652177</v>
      </c>
      <c r="X243" s="6">
        <v>4.6521739130434785</v>
      </c>
      <c r="Y243" s="6">
        <v>0</v>
      </c>
      <c r="Z243" s="6">
        <f>SUM(NonNurse[[#This Row],[Physical Therapist (PT) Hours]],NonNurse[[#This Row],[PT Assistant Hours]],NonNurse[[#This Row],[PT Aide Hours]])/NonNurse[[#This Row],[MDS Census]]</f>
        <v>7.2521947925264507E-2</v>
      </c>
      <c r="AA243" s="6">
        <v>0</v>
      </c>
      <c r="AB243" s="6">
        <v>0</v>
      </c>
      <c r="AC243" s="6">
        <v>0</v>
      </c>
      <c r="AD243" s="6">
        <v>0</v>
      </c>
      <c r="AE243" s="6">
        <v>0</v>
      </c>
      <c r="AF243" s="6">
        <v>0</v>
      </c>
      <c r="AG243" s="6">
        <v>0</v>
      </c>
      <c r="AH243" s="1">
        <v>315147</v>
      </c>
      <c r="AI243">
        <v>2</v>
      </c>
    </row>
    <row r="244" spans="1:35" x14ac:dyDescent="0.25">
      <c r="A244" t="s">
        <v>380</v>
      </c>
      <c r="B244" t="s">
        <v>290</v>
      </c>
      <c r="C244" t="s">
        <v>449</v>
      </c>
      <c r="D244" t="s">
        <v>402</v>
      </c>
      <c r="E244" s="6">
        <v>191.64130434782609</v>
      </c>
      <c r="F244" s="6">
        <v>11.980978260869565</v>
      </c>
      <c r="G244" s="6">
        <v>0.28804347826086957</v>
      </c>
      <c r="H244" s="6">
        <v>10.070652173913043</v>
      </c>
      <c r="I244" s="6">
        <v>10.608695652173912</v>
      </c>
      <c r="J244" s="6">
        <v>0</v>
      </c>
      <c r="K244" s="6">
        <v>0</v>
      </c>
      <c r="L244" s="6">
        <v>3.6991304347826075</v>
      </c>
      <c r="M244" s="6">
        <v>14.206521739130435</v>
      </c>
      <c r="N244" s="6">
        <v>0</v>
      </c>
      <c r="O244" s="6">
        <f>SUM(NonNurse[[#This Row],[Qualified Social Work Staff Hours]],NonNurse[[#This Row],[Other Social Work Staff Hours]])/NonNurse[[#This Row],[MDS Census]]</f>
        <v>7.4130792354375821E-2</v>
      </c>
      <c r="P244" s="6">
        <v>47.720108695652172</v>
      </c>
      <c r="Q244" s="6">
        <v>3.9048913043478262</v>
      </c>
      <c r="R244" s="6">
        <f>SUM(NonNurse[[#This Row],[Qualified Activities Professional Hours]],NonNurse[[#This Row],[Other Activities Professional Hours]])/NonNurse[[#This Row],[MDS Census]]</f>
        <v>0.26938347229312004</v>
      </c>
      <c r="S244" s="6">
        <v>11.131304347826084</v>
      </c>
      <c r="T244" s="6">
        <v>10.03728260869565</v>
      </c>
      <c r="U244" s="6">
        <v>0</v>
      </c>
      <c r="V244" s="6">
        <f>SUM(NonNurse[[#This Row],[Occupational Therapist Hours]],NonNurse[[#This Row],[OT Assistant Hours]],NonNurse[[#This Row],[OT Aide Hours]])/NonNurse[[#This Row],[MDS Census]]</f>
        <v>0.11045941807044408</v>
      </c>
      <c r="W244" s="6">
        <v>7.89815217391304</v>
      </c>
      <c r="X244" s="6">
        <v>11.144891304347825</v>
      </c>
      <c r="Y244" s="6">
        <v>5.2934782608695654</v>
      </c>
      <c r="Z244" s="6">
        <f>SUM(NonNurse[[#This Row],[Physical Therapist (PT) Hours]],NonNurse[[#This Row],[PT Assistant Hours]],NonNurse[[#This Row],[PT Aide Hours]])/NonNurse[[#This Row],[MDS Census]]</f>
        <v>0.12698996086438655</v>
      </c>
      <c r="AA244" s="6">
        <v>0</v>
      </c>
      <c r="AB244" s="6">
        <v>0</v>
      </c>
      <c r="AC244" s="6">
        <v>0</v>
      </c>
      <c r="AD244" s="6">
        <v>0</v>
      </c>
      <c r="AE244" s="6">
        <v>0</v>
      </c>
      <c r="AF244" s="6">
        <v>0</v>
      </c>
      <c r="AG244" s="6">
        <v>0</v>
      </c>
      <c r="AH244" s="1">
        <v>315459</v>
      </c>
      <c r="AI244">
        <v>2</v>
      </c>
    </row>
    <row r="245" spans="1:35" x14ac:dyDescent="0.25">
      <c r="A245" t="s">
        <v>380</v>
      </c>
      <c r="B245" t="s">
        <v>317</v>
      </c>
      <c r="C245" t="s">
        <v>516</v>
      </c>
      <c r="D245" t="s">
        <v>407</v>
      </c>
      <c r="E245" s="6">
        <v>256.6521739130435</v>
      </c>
      <c r="F245" s="6">
        <v>6.2391304347826084</v>
      </c>
      <c r="G245" s="6">
        <v>0.95652173913043481</v>
      </c>
      <c r="H245" s="6">
        <v>10.630434782608695</v>
      </c>
      <c r="I245" s="6">
        <v>11.304347826086957</v>
      </c>
      <c r="J245" s="6">
        <v>0</v>
      </c>
      <c r="K245" s="6">
        <v>2.5108695652173911</v>
      </c>
      <c r="L245" s="6">
        <v>10.614456521739127</v>
      </c>
      <c r="M245" s="6">
        <v>21.217391304347824</v>
      </c>
      <c r="N245" s="6">
        <v>0</v>
      </c>
      <c r="O245" s="6">
        <f>SUM(NonNurse[[#This Row],[Qualified Social Work Staff Hours]],NonNurse[[#This Row],[Other Social Work Staff Hours]])/NonNurse[[#This Row],[MDS Census]]</f>
        <v>8.2669828900559031E-2</v>
      </c>
      <c r="P245" s="6">
        <v>10.201086956521738</v>
      </c>
      <c r="Q245" s="6">
        <v>129.6282608695652</v>
      </c>
      <c r="R245" s="6">
        <f>SUM(NonNurse[[#This Row],[Qualified Activities Professional Hours]],NonNurse[[#This Row],[Other Activities Professional Hours]])/NonNurse[[#This Row],[MDS Census]]</f>
        <v>0.54482043028968308</v>
      </c>
      <c r="S245" s="6">
        <v>10.577391304347829</v>
      </c>
      <c r="T245" s="6">
        <v>3.922065217391304</v>
      </c>
      <c r="U245" s="6">
        <v>0</v>
      </c>
      <c r="V245" s="6">
        <f>SUM(NonNurse[[#This Row],[Occupational Therapist Hours]],NonNurse[[#This Row],[OT Assistant Hours]],NonNurse[[#This Row],[OT Aide Hours]])/NonNurse[[#This Row],[MDS Census]]</f>
        <v>5.6494579027613089E-2</v>
      </c>
      <c r="W245" s="6">
        <v>4.8998913043478254</v>
      </c>
      <c r="X245" s="6">
        <v>8.0283695652173872</v>
      </c>
      <c r="Y245" s="6">
        <v>3.7282608695652173</v>
      </c>
      <c r="Z245" s="6">
        <f>SUM(NonNurse[[#This Row],[Physical Therapist (PT) Hours]],NonNurse[[#This Row],[PT Assistant Hours]],NonNurse[[#This Row],[PT Aide Hours]])/NonNurse[[#This Row],[MDS Census]]</f>
        <v>6.4899203794680643E-2</v>
      </c>
      <c r="AA245" s="6">
        <v>0</v>
      </c>
      <c r="AB245" s="6">
        <v>0</v>
      </c>
      <c r="AC245" s="6">
        <v>0</v>
      </c>
      <c r="AD245" s="6">
        <v>0</v>
      </c>
      <c r="AE245" s="6">
        <v>1.1304347826086956</v>
      </c>
      <c r="AF245" s="6">
        <v>0</v>
      </c>
      <c r="AG245" s="6">
        <v>8.5516304347826093</v>
      </c>
      <c r="AH245" s="1">
        <v>315496</v>
      </c>
      <c r="AI245">
        <v>2</v>
      </c>
    </row>
    <row r="246" spans="1:35" x14ac:dyDescent="0.25">
      <c r="A246" t="s">
        <v>380</v>
      </c>
      <c r="B246" t="s">
        <v>289</v>
      </c>
      <c r="C246" t="s">
        <v>447</v>
      </c>
      <c r="D246" t="s">
        <v>410</v>
      </c>
      <c r="E246" s="6">
        <v>236.07608695652175</v>
      </c>
      <c r="F246" s="6">
        <v>5.5815217391304346</v>
      </c>
      <c r="G246" s="6">
        <v>3.4782608695652173</v>
      </c>
      <c r="H246" s="6">
        <v>2.3043478260869565</v>
      </c>
      <c r="I246" s="6">
        <v>7.0652173913043477</v>
      </c>
      <c r="J246" s="6">
        <v>0</v>
      </c>
      <c r="K246" s="6">
        <v>0</v>
      </c>
      <c r="L246" s="6">
        <v>7.0543478260869561</v>
      </c>
      <c r="M246" s="6">
        <v>7.7608695652173916</v>
      </c>
      <c r="N246" s="6">
        <v>8.054347826086957</v>
      </c>
      <c r="O246" s="6">
        <f>SUM(NonNurse[[#This Row],[Qualified Social Work Staff Hours]],NonNurse[[#This Row],[Other Social Work Staff Hours]])/NonNurse[[#This Row],[MDS Census]]</f>
        <v>6.6992034624061877E-2</v>
      </c>
      <c r="P246" s="6">
        <v>0</v>
      </c>
      <c r="Q246" s="6">
        <v>0</v>
      </c>
      <c r="R246" s="6">
        <f>SUM(NonNurse[[#This Row],[Qualified Activities Professional Hours]],NonNurse[[#This Row],[Other Activities Professional Hours]])/NonNurse[[#This Row],[MDS Census]]</f>
        <v>0</v>
      </c>
      <c r="S246" s="6">
        <v>15.366847826086957</v>
      </c>
      <c r="T246" s="6">
        <v>10.415760869565217</v>
      </c>
      <c r="U246" s="6">
        <v>0</v>
      </c>
      <c r="V246" s="6">
        <f>SUM(NonNurse[[#This Row],[Occupational Therapist Hours]],NonNurse[[#This Row],[OT Assistant Hours]],NonNurse[[#This Row],[OT Aide Hours]])/NonNurse[[#This Row],[MDS Census]]</f>
        <v>0.10921313135963902</v>
      </c>
      <c r="W246" s="6">
        <v>7.7146739130434785</v>
      </c>
      <c r="X246" s="6">
        <v>7.8804347826086953</v>
      </c>
      <c r="Y246" s="6">
        <v>0</v>
      </c>
      <c r="Z246" s="6">
        <f>SUM(NonNurse[[#This Row],[Physical Therapist (PT) Hours]],NonNurse[[#This Row],[PT Assistant Hours]],NonNurse[[#This Row],[PT Aide Hours]])/NonNurse[[#This Row],[MDS Census]]</f>
        <v>6.6059671255582667E-2</v>
      </c>
      <c r="AA246" s="6">
        <v>8.4782608695652169</v>
      </c>
      <c r="AB246" s="6">
        <v>0</v>
      </c>
      <c r="AC246" s="6">
        <v>0</v>
      </c>
      <c r="AD246" s="6">
        <v>0</v>
      </c>
      <c r="AE246" s="6">
        <v>0</v>
      </c>
      <c r="AF246" s="6">
        <v>0</v>
      </c>
      <c r="AG246" s="6">
        <v>0</v>
      </c>
      <c r="AH246" s="1">
        <v>315458</v>
      </c>
      <c r="AI246">
        <v>2</v>
      </c>
    </row>
    <row r="247" spans="1:35" x14ac:dyDescent="0.25">
      <c r="A247" t="s">
        <v>380</v>
      </c>
      <c r="B247" t="s">
        <v>217</v>
      </c>
      <c r="C247" t="s">
        <v>574</v>
      </c>
      <c r="D247" t="s">
        <v>420</v>
      </c>
      <c r="E247" s="6">
        <v>79.271739130434781</v>
      </c>
      <c r="F247" s="6">
        <v>4.9565217391304346</v>
      </c>
      <c r="G247" s="6">
        <v>1.4434782608695651</v>
      </c>
      <c r="H247" s="6">
        <v>0</v>
      </c>
      <c r="I247" s="6">
        <v>2.4239130434782608</v>
      </c>
      <c r="J247" s="6">
        <v>0</v>
      </c>
      <c r="K247" s="6">
        <v>0.2608695652173913</v>
      </c>
      <c r="L247" s="6">
        <v>3.9503260869565207</v>
      </c>
      <c r="M247" s="6">
        <v>4.3478260869565215</v>
      </c>
      <c r="N247" s="6">
        <v>0</v>
      </c>
      <c r="O247" s="6">
        <f>SUM(NonNurse[[#This Row],[Qualified Social Work Staff Hours]],NonNurse[[#This Row],[Other Social Work Staff Hours]])/NonNurse[[#This Row],[MDS Census]]</f>
        <v>5.4847113670643079E-2</v>
      </c>
      <c r="P247" s="6">
        <v>0</v>
      </c>
      <c r="Q247" s="6">
        <v>12.230978260869565</v>
      </c>
      <c r="R247" s="6">
        <f>SUM(NonNurse[[#This Row],[Qualified Activities Professional Hours]],NonNurse[[#This Row],[Other Activities Professional Hours]])/NonNurse[[#This Row],[MDS Census]]</f>
        <v>0.15429178664472781</v>
      </c>
      <c r="S247" s="6">
        <v>4.2267391304347823</v>
      </c>
      <c r="T247" s="6">
        <v>9.6967391304347821</v>
      </c>
      <c r="U247" s="6">
        <v>0</v>
      </c>
      <c r="V247" s="6">
        <f>SUM(NonNurse[[#This Row],[Occupational Therapist Hours]],NonNurse[[#This Row],[OT Assistant Hours]],NonNurse[[#This Row],[OT Aide Hours]])/NonNurse[[#This Row],[MDS Census]]</f>
        <v>0.17564239681886742</v>
      </c>
      <c r="W247" s="6">
        <v>4.8640217391304335</v>
      </c>
      <c r="X247" s="6">
        <v>2.7943478260869568</v>
      </c>
      <c r="Y247" s="6">
        <v>0</v>
      </c>
      <c r="Z247" s="6">
        <f>SUM(NonNurse[[#This Row],[Physical Therapist (PT) Hours]],NonNurse[[#This Row],[PT Assistant Hours]],NonNurse[[#This Row],[PT Aide Hours]])/NonNurse[[#This Row],[MDS Census]]</f>
        <v>9.6609077197312473E-2</v>
      </c>
      <c r="AA247" s="6">
        <v>0</v>
      </c>
      <c r="AB247" s="6">
        <v>4.6195652173913047</v>
      </c>
      <c r="AC247" s="6">
        <v>0</v>
      </c>
      <c r="AD247" s="6">
        <v>0</v>
      </c>
      <c r="AE247" s="6">
        <v>0</v>
      </c>
      <c r="AF247" s="6">
        <v>0</v>
      </c>
      <c r="AG247" s="6">
        <v>0</v>
      </c>
      <c r="AH247" s="1">
        <v>315350</v>
      </c>
      <c r="AI247">
        <v>2</v>
      </c>
    </row>
    <row r="248" spans="1:35" x14ac:dyDescent="0.25">
      <c r="A248" t="s">
        <v>380</v>
      </c>
      <c r="B248" t="s">
        <v>86</v>
      </c>
      <c r="C248" t="s">
        <v>430</v>
      </c>
      <c r="D248" t="s">
        <v>413</v>
      </c>
      <c r="E248" s="6">
        <v>182.08695652173913</v>
      </c>
      <c r="F248" s="6">
        <v>5.5652173913043477</v>
      </c>
      <c r="G248" s="6">
        <v>0</v>
      </c>
      <c r="H248" s="6">
        <v>0</v>
      </c>
      <c r="I248" s="6">
        <v>3.1956521739130435</v>
      </c>
      <c r="J248" s="6">
        <v>0</v>
      </c>
      <c r="K248" s="6">
        <v>0</v>
      </c>
      <c r="L248" s="6">
        <v>8.9750000000000014</v>
      </c>
      <c r="M248" s="6">
        <v>9.1086956521739122</v>
      </c>
      <c r="N248" s="6">
        <v>0</v>
      </c>
      <c r="O248" s="6">
        <f>SUM(NonNurse[[#This Row],[Qualified Social Work Staff Hours]],NonNurse[[#This Row],[Other Social Work Staff Hours]])/NonNurse[[#This Row],[MDS Census]]</f>
        <v>5.0023877745940783E-2</v>
      </c>
      <c r="P248" s="6">
        <v>15.024456521739131</v>
      </c>
      <c r="Q248" s="6">
        <v>42.739130434782609</v>
      </c>
      <c r="R248" s="6">
        <f>SUM(NonNurse[[#This Row],[Qualified Activities Professional Hours]],NonNurse[[#This Row],[Other Activities Professional Hours]])/NonNurse[[#This Row],[MDS Census]]</f>
        <v>0.31723077841451769</v>
      </c>
      <c r="S248" s="6">
        <v>14.916630434782602</v>
      </c>
      <c r="T248" s="6">
        <v>7.6290217391304358</v>
      </c>
      <c r="U248" s="6">
        <v>0</v>
      </c>
      <c r="V248" s="6">
        <f>SUM(NonNurse[[#This Row],[Occupational Therapist Hours]],NonNurse[[#This Row],[OT Assistant Hours]],NonNurse[[#This Row],[OT Aide Hours]])/NonNurse[[#This Row],[MDS Census]]</f>
        <v>0.1238180515759312</v>
      </c>
      <c r="W248" s="6">
        <v>6.3097826086956559</v>
      </c>
      <c r="X248" s="6">
        <v>4.7761956521739126</v>
      </c>
      <c r="Y248" s="6">
        <v>0</v>
      </c>
      <c r="Z248" s="6">
        <f>SUM(NonNurse[[#This Row],[Physical Therapist (PT) Hours]],NonNurse[[#This Row],[PT Assistant Hours]],NonNurse[[#This Row],[PT Aide Hours]])/NonNurse[[#This Row],[MDS Census]]</f>
        <v>6.0882879656160481E-2</v>
      </c>
      <c r="AA248" s="6">
        <v>0</v>
      </c>
      <c r="AB248" s="6">
        <v>0</v>
      </c>
      <c r="AC248" s="6">
        <v>0</v>
      </c>
      <c r="AD248" s="6">
        <v>0</v>
      </c>
      <c r="AE248" s="6">
        <v>5.6086956521739131</v>
      </c>
      <c r="AF248" s="6">
        <v>0</v>
      </c>
      <c r="AG248" s="6">
        <v>0</v>
      </c>
      <c r="AH248" s="1">
        <v>315171</v>
      </c>
      <c r="AI248">
        <v>2</v>
      </c>
    </row>
    <row r="249" spans="1:35" x14ac:dyDescent="0.25">
      <c r="A249" t="s">
        <v>380</v>
      </c>
      <c r="B249" t="s">
        <v>199</v>
      </c>
      <c r="C249" t="s">
        <v>570</v>
      </c>
      <c r="D249" t="s">
        <v>408</v>
      </c>
      <c r="E249" s="6">
        <v>50.032608695652172</v>
      </c>
      <c r="F249" s="6">
        <v>5.4782608695652177</v>
      </c>
      <c r="G249" s="6">
        <v>0.68478260869565222</v>
      </c>
      <c r="H249" s="6">
        <v>0.31521739130434784</v>
      </c>
      <c r="I249" s="6">
        <v>3.4782608695652173</v>
      </c>
      <c r="J249" s="6">
        <v>0</v>
      </c>
      <c r="K249" s="6">
        <v>0</v>
      </c>
      <c r="L249" s="6">
        <v>3.3885869565217384</v>
      </c>
      <c r="M249" s="6">
        <v>5.0434782608695654</v>
      </c>
      <c r="N249" s="6">
        <v>0</v>
      </c>
      <c r="O249" s="6">
        <f>SUM(NonNurse[[#This Row],[Qualified Social Work Staff Hours]],NonNurse[[#This Row],[Other Social Work Staff Hours]])/NonNurse[[#This Row],[MDS Census]]</f>
        <v>0.10080382359330872</v>
      </c>
      <c r="P249" s="6">
        <v>5.1304347826086953</v>
      </c>
      <c r="Q249" s="6">
        <v>11.211956521739131</v>
      </c>
      <c r="R249" s="6">
        <f>SUM(NonNurse[[#This Row],[Qualified Activities Professional Hours]],NonNurse[[#This Row],[Other Activities Professional Hours]])/NonNurse[[#This Row],[MDS Census]]</f>
        <v>0.32663480338909412</v>
      </c>
      <c r="S249" s="6">
        <v>8.1568478260869561</v>
      </c>
      <c r="T249" s="6">
        <v>6.5008695652173909</v>
      </c>
      <c r="U249" s="6">
        <v>0</v>
      </c>
      <c r="V249" s="6">
        <f>SUM(NonNurse[[#This Row],[Occupational Therapist Hours]],NonNurse[[#This Row],[OT Assistant Hours]],NonNurse[[#This Row],[OT Aide Hours]])/NonNurse[[#This Row],[MDS Census]]</f>
        <v>0.29296328481425155</v>
      </c>
      <c r="W249" s="6">
        <v>23.742608695652169</v>
      </c>
      <c r="X249" s="6">
        <v>3.5657608695652177</v>
      </c>
      <c r="Y249" s="6">
        <v>1.9130434782608696</v>
      </c>
      <c r="Z249" s="6">
        <f>SUM(NonNurse[[#This Row],[Physical Therapist (PT) Hours]],NonNurse[[#This Row],[PT Assistant Hours]],NonNurse[[#This Row],[PT Aide Hours]])/NonNurse[[#This Row],[MDS Census]]</f>
        <v>0.58404736041711924</v>
      </c>
      <c r="AA249" s="6">
        <v>0</v>
      </c>
      <c r="AB249" s="6">
        <v>0</v>
      </c>
      <c r="AC249" s="6">
        <v>0</v>
      </c>
      <c r="AD249" s="6">
        <v>0</v>
      </c>
      <c r="AE249" s="6">
        <v>0</v>
      </c>
      <c r="AF249" s="6">
        <v>0</v>
      </c>
      <c r="AG249" s="6">
        <v>0</v>
      </c>
      <c r="AH249" s="1">
        <v>315329</v>
      </c>
      <c r="AI249">
        <v>2</v>
      </c>
    </row>
    <row r="250" spans="1:35" x14ac:dyDescent="0.25">
      <c r="A250" t="s">
        <v>380</v>
      </c>
      <c r="B250" t="s">
        <v>98</v>
      </c>
      <c r="C250" t="s">
        <v>539</v>
      </c>
      <c r="D250" t="s">
        <v>420</v>
      </c>
      <c r="E250" s="6">
        <v>104.1304347826087</v>
      </c>
      <c r="F250" s="6">
        <v>0</v>
      </c>
      <c r="G250" s="6">
        <v>0</v>
      </c>
      <c r="H250" s="6">
        <v>0</v>
      </c>
      <c r="I250" s="6">
        <v>0</v>
      </c>
      <c r="J250" s="6">
        <v>0</v>
      </c>
      <c r="K250" s="6">
        <v>0</v>
      </c>
      <c r="L250" s="6">
        <v>0</v>
      </c>
      <c r="M250" s="6">
        <v>1.287717391304348</v>
      </c>
      <c r="N250" s="6">
        <v>0</v>
      </c>
      <c r="O250" s="6">
        <f>SUM(NonNurse[[#This Row],[Qualified Social Work Staff Hours]],NonNurse[[#This Row],[Other Social Work Staff Hours]])/NonNurse[[#This Row],[MDS Census]]</f>
        <v>1.2366388308977037E-2</v>
      </c>
      <c r="P250" s="6">
        <v>0</v>
      </c>
      <c r="Q250" s="6">
        <v>6.9053260869565225</v>
      </c>
      <c r="R250" s="6">
        <f>SUM(NonNurse[[#This Row],[Qualified Activities Professional Hours]],NonNurse[[#This Row],[Other Activities Professional Hours]])/NonNurse[[#This Row],[MDS Census]]</f>
        <v>6.6314196242171192E-2</v>
      </c>
      <c r="S250" s="6">
        <v>0</v>
      </c>
      <c r="T250" s="6">
        <v>0</v>
      </c>
      <c r="U250" s="6">
        <v>0</v>
      </c>
      <c r="V250" s="6">
        <f>SUM(NonNurse[[#This Row],[Occupational Therapist Hours]],NonNurse[[#This Row],[OT Assistant Hours]],NonNurse[[#This Row],[OT Aide Hours]])/NonNurse[[#This Row],[MDS Census]]</f>
        <v>0</v>
      </c>
      <c r="W250" s="6">
        <v>0</v>
      </c>
      <c r="X250" s="6">
        <v>0</v>
      </c>
      <c r="Y250" s="6">
        <v>0</v>
      </c>
      <c r="Z250" s="6">
        <f>SUM(NonNurse[[#This Row],[Physical Therapist (PT) Hours]],NonNurse[[#This Row],[PT Assistant Hours]],NonNurse[[#This Row],[PT Aide Hours]])/NonNurse[[#This Row],[MDS Census]]</f>
        <v>0</v>
      </c>
      <c r="AA250" s="6">
        <v>0</v>
      </c>
      <c r="AB250" s="6">
        <v>0</v>
      </c>
      <c r="AC250" s="6">
        <v>0</v>
      </c>
      <c r="AD250" s="6">
        <v>0</v>
      </c>
      <c r="AE250" s="6">
        <v>0</v>
      </c>
      <c r="AF250" s="6">
        <v>0</v>
      </c>
      <c r="AG250" s="6">
        <v>0</v>
      </c>
      <c r="AH250" s="1">
        <v>315193</v>
      </c>
      <c r="AI250">
        <v>2</v>
      </c>
    </row>
    <row r="251" spans="1:35" x14ac:dyDescent="0.25">
      <c r="A251" t="s">
        <v>380</v>
      </c>
      <c r="B251" t="s">
        <v>25</v>
      </c>
      <c r="C251" t="s">
        <v>496</v>
      </c>
      <c r="D251" t="s">
        <v>416</v>
      </c>
      <c r="E251" s="6">
        <v>124.57608695652173</v>
      </c>
      <c r="F251" s="6">
        <v>4.7282608695652177</v>
      </c>
      <c r="G251" s="6">
        <v>1.2717391304347827</v>
      </c>
      <c r="H251" s="6">
        <v>0</v>
      </c>
      <c r="I251" s="6">
        <v>4.75</v>
      </c>
      <c r="J251" s="6">
        <v>0</v>
      </c>
      <c r="K251" s="6">
        <v>0</v>
      </c>
      <c r="L251" s="6">
        <v>2.1083695652173917</v>
      </c>
      <c r="M251" s="6">
        <v>9.6999999999999993</v>
      </c>
      <c r="N251" s="6">
        <v>0</v>
      </c>
      <c r="O251" s="6">
        <f>SUM(NonNurse[[#This Row],[Qualified Social Work Staff Hours]],NonNurse[[#This Row],[Other Social Work Staff Hours]])/NonNurse[[#This Row],[MDS Census]]</f>
        <v>7.7864060727685189E-2</v>
      </c>
      <c r="P251" s="6">
        <v>5.9384782608695641</v>
      </c>
      <c r="Q251" s="6">
        <v>27.395543478260869</v>
      </c>
      <c r="R251" s="6">
        <f>SUM(NonNurse[[#This Row],[Qualified Activities Professional Hours]],NonNurse[[#This Row],[Other Activities Professional Hours]])/NonNurse[[#This Row],[MDS Census]]</f>
        <v>0.26757961783439493</v>
      </c>
      <c r="S251" s="6">
        <v>11.611304347826087</v>
      </c>
      <c r="T251" s="6">
        <v>9.1365217391304334</v>
      </c>
      <c r="U251" s="6">
        <v>0</v>
      </c>
      <c r="V251" s="6">
        <f>SUM(NonNurse[[#This Row],[Occupational Therapist Hours]],NonNurse[[#This Row],[OT Assistant Hours]],NonNurse[[#This Row],[OT Aide Hours]])/NonNurse[[#This Row],[MDS Census]]</f>
        <v>0.16654742169095194</v>
      </c>
      <c r="W251" s="6">
        <v>8.3596739130434798</v>
      </c>
      <c r="X251" s="6">
        <v>4.1929347826086953</v>
      </c>
      <c r="Y251" s="6">
        <v>0</v>
      </c>
      <c r="Z251" s="6">
        <f>SUM(NonNurse[[#This Row],[Physical Therapist (PT) Hours]],NonNurse[[#This Row],[PT Assistant Hours]],NonNurse[[#This Row],[PT Aide Hours]])/NonNurse[[#This Row],[MDS Census]]</f>
        <v>0.100762586161766</v>
      </c>
      <c r="AA251" s="6">
        <v>0</v>
      </c>
      <c r="AB251" s="6">
        <v>0</v>
      </c>
      <c r="AC251" s="6">
        <v>0</v>
      </c>
      <c r="AD251" s="6">
        <v>0</v>
      </c>
      <c r="AE251" s="6">
        <v>0</v>
      </c>
      <c r="AF251" s="6">
        <v>0</v>
      </c>
      <c r="AG251" s="6">
        <v>0</v>
      </c>
      <c r="AH251" s="1">
        <v>315054</v>
      </c>
      <c r="AI251">
        <v>2</v>
      </c>
    </row>
    <row r="252" spans="1:35" x14ac:dyDescent="0.25">
      <c r="A252" t="s">
        <v>380</v>
      </c>
      <c r="B252" t="s">
        <v>149</v>
      </c>
      <c r="C252" t="s">
        <v>525</v>
      </c>
      <c r="D252" t="s">
        <v>415</v>
      </c>
      <c r="E252" s="6">
        <v>159.7608695652174</v>
      </c>
      <c r="F252" s="6">
        <v>5.6048913043478246</v>
      </c>
      <c r="G252" s="6">
        <v>2.152173913043478</v>
      </c>
      <c r="H252" s="6">
        <v>1.1304347826086956</v>
      </c>
      <c r="I252" s="6">
        <v>2.347826086956522</v>
      </c>
      <c r="J252" s="6">
        <v>0</v>
      </c>
      <c r="K252" s="6">
        <v>1.6956521739130435</v>
      </c>
      <c r="L252" s="6">
        <v>0</v>
      </c>
      <c r="M252" s="6">
        <v>7.2558695652173908</v>
      </c>
      <c r="N252" s="6">
        <v>0</v>
      </c>
      <c r="O252" s="6">
        <f>SUM(NonNurse[[#This Row],[Qualified Social Work Staff Hours]],NonNurse[[#This Row],[Other Social Work Staff Hours]])/NonNurse[[#This Row],[MDS Census]]</f>
        <v>4.5417063546060683E-2</v>
      </c>
      <c r="P252" s="6">
        <v>1.8177173913043481</v>
      </c>
      <c r="Q252" s="6">
        <v>39.207826086956516</v>
      </c>
      <c r="R252" s="6">
        <f>SUM(NonNurse[[#This Row],[Qualified Activities Professional Hours]],NonNurse[[#This Row],[Other Activities Professional Hours]])/NonNurse[[#This Row],[MDS Census]]</f>
        <v>0.25679344128452847</v>
      </c>
      <c r="S252" s="6">
        <v>5.1802173913043479</v>
      </c>
      <c r="T252" s="6">
        <v>0</v>
      </c>
      <c r="U252" s="6">
        <v>5.0326086956521738</v>
      </c>
      <c r="V252" s="6">
        <f>SUM(NonNurse[[#This Row],[Occupational Therapist Hours]],NonNurse[[#This Row],[OT Assistant Hours]],NonNurse[[#This Row],[OT Aide Hours]])/NonNurse[[#This Row],[MDS Census]]</f>
        <v>6.3925704177439105E-2</v>
      </c>
      <c r="W252" s="6">
        <v>14.099673913043475</v>
      </c>
      <c r="X252" s="6">
        <v>0</v>
      </c>
      <c r="Y252" s="6">
        <v>0</v>
      </c>
      <c r="Z252" s="6">
        <f>SUM(NonNurse[[#This Row],[Physical Therapist (PT) Hours]],NonNurse[[#This Row],[PT Assistant Hours]],NonNurse[[#This Row],[PT Aide Hours]])/NonNurse[[#This Row],[MDS Census]]</f>
        <v>8.8254864607429553E-2</v>
      </c>
      <c r="AA252" s="6">
        <v>0</v>
      </c>
      <c r="AB252" s="6">
        <v>0</v>
      </c>
      <c r="AC252" s="6">
        <v>0</v>
      </c>
      <c r="AD252" s="6">
        <v>0</v>
      </c>
      <c r="AE252" s="6">
        <v>0</v>
      </c>
      <c r="AF252" s="6">
        <v>0</v>
      </c>
      <c r="AG252" s="6">
        <v>4.6521739130434785</v>
      </c>
      <c r="AH252" s="1">
        <v>315263</v>
      </c>
      <c r="AI252">
        <v>2</v>
      </c>
    </row>
    <row r="253" spans="1:35" x14ac:dyDescent="0.25">
      <c r="A253" t="s">
        <v>380</v>
      </c>
      <c r="B253" t="s">
        <v>152</v>
      </c>
      <c r="C253" t="s">
        <v>524</v>
      </c>
      <c r="D253" t="s">
        <v>410</v>
      </c>
      <c r="E253" s="6">
        <v>163.96739130434781</v>
      </c>
      <c r="F253" s="6">
        <v>4.8913043478260869</v>
      </c>
      <c r="G253" s="6">
        <v>0.57065217391304346</v>
      </c>
      <c r="H253" s="6">
        <v>0.62326086956521731</v>
      </c>
      <c r="I253" s="6">
        <v>6.6413043478260869</v>
      </c>
      <c r="J253" s="6">
        <v>0</v>
      </c>
      <c r="K253" s="6">
        <v>0</v>
      </c>
      <c r="L253" s="6">
        <v>5.0290217391304353</v>
      </c>
      <c r="M253" s="6">
        <v>8.6277173913043477</v>
      </c>
      <c r="N253" s="6">
        <v>0</v>
      </c>
      <c r="O253" s="6">
        <f>SUM(NonNurse[[#This Row],[Qualified Social Work Staff Hours]],NonNurse[[#This Row],[Other Social Work Staff Hours]])/NonNurse[[#This Row],[MDS Census]]</f>
        <v>5.261849519390123E-2</v>
      </c>
      <c r="P253" s="6">
        <v>10.888586956521738</v>
      </c>
      <c r="Q253" s="6">
        <v>37.046195652173914</v>
      </c>
      <c r="R253" s="6">
        <f>SUM(NonNurse[[#This Row],[Qualified Activities Professional Hours]],NonNurse[[#This Row],[Other Activities Professional Hours]])/NonNurse[[#This Row],[MDS Census]]</f>
        <v>0.29234338747099775</v>
      </c>
      <c r="S253" s="6">
        <v>10.276739130434787</v>
      </c>
      <c r="T253" s="6">
        <v>2.7653260869565219</v>
      </c>
      <c r="U253" s="6">
        <v>0</v>
      </c>
      <c r="V253" s="6">
        <f>SUM(NonNurse[[#This Row],[Occupational Therapist Hours]],NonNurse[[#This Row],[OT Assistant Hours]],NonNurse[[#This Row],[OT Aide Hours]])/NonNurse[[#This Row],[MDS Census]]</f>
        <v>7.95406032482599E-2</v>
      </c>
      <c r="W253" s="6">
        <v>9.7797826086956512</v>
      </c>
      <c r="X253" s="6">
        <v>5.6154347826086966</v>
      </c>
      <c r="Y253" s="6">
        <v>5.6521739130434785</v>
      </c>
      <c r="Z253" s="6">
        <f>SUM(NonNurse[[#This Row],[Physical Therapist (PT) Hours]],NonNurse[[#This Row],[PT Assistant Hours]],NonNurse[[#This Row],[PT Aide Hours]])/NonNurse[[#This Row],[MDS Census]]</f>
        <v>0.12836327477626783</v>
      </c>
      <c r="AA253" s="6">
        <v>0</v>
      </c>
      <c r="AB253" s="6">
        <v>0</v>
      </c>
      <c r="AC253" s="6">
        <v>0</v>
      </c>
      <c r="AD253" s="6">
        <v>0</v>
      </c>
      <c r="AE253" s="6">
        <v>0.28260869565217389</v>
      </c>
      <c r="AF253" s="6">
        <v>0</v>
      </c>
      <c r="AG253" s="6">
        <v>0.35869565217391303</v>
      </c>
      <c r="AH253" s="1">
        <v>315266</v>
      </c>
      <c r="AI253">
        <v>2</v>
      </c>
    </row>
    <row r="254" spans="1:35" x14ac:dyDescent="0.25">
      <c r="A254" t="s">
        <v>380</v>
      </c>
      <c r="B254" t="s">
        <v>143</v>
      </c>
      <c r="C254" t="s">
        <v>465</v>
      </c>
      <c r="D254" t="s">
        <v>409</v>
      </c>
      <c r="E254" s="6">
        <v>87.467391304347828</v>
      </c>
      <c r="F254" s="6">
        <v>5.4782608695652177</v>
      </c>
      <c r="G254" s="6">
        <v>0.28260869565217389</v>
      </c>
      <c r="H254" s="6">
        <v>0.51249999999999996</v>
      </c>
      <c r="I254" s="6">
        <v>4.4456521739130439</v>
      </c>
      <c r="J254" s="6">
        <v>0</v>
      </c>
      <c r="K254" s="6">
        <v>0</v>
      </c>
      <c r="L254" s="6">
        <v>2.7847826086956506</v>
      </c>
      <c r="M254" s="6">
        <v>9.8782608695652154</v>
      </c>
      <c r="N254" s="6">
        <v>0</v>
      </c>
      <c r="O254" s="6">
        <f>SUM(NonNurse[[#This Row],[Qualified Social Work Staff Hours]],NonNurse[[#This Row],[Other Social Work Staff Hours]])/NonNurse[[#This Row],[MDS Census]]</f>
        <v>0.11293649807381631</v>
      </c>
      <c r="P254" s="6">
        <v>13.855434782608697</v>
      </c>
      <c r="Q254" s="6">
        <v>26.863260869565227</v>
      </c>
      <c r="R254" s="6">
        <f>SUM(NonNurse[[#This Row],[Qualified Activities Professional Hours]],NonNurse[[#This Row],[Other Activities Professional Hours]])/NonNurse[[#This Row],[MDS Census]]</f>
        <v>0.46553001118429238</v>
      </c>
      <c r="S254" s="6">
        <v>9.3917391304347806</v>
      </c>
      <c r="T254" s="6">
        <v>4.089239130434783</v>
      </c>
      <c r="U254" s="6">
        <v>0</v>
      </c>
      <c r="V254" s="6">
        <f>SUM(NonNurse[[#This Row],[Occupational Therapist Hours]],NonNurse[[#This Row],[OT Assistant Hours]],NonNurse[[#This Row],[OT Aide Hours]])/NonNurse[[#This Row],[MDS Census]]</f>
        <v>0.15412576115322477</v>
      </c>
      <c r="W254" s="6">
        <v>3.120434782608696</v>
      </c>
      <c r="X254" s="6">
        <v>6.2</v>
      </c>
      <c r="Y254" s="6">
        <v>0</v>
      </c>
      <c r="Z254" s="6">
        <f>SUM(NonNurse[[#This Row],[Physical Therapist (PT) Hours]],NonNurse[[#This Row],[PT Assistant Hours]],NonNurse[[#This Row],[PT Aide Hours]])/NonNurse[[#This Row],[MDS Census]]</f>
        <v>0.10655896607431342</v>
      </c>
      <c r="AA254" s="6">
        <v>0</v>
      </c>
      <c r="AB254" s="6">
        <v>0</v>
      </c>
      <c r="AC254" s="6">
        <v>5.3043478260869561</v>
      </c>
      <c r="AD254" s="6">
        <v>0</v>
      </c>
      <c r="AE254" s="6">
        <v>0</v>
      </c>
      <c r="AF254" s="6">
        <v>0</v>
      </c>
      <c r="AG254" s="6">
        <v>0</v>
      </c>
      <c r="AH254" s="1">
        <v>315253</v>
      </c>
      <c r="AI254">
        <v>2</v>
      </c>
    </row>
    <row r="255" spans="1:35" x14ac:dyDescent="0.25">
      <c r="A255" t="s">
        <v>380</v>
      </c>
      <c r="B255" t="s">
        <v>258</v>
      </c>
      <c r="C255" t="s">
        <v>503</v>
      </c>
      <c r="D255" t="s">
        <v>417</v>
      </c>
      <c r="E255" s="6">
        <v>97.130434782608702</v>
      </c>
      <c r="F255" s="6">
        <v>7.75</v>
      </c>
      <c r="G255" s="6">
        <v>1.0434782608695652</v>
      </c>
      <c r="H255" s="6">
        <v>0</v>
      </c>
      <c r="I255" s="6">
        <v>5.3695652173913047</v>
      </c>
      <c r="J255" s="6">
        <v>0</v>
      </c>
      <c r="K255" s="6">
        <v>0</v>
      </c>
      <c r="L255" s="6">
        <v>1.1277173913043479</v>
      </c>
      <c r="M255" s="6">
        <v>9.6086956521739122</v>
      </c>
      <c r="N255" s="6">
        <v>0</v>
      </c>
      <c r="O255" s="6">
        <f>SUM(NonNurse[[#This Row],[Qualified Social Work Staff Hours]],NonNurse[[#This Row],[Other Social Work Staff Hours]])/NonNurse[[#This Row],[MDS Census]]</f>
        <v>9.8925693822739469E-2</v>
      </c>
      <c r="P255" s="6">
        <v>4.7798913043478262</v>
      </c>
      <c r="Q255" s="6">
        <v>19.592391304347824</v>
      </c>
      <c r="R255" s="6">
        <f>SUM(NonNurse[[#This Row],[Qualified Activities Professional Hours]],NonNurse[[#This Row],[Other Activities Professional Hours]])/NonNurse[[#This Row],[MDS Census]]</f>
        <v>0.25092323187108323</v>
      </c>
      <c r="S255" s="6">
        <v>16.910326086956523</v>
      </c>
      <c r="T255" s="6">
        <v>0</v>
      </c>
      <c r="U255" s="6">
        <v>0</v>
      </c>
      <c r="V255" s="6">
        <f>SUM(NonNurse[[#This Row],[Occupational Therapist Hours]],NonNurse[[#This Row],[OT Assistant Hours]],NonNurse[[#This Row],[OT Aide Hours]])/NonNurse[[#This Row],[MDS Census]]</f>
        <v>0.17409914950760969</v>
      </c>
      <c r="W255" s="6">
        <v>21.546195652173914</v>
      </c>
      <c r="X255" s="6">
        <v>0</v>
      </c>
      <c r="Y255" s="6">
        <v>0</v>
      </c>
      <c r="Z255" s="6">
        <f>SUM(NonNurse[[#This Row],[Physical Therapist (PT) Hours]],NonNurse[[#This Row],[PT Assistant Hours]],NonNurse[[#This Row],[PT Aide Hours]])/NonNurse[[#This Row],[MDS Census]]</f>
        <v>0.22182743957027753</v>
      </c>
      <c r="AA255" s="6">
        <v>0</v>
      </c>
      <c r="AB255" s="6">
        <v>0</v>
      </c>
      <c r="AC255" s="6">
        <v>0</v>
      </c>
      <c r="AD255" s="6">
        <v>0</v>
      </c>
      <c r="AE255" s="6">
        <v>0</v>
      </c>
      <c r="AF255" s="6">
        <v>0</v>
      </c>
      <c r="AG255" s="6">
        <v>0</v>
      </c>
      <c r="AH255" s="1">
        <v>315413</v>
      </c>
      <c r="AI255">
        <v>2</v>
      </c>
    </row>
    <row r="256" spans="1:35" x14ac:dyDescent="0.25">
      <c r="A256" t="s">
        <v>380</v>
      </c>
      <c r="B256" t="s">
        <v>283</v>
      </c>
      <c r="C256" t="s">
        <v>503</v>
      </c>
      <c r="D256" t="s">
        <v>417</v>
      </c>
      <c r="E256" s="6">
        <v>106.64130434782609</v>
      </c>
      <c r="F256" s="6">
        <v>10.567934782608695</v>
      </c>
      <c r="G256" s="6">
        <v>0.56521739130434778</v>
      </c>
      <c r="H256" s="6">
        <v>0.50271739130434778</v>
      </c>
      <c r="I256" s="6">
        <v>5.2065217391304346</v>
      </c>
      <c r="J256" s="6">
        <v>0</v>
      </c>
      <c r="K256" s="6">
        <v>0</v>
      </c>
      <c r="L256" s="6">
        <v>3.2699999999999991</v>
      </c>
      <c r="M256" s="6">
        <v>9.6467391304347831</v>
      </c>
      <c r="N256" s="6">
        <v>0</v>
      </c>
      <c r="O256" s="6">
        <f>SUM(NonNurse[[#This Row],[Qualified Social Work Staff Hours]],NonNurse[[#This Row],[Other Social Work Staff Hours]])/NonNurse[[#This Row],[MDS Census]]</f>
        <v>9.0459688105188049E-2</v>
      </c>
      <c r="P256" s="6">
        <v>0</v>
      </c>
      <c r="Q256" s="6">
        <v>35.8125</v>
      </c>
      <c r="R256" s="6">
        <f>SUM(NonNurse[[#This Row],[Qualified Activities Professional Hours]],NonNurse[[#This Row],[Other Activities Professional Hours]])/NonNurse[[#This Row],[MDS Census]]</f>
        <v>0.33582203648965447</v>
      </c>
      <c r="S256" s="6">
        <v>19.907608695652176</v>
      </c>
      <c r="T256" s="6">
        <v>4.7627173913043475</v>
      </c>
      <c r="U256" s="6">
        <v>0</v>
      </c>
      <c r="V256" s="6">
        <f>SUM(NonNurse[[#This Row],[Occupational Therapist Hours]],NonNurse[[#This Row],[OT Assistant Hours]],NonNurse[[#This Row],[OT Aide Hours]])/NonNurse[[#This Row],[MDS Census]]</f>
        <v>0.23133931301600244</v>
      </c>
      <c r="W256" s="6">
        <v>11.853695652173913</v>
      </c>
      <c r="X256" s="6">
        <v>9.7894565217391296</v>
      </c>
      <c r="Y256" s="6">
        <v>0</v>
      </c>
      <c r="Z256" s="6">
        <f>SUM(NonNurse[[#This Row],[Physical Therapist (PT) Hours]],NonNurse[[#This Row],[PT Assistant Hours]],NonNurse[[#This Row],[PT Aide Hours]])/NonNurse[[#This Row],[MDS Census]]</f>
        <v>0.2029528080725716</v>
      </c>
      <c r="AA256" s="6">
        <v>0</v>
      </c>
      <c r="AB256" s="6">
        <v>0</v>
      </c>
      <c r="AC256" s="6">
        <v>0</v>
      </c>
      <c r="AD256" s="6">
        <v>0</v>
      </c>
      <c r="AE256" s="6">
        <v>0</v>
      </c>
      <c r="AF256" s="6">
        <v>0</v>
      </c>
      <c r="AG256" s="6">
        <v>0.17391304347826086</v>
      </c>
      <c r="AH256" s="1">
        <v>315452</v>
      </c>
      <c r="AI256">
        <v>2</v>
      </c>
    </row>
    <row r="257" spans="1:35" x14ac:dyDescent="0.25">
      <c r="A257" t="s">
        <v>380</v>
      </c>
      <c r="B257" t="s">
        <v>126</v>
      </c>
      <c r="C257" t="s">
        <v>549</v>
      </c>
      <c r="D257" t="s">
        <v>414</v>
      </c>
      <c r="E257" s="6">
        <v>178.69565217391303</v>
      </c>
      <c r="F257" s="6">
        <v>4</v>
      </c>
      <c r="G257" s="6">
        <v>0.78260869565217395</v>
      </c>
      <c r="H257" s="6">
        <v>1.1119565217391305</v>
      </c>
      <c r="I257" s="6">
        <v>0</v>
      </c>
      <c r="J257" s="6">
        <v>0</v>
      </c>
      <c r="K257" s="6">
        <v>1.3043478260869565</v>
      </c>
      <c r="L257" s="6">
        <v>4.4701086956521738</v>
      </c>
      <c r="M257" s="6">
        <v>10.086956521739131</v>
      </c>
      <c r="N257" s="6">
        <v>0</v>
      </c>
      <c r="O257" s="6">
        <f>SUM(NonNurse[[#This Row],[Qualified Social Work Staff Hours]],NonNurse[[#This Row],[Other Social Work Staff Hours]])/NonNurse[[#This Row],[MDS Census]]</f>
        <v>5.6447688564476892E-2</v>
      </c>
      <c r="P257" s="6">
        <v>4.6521739130434785</v>
      </c>
      <c r="Q257" s="6">
        <v>77.926630434782609</v>
      </c>
      <c r="R257" s="6">
        <f>SUM(NonNurse[[#This Row],[Qualified Activities Professional Hours]],NonNurse[[#This Row],[Other Activities Professional Hours]])/NonNurse[[#This Row],[MDS Census]]</f>
        <v>0.46211982968369836</v>
      </c>
      <c r="S257" s="6">
        <v>10.671195652173912</v>
      </c>
      <c r="T257" s="6">
        <v>8.758152173913043</v>
      </c>
      <c r="U257" s="6">
        <v>0</v>
      </c>
      <c r="V257" s="6">
        <f>SUM(NonNurse[[#This Row],[Occupational Therapist Hours]],NonNurse[[#This Row],[OT Assistant Hours]],NonNurse[[#This Row],[OT Aide Hours]])/NonNurse[[#This Row],[MDS Census]]</f>
        <v>0.10872871046228709</v>
      </c>
      <c r="W257" s="6">
        <v>9.1630434782608692</v>
      </c>
      <c r="X257" s="6">
        <v>10.092391304347826</v>
      </c>
      <c r="Y257" s="6">
        <v>0</v>
      </c>
      <c r="Z257" s="6">
        <f>SUM(NonNurse[[#This Row],[Physical Therapist (PT) Hours]],NonNurse[[#This Row],[PT Assistant Hours]],NonNurse[[#This Row],[PT Aide Hours]])/NonNurse[[#This Row],[MDS Census]]</f>
        <v>0.10775547445255475</v>
      </c>
      <c r="AA257" s="6">
        <v>0</v>
      </c>
      <c r="AB257" s="6">
        <v>0</v>
      </c>
      <c r="AC257" s="6">
        <v>0</v>
      </c>
      <c r="AD257" s="6">
        <v>0</v>
      </c>
      <c r="AE257" s="6">
        <v>99.576086956521735</v>
      </c>
      <c r="AF257" s="6">
        <v>0</v>
      </c>
      <c r="AG257" s="6">
        <v>0</v>
      </c>
      <c r="AH257" s="1">
        <v>315229</v>
      </c>
      <c r="AI257">
        <v>2</v>
      </c>
    </row>
    <row r="258" spans="1:35" x14ac:dyDescent="0.25">
      <c r="A258" t="s">
        <v>380</v>
      </c>
      <c r="B258" t="s">
        <v>24</v>
      </c>
      <c r="C258" t="s">
        <v>425</v>
      </c>
      <c r="D258" t="s">
        <v>408</v>
      </c>
      <c r="E258" s="6">
        <v>92.260869565217391</v>
      </c>
      <c r="F258" s="6">
        <v>5.0054347826086953</v>
      </c>
      <c r="G258" s="6">
        <v>0.58695652173913049</v>
      </c>
      <c r="H258" s="6">
        <v>0.42478260869565215</v>
      </c>
      <c r="I258" s="6">
        <v>0</v>
      </c>
      <c r="J258" s="6">
        <v>0</v>
      </c>
      <c r="K258" s="6">
        <v>0</v>
      </c>
      <c r="L258" s="6">
        <v>3.1643478260869564</v>
      </c>
      <c r="M258" s="6">
        <v>7.1955434782608698</v>
      </c>
      <c r="N258" s="6">
        <v>2.0625</v>
      </c>
      <c r="O258" s="6">
        <f>SUM(NonNurse[[#This Row],[Qualified Social Work Staff Hours]],NonNurse[[#This Row],[Other Social Work Staff Hours]])/NonNurse[[#This Row],[MDS Census]]</f>
        <v>0.10034637134778511</v>
      </c>
      <c r="P258" s="6">
        <v>5.279565217391303</v>
      </c>
      <c r="Q258" s="6">
        <v>4.4673913043478262</v>
      </c>
      <c r="R258" s="6">
        <f>SUM(NonNurse[[#This Row],[Qualified Activities Professional Hours]],NonNurse[[#This Row],[Other Activities Professional Hours]])/NonNurse[[#This Row],[MDS Census]]</f>
        <v>0.10564561734213006</v>
      </c>
      <c r="S258" s="6">
        <v>6.2366304347826089</v>
      </c>
      <c r="T258" s="6">
        <v>4.8646739130434788</v>
      </c>
      <c r="U258" s="6">
        <v>0</v>
      </c>
      <c r="V258" s="6">
        <f>SUM(NonNurse[[#This Row],[Occupational Therapist Hours]],NonNurse[[#This Row],[OT Assistant Hours]],NonNurse[[#This Row],[OT Aide Hours]])/NonNurse[[#This Row],[MDS Census]]</f>
        <v>0.12032516493873704</v>
      </c>
      <c r="W258" s="6">
        <v>5.9484782608695648</v>
      </c>
      <c r="X258" s="6">
        <v>3.1697826086956522</v>
      </c>
      <c r="Y258" s="6">
        <v>0</v>
      </c>
      <c r="Z258" s="6">
        <f>SUM(NonNurse[[#This Row],[Physical Therapist (PT) Hours]],NonNurse[[#This Row],[PT Assistant Hours]],NonNurse[[#This Row],[PT Aide Hours]])/NonNurse[[#This Row],[MDS Census]]</f>
        <v>9.883129123468426E-2</v>
      </c>
      <c r="AA258" s="6">
        <v>0</v>
      </c>
      <c r="AB258" s="6">
        <v>0</v>
      </c>
      <c r="AC258" s="6">
        <v>0</v>
      </c>
      <c r="AD258" s="6">
        <v>0</v>
      </c>
      <c r="AE258" s="6">
        <v>0</v>
      </c>
      <c r="AF258" s="6">
        <v>0</v>
      </c>
      <c r="AG258" s="6">
        <v>0</v>
      </c>
      <c r="AH258" s="1">
        <v>315053</v>
      </c>
      <c r="AI258">
        <v>2</v>
      </c>
    </row>
    <row r="259" spans="1:35" x14ac:dyDescent="0.25">
      <c r="A259" t="s">
        <v>380</v>
      </c>
      <c r="B259" t="s">
        <v>163</v>
      </c>
      <c r="C259" t="s">
        <v>561</v>
      </c>
      <c r="D259" t="s">
        <v>412</v>
      </c>
      <c r="E259" s="6">
        <v>57.271739130434781</v>
      </c>
      <c r="F259" s="6">
        <v>0</v>
      </c>
      <c r="G259" s="6">
        <v>0</v>
      </c>
      <c r="H259" s="6">
        <v>0.30978260869565216</v>
      </c>
      <c r="I259" s="6">
        <v>2.2065217391304346</v>
      </c>
      <c r="J259" s="6">
        <v>0</v>
      </c>
      <c r="K259" s="6">
        <v>0</v>
      </c>
      <c r="L259" s="6">
        <v>0.40750000000000003</v>
      </c>
      <c r="M259" s="6">
        <v>3.097826086956522</v>
      </c>
      <c r="N259" s="6">
        <v>0</v>
      </c>
      <c r="O259" s="6">
        <f>SUM(NonNurse[[#This Row],[Qualified Social Work Staff Hours]],NonNurse[[#This Row],[Other Social Work Staff Hours]])/NonNurse[[#This Row],[MDS Census]]</f>
        <v>5.4089960144239897E-2</v>
      </c>
      <c r="P259" s="6">
        <v>0</v>
      </c>
      <c r="Q259" s="6">
        <v>24.967391304347824</v>
      </c>
      <c r="R259" s="6">
        <f>SUM(NonNurse[[#This Row],[Qualified Activities Professional Hours]],NonNurse[[#This Row],[Other Activities Professional Hours]])/NonNurse[[#This Row],[MDS Census]]</f>
        <v>0.43594609982918958</v>
      </c>
      <c r="S259" s="6">
        <v>4.8321739130434782</v>
      </c>
      <c r="T259" s="6">
        <v>0.21706521739130433</v>
      </c>
      <c r="U259" s="6">
        <v>0</v>
      </c>
      <c r="V259" s="6">
        <f>SUM(NonNurse[[#This Row],[Occupational Therapist Hours]],NonNurse[[#This Row],[OT Assistant Hours]],NonNurse[[#This Row],[OT Aide Hours]])/NonNurse[[#This Row],[MDS Census]]</f>
        <v>8.8162839248434238E-2</v>
      </c>
      <c r="W259" s="6">
        <v>1.7080434782608693</v>
      </c>
      <c r="X259" s="6">
        <v>0.63043478260869568</v>
      </c>
      <c r="Y259" s="6">
        <v>0</v>
      </c>
      <c r="Z259" s="6">
        <f>SUM(NonNurse[[#This Row],[Physical Therapist (PT) Hours]],NonNurse[[#This Row],[PT Assistant Hours]],NonNurse[[#This Row],[PT Aide Hours]])/NonNurse[[#This Row],[MDS Census]]</f>
        <v>4.0831277282216735E-2</v>
      </c>
      <c r="AA259" s="6">
        <v>0.2608695652173913</v>
      </c>
      <c r="AB259" s="6">
        <v>0</v>
      </c>
      <c r="AC259" s="6">
        <v>0</v>
      </c>
      <c r="AD259" s="6">
        <v>0</v>
      </c>
      <c r="AE259" s="6">
        <v>0</v>
      </c>
      <c r="AF259" s="6">
        <v>0</v>
      </c>
      <c r="AG259" s="6">
        <v>0.60869565217391308</v>
      </c>
      <c r="AH259" s="1">
        <v>315282</v>
      </c>
      <c r="AI259">
        <v>2</v>
      </c>
    </row>
    <row r="260" spans="1:35" x14ac:dyDescent="0.25">
      <c r="A260" t="s">
        <v>380</v>
      </c>
      <c r="B260" t="s">
        <v>308</v>
      </c>
      <c r="C260" t="s">
        <v>486</v>
      </c>
      <c r="D260" t="s">
        <v>401</v>
      </c>
      <c r="E260" s="6">
        <v>41.543478260869563</v>
      </c>
      <c r="F260" s="6">
        <v>11.478260869565217</v>
      </c>
      <c r="G260" s="6">
        <v>0.57391304347826022</v>
      </c>
      <c r="H260" s="6">
        <v>0</v>
      </c>
      <c r="I260" s="6">
        <v>0</v>
      </c>
      <c r="J260" s="6">
        <v>0</v>
      </c>
      <c r="K260" s="6">
        <v>0</v>
      </c>
      <c r="L260" s="6">
        <v>0.49032608695652175</v>
      </c>
      <c r="M260" s="6">
        <v>4.9565217391304346</v>
      </c>
      <c r="N260" s="6">
        <v>0</v>
      </c>
      <c r="O260" s="6">
        <f>SUM(NonNurse[[#This Row],[Qualified Social Work Staff Hours]],NonNurse[[#This Row],[Other Social Work Staff Hours]])/NonNurse[[#This Row],[MDS Census]]</f>
        <v>0.11930926216640503</v>
      </c>
      <c r="P260" s="6">
        <v>4.3478260869565215</v>
      </c>
      <c r="Q260" s="6">
        <v>10.932065217391305</v>
      </c>
      <c r="R260" s="6">
        <f>SUM(NonNurse[[#This Row],[Qualified Activities Professional Hours]],NonNurse[[#This Row],[Other Activities Professional Hours]])/NonNurse[[#This Row],[MDS Census]]</f>
        <v>0.36780481423338568</v>
      </c>
      <c r="S260" s="6">
        <v>5.1972826086956525</v>
      </c>
      <c r="T260" s="6">
        <v>8.6956521739130432E-2</v>
      </c>
      <c r="U260" s="6">
        <v>0</v>
      </c>
      <c r="V260" s="6">
        <f>SUM(NonNurse[[#This Row],[Occupational Therapist Hours]],NonNurse[[#This Row],[OT Assistant Hours]],NonNurse[[#This Row],[OT Aide Hours]])/NonNurse[[#This Row],[MDS Census]]</f>
        <v>0.12719780219780222</v>
      </c>
      <c r="W260" s="6">
        <v>5.1684782608695654</v>
      </c>
      <c r="X260" s="6">
        <v>0</v>
      </c>
      <c r="Y260" s="6">
        <v>0.2608695652173913</v>
      </c>
      <c r="Z260" s="6">
        <f>SUM(NonNurse[[#This Row],[Physical Therapist (PT) Hours]],NonNurse[[#This Row],[PT Assistant Hours]],NonNurse[[#This Row],[PT Aide Hours]])/NonNurse[[#This Row],[MDS Census]]</f>
        <v>0.130690737833595</v>
      </c>
      <c r="AA260" s="6">
        <v>0</v>
      </c>
      <c r="AB260" s="6">
        <v>0</v>
      </c>
      <c r="AC260" s="6">
        <v>0</v>
      </c>
      <c r="AD260" s="6">
        <v>0</v>
      </c>
      <c r="AE260" s="6">
        <v>0</v>
      </c>
      <c r="AF260" s="6">
        <v>0</v>
      </c>
      <c r="AG260" s="6">
        <v>0</v>
      </c>
      <c r="AH260" s="1">
        <v>315483</v>
      </c>
      <c r="AI260">
        <v>2</v>
      </c>
    </row>
    <row r="261" spans="1:35" x14ac:dyDescent="0.25">
      <c r="A261" t="s">
        <v>380</v>
      </c>
      <c r="B261" t="s">
        <v>342</v>
      </c>
      <c r="C261" t="s">
        <v>611</v>
      </c>
      <c r="D261" t="s">
        <v>402</v>
      </c>
      <c r="E261" s="6">
        <v>66.163043478260875</v>
      </c>
      <c r="F261" s="6">
        <v>5.2173913043478262</v>
      </c>
      <c r="G261" s="6">
        <v>0</v>
      </c>
      <c r="H261" s="6">
        <v>0</v>
      </c>
      <c r="I261" s="6">
        <v>0</v>
      </c>
      <c r="J261" s="6">
        <v>0</v>
      </c>
      <c r="K261" s="6">
        <v>0</v>
      </c>
      <c r="L261" s="6">
        <v>9.0398913043478242</v>
      </c>
      <c r="M261" s="6">
        <v>4.7826086956521738</v>
      </c>
      <c r="N261" s="6">
        <v>0.87956521739130422</v>
      </c>
      <c r="O261" s="6">
        <f>SUM(NonNurse[[#This Row],[Qualified Social Work Staff Hours]],NonNurse[[#This Row],[Other Social Work Staff Hours]])/NonNurse[[#This Row],[MDS Census]]</f>
        <v>8.5579103006407087E-2</v>
      </c>
      <c r="P261" s="6">
        <v>9.5705434782608698</v>
      </c>
      <c r="Q261" s="6">
        <v>14.675760869565215</v>
      </c>
      <c r="R261" s="6">
        <f>SUM(NonNurse[[#This Row],[Qualified Activities Professional Hours]],NonNurse[[#This Row],[Other Activities Professional Hours]])/NonNurse[[#This Row],[MDS Census]]</f>
        <v>0.36646295383604394</v>
      </c>
      <c r="S261" s="6">
        <v>26.371956521739119</v>
      </c>
      <c r="T261" s="6">
        <v>9.1990217391304334</v>
      </c>
      <c r="U261" s="6">
        <v>0</v>
      </c>
      <c r="V261" s="6">
        <f>SUM(NonNurse[[#This Row],[Occupational Therapist Hours]],NonNurse[[#This Row],[OT Assistant Hours]],NonNurse[[#This Row],[OT Aide Hours]])/NonNurse[[#This Row],[MDS Census]]</f>
        <v>0.53762608838508275</v>
      </c>
      <c r="W261" s="6">
        <v>13.34978260869565</v>
      </c>
      <c r="X261" s="6">
        <v>9.4278260869565198</v>
      </c>
      <c r="Y261" s="6">
        <v>5.2934782608695654</v>
      </c>
      <c r="Z261" s="6">
        <f>SUM(NonNurse[[#This Row],[Physical Therapist (PT) Hours]],NonNurse[[#This Row],[PT Assistant Hours]],NonNurse[[#This Row],[PT Aide Hours]])/NonNurse[[#This Row],[MDS Census]]</f>
        <v>0.42427139806144232</v>
      </c>
      <c r="AA261" s="6">
        <v>0</v>
      </c>
      <c r="AB261" s="6">
        <v>0</v>
      </c>
      <c r="AC261" s="6">
        <v>0</v>
      </c>
      <c r="AD261" s="6">
        <v>0</v>
      </c>
      <c r="AE261" s="6">
        <v>0</v>
      </c>
      <c r="AF261" s="6">
        <v>0</v>
      </c>
      <c r="AG261" s="6">
        <v>0</v>
      </c>
      <c r="AH261" s="1">
        <v>315522</v>
      </c>
      <c r="AI261">
        <v>2</v>
      </c>
    </row>
    <row r="262" spans="1:35" x14ac:dyDescent="0.25">
      <c r="A262" t="s">
        <v>380</v>
      </c>
      <c r="B262" t="s">
        <v>228</v>
      </c>
      <c r="C262" t="s">
        <v>474</v>
      </c>
      <c r="D262" t="s">
        <v>414</v>
      </c>
      <c r="E262" s="6">
        <v>275.18478260869563</v>
      </c>
      <c r="F262" s="6">
        <v>0</v>
      </c>
      <c r="G262" s="6">
        <v>2.7201086956521738</v>
      </c>
      <c r="H262" s="6">
        <v>1.4130434782608696</v>
      </c>
      <c r="I262" s="6">
        <v>13.586956521739131</v>
      </c>
      <c r="J262" s="6">
        <v>0</v>
      </c>
      <c r="K262" s="6">
        <v>4.9510869565217392</v>
      </c>
      <c r="L262" s="6">
        <v>3.3451086956521738</v>
      </c>
      <c r="M262" s="6">
        <v>20.279891304347824</v>
      </c>
      <c r="N262" s="6">
        <v>0</v>
      </c>
      <c r="O262" s="6">
        <f>SUM(NonNurse[[#This Row],[Qualified Social Work Staff Hours]],NonNurse[[#This Row],[Other Social Work Staff Hours]])/NonNurse[[#This Row],[MDS Census]]</f>
        <v>7.3695540545878263E-2</v>
      </c>
      <c r="P262" s="6">
        <v>0</v>
      </c>
      <c r="Q262" s="6">
        <v>48.464673913043477</v>
      </c>
      <c r="R262" s="6">
        <f>SUM(NonNurse[[#This Row],[Qualified Activities Professional Hours]],NonNurse[[#This Row],[Other Activities Professional Hours]])/NonNurse[[#This Row],[MDS Census]]</f>
        <v>0.17611683848797252</v>
      </c>
      <c r="S262" s="6">
        <v>2.3586956521739131</v>
      </c>
      <c r="T262" s="6">
        <v>0</v>
      </c>
      <c r="U262" s="6">
        <v>0</v>
      </c>
      <c r="V262" s="6">
        <f>SUM(NonNurse[[#This Row],[Occupational Therapist Hours]],NonNurse[[#This Row],[OT Assistant Hours]],NonNurse[[#This Row],[OT Aide Hours]])/NonNurse[[#This Row],[MDS Census]]</f>
        <v>8.5713157167120919E-3</v>
      </c>
      <c r="W262" s="6">
        <v>6.7010869565217392</v>
      </c>
      <c r="X262" s="6">
        <v>4.3288043478260869</v>
      </c>
      <c r="Y262" s="6">
        <v>0</v>
      </c>
      <c r="Z262" s="6">
        <f>SUM(NonNurse[[#This Row],[Physical Therapist (PT) Hours]],NonNurse[[#This Row],[PT Assistant Hours]],NonNurse[[#This Row],[PT Aide Hours]])/NonNurse[[#This Row],[MDS Census]]</f>
        <v>4.0081763242090299E-2</v>
      </c>
      <c r="AA262" s="6">
        <v>4.3586956521739131</v>
      </c>
      <c r="AB262" s="6">
        <v>24.282608695652176</v>
      </c>
      <c r="AC262" s="6">
        <v>0</v>
      </c>
      <c r="AD262" s="6">
        <v>0</v>
      </c>
      <c r="AE262" s="6">
        <v>27.663043478260871</v>
      </c>
      <c r="AF262" s="6">
        <v>0</v>
      </c>
      <c r="AG262" s="6">
        <v>0</v>
      </c>
      <c r="AH262" s="1">
        <v>315361</v>
      </c>
      <c r="AI262">
        <v>2</v>
      </c>
    </row>
    <row r="263" spans="1:35" x14ac:dyDescent="0.25">
      <c r="A263" t="s">
        <v>380</v>
      </c>
      <c r="B263" t="s">
        <v>135</v>
      </c>
      <c r="C263" t="s">
        <v>554</v>
      </c>
      <c r="D263" t="s">
        <v>416</v>
      </c>
      <c r="E263" s="6">
        <v>131.82608695652175</v>
      </c>
      <c r="F263" s="6">
        <v>5.6521739130434785</v>
      </c>
      <c r="G263" s="6">
        <v>0.60869565217391308</v>
      </c>
      <c r="H263" s="6">
        <v>0.89130434782608692</v>
      </c>
      <c r="I263" s="6">
        <v>1.4456521739130435</v>
      </c>
      <c r="J263" s="6">
        <v>0</v>
      </c>
      <c r="K263" s="6">
        <v>0</v>
      </c>
      <c r="L263" s="6">
        <v>7.0157608695652165</v>
      </c>
      <c r="M263" s="6">
        <v>0</v>
      </c>
      <c r="N263" s="6">
        <v>7.5652173913043477</v>
      </c>
      <c r="O263" s="6">
        <f>SUM(NonNurse[[#This Row],[Qualified Social Work Staff Hours]],NonNurse[[#This Row],[Other Social Work Staff Hours]])/NonNurse[[#This Row],[MDS Census]]</f>
        <v>5.738786279683377E-2</v>
      </c>
      <c r="P263" s="6">
        <v>5.2173913043478262</v>
      </c>
      <c r="Q263" s="6">
        <v>30.154891304347824</v>
      </c>
      <c r="R263" s="6">
        <f>SUM(NonNurse[[#This Row],[Qualified Activities Professional Hours]],NonNurse[[#This Row],[Other Activities Professional Hours]])/NonNurse[[#This Row],[MDS Census]]</f>
        <v>0.26832536279683372</v>
      </c>
      <c r="S263" s="6">
        <v>11.70097826086956</v>
      </c>
      <c r="T263" s="6">
        <v>9.5517391304347807</v>
      </c>
      <c r="U263" s="6">
        <v>4.4347826086956523</v>
      </c>
      <c r="V263" s="6">
        <f>SUM(NonNurse[[#This Row],[Occupational Therapist Hours]],NonNurse[[#This Row],[OT Assistant Hours]],NonNurse[[#This Row],[OT Aide Hours]])/NonNurse[[#This Row],[MDS Census]]</f>
        <v>0.19485900395778358</v>
      </c>
      <c r="W263" s="6">
        <v>7.1081521739130427</v>
      </c>
      <c r="X263" s="6">
        <v>10.818369565217395</v>
      </c>
      <c r="Y263" s="6">
        <v>0</v>
      </c>
      <c r="Z263" s="6">
        <f>SUM(NonNurse[[#This Row],[Physical Therapist (PT) Hours]],NonNurse[[#This Row],[PT Assistant Hours]],NonNurse[[#This Row],[PT Aide Hours]])/NonNurse[[#This Row],[MDS Census]]</f>
        <v>0.13598614775725593</v>
      </c>
      <c r="AA263" s="6">
        <v>0.56521739130434778</v>
      </c>
      <c r="AB263" s="6">
        <v>0</v>
      </c>
      <c r="AC263" s="6">
        <v>0</v>
      </c>
      <c r="AD263" s="6">
        <v>0</v>
      </c>
      <c r="AE263" s="6">
        <v>0</v>
      </c>
      <c r="AF263" s="6">
        <v>0</v>
      </c>
      <c r="AG263" s="6">
        <v>0.56521739130434778</v>
      </c>
      <c r="AH263" s="1">
        <v>315244</v>
      </c>
      <c r="AI263">
        <v>2</v>
      </c>
    </row>
    <row r="264" spans="1:35" x14ac:dyDescent="0.25">
      <c r="A264" t="s">
        <v>380</v>
      </c>
      <c r="B264" t="s">
        <v>51</v>
      </c>
      <c r="C264" t="s">
        <v>511</v>
      </c>
      <c r="D264" t="s">
        <v>406</v>
      </c>
      <c r="E264" s="6">
        <v>95.891304347826093</v>
      </c>
      <c r="F264" s="6">
        <v>5.7391304347826084</v>
      </c>
      <c r="G264" s="6">
        <v>1.7391304347826086</v>
      </c>
      <c r="H264" s="6">
        <v>0.65760869565217395</v>
      </c>
      <c r="I264" s="6">
        <v>1.7608695652173914</v>
      </c>
      <c r="J264" s="6">
        <v>0</v>
      </c>
      <c r="K264" s="6">
        <v>0</v>
      </c>
      <c r="L264" s="6">
        <v>4.050217391304348</v>
      </c>
      <c r="M264" s="6">
        <v>7.9048913043478262</v>
      </c>
      <c r="N264" s="6">
        <v>0</v>
      </c>
      <c r="O264" s="6">
        <f>SUM(NonNurse[[#This Row],[Qualified Social Work Staff Hours]],NonNurse[[#This Row],[Other Social Work Staff Hours]])/NonNurse[[#This Row],[MDS Census]]</f>
        <v>8.2435955565631366E-2</v>
      </c>
      <c r="P264" s="6">
        <v>4.8695652173913047</v>
      </c>
      <c r="Q264" s="6">
        <v>11.663043478260869</v>
      </c>
      <c r="R264" s="6">
        <f>SUM(NonNurse[[#This Row],[Qualified Activities Professional Hours]],NonNurse[[#This Row],[Other Activities Professional Hours]])/NonNurse[[#This Row],[MDS Census]]</f>
        <v>0.17240988437995916</v>
      </c>
      <c r="S264" s="6">
        <v>5.523586956521739</v>
      </c>
      <c r="T264" s="6">
        <v>5.1559782608695643</v>
      </c>
      <c r="U264" s="6">
        <v>0</v>
      </c>
      <c r="V264" s="6">
        <f>SUM(NonNurse[[#This Row],[Occupational Therapist Hours]],NonNurse[[#This Row],[OT Assistant Hours]],NonNurse[[#This Row],[OT Aide Hours]])/NonNurse[[#This Row],[MDS Census]]</f>
        <v>0.11137157107231918</v>
      </c>
      <c r="W264" s="6">
        <v>4.1052173913043495</v>
      </c>
      <c r="X264" s="6">
        <v>4.3022826086956512</v>
      </c>
      <c r="Y264" s="6">
        <v>0</v>
      </c>
      <c r="Z264" s="6">
        <f>SUM(NonNurse[[#This Row],[Physical Therapist (PT) Hours]],NonNurse[[#This Row],[PT Assistant Hours]],NonNurse[[#This Row],[PT Aide Hours]])/NonNurse[[#This Row],[MDS Census]]</f>
        <v>8.7677397415552027E-2</v>
      </c>
      <c r="AA264" s="6">
        <v>0.76086956521739135</v>
      </c>
      <c r="AB264" s="6">
        <v>0</v>
      </c>
      <c r="AC264" s="6">
        <v>0</v>
      </c>
      <c r="AD264" s="6">
        <v>0</v>
      </c>
      <c r="AE264" s="6">
        <v>6.5217391304347824E-2</v>
      </c>
      <c r="AF264" s="6">
        <v>0</v>
      </c>
      <c r="AG264" s="6">
        <v>0</v>
      </c>
      <c r="AH264" s="1">
        <v>315111</v>
      </c>
      <c r="AI264">
        <v>2</v>
      </c>
    </row>
    <row r="265" spans="1:35" x14ac:dyDescent="0.25">
      <c r="A265" t="s">
        <v>380</v>
      </c>
      <c r="B265" t="s">
        <v>311</v>
      </c>
      <c r="C265" t="s">
        <v>602</v>
      </c>
      <c r="D265" t="s">
        <v>406</v>
      </c>
      <c r="E265" s="6">
        <v>91.815217391304344</v>
      </c>
      <c r="F265" s="6">
        <v>5.7391304347826084</v>
      </c>
      <c r="G265" s="6">
        <v>0.42391304347826086</v>
      </c>
      <c r="H265" s="6">
        <v>0.44565217391304346</v>
      </c>
      <c r="I265" s="6">
        <v>3.1630434782608696</v>
      </c>
      <c r="J265" s="6">
        <v>0</v>
      </c>
      <c r="K265" s="6">
        <v>0</v>
      </c>
      <c r="L265" s="6">
        <v>3.1166304347826088</v>
      </c>
      <c r="M265" s="6">
        <v>5.3043478260869561</v>
      </c>
      <c r="N265" s="6">
        <v>0</v>
      </c>
      <c r="O265" s="6">
        <f>SUM(NonNurse[[#This Row],[Qualified Social Work Staff Hours]],NonNurse[[#This Row],[Other Social Work Staff Hours]])/NonNurse[[#This Row],[MDS Census]]</f>
        <v>5.7771990055641056E-2</v>
      </c>
      <c r="P265" s="6">
        <v>4.7874999999999996</v>
      </c>
      <c r="Q265" s="6">
        <v>13.633913043478261</v>
      </c>
      <c r="R265" s="6">
        <f>SUM(NonNurse[[#This Row],[Qualified Activities Professional Hours]],NonNurse[[#This Row],[Other Activities Professional Hours]])/NonNurse[[#This Row],[MDS Census]]</f>
        <v>0.20063572866106311</v>
      </c>
      <c r="S265" s="6">
        <v>5.4915217391304347</v>
      </c>
      <c r="T265" s="6">
        <v>10.520760869565214</v>
      </c>
      <c r="U265" s="6">
        <v>0</v>
      </c>
      <c r="V265" s="6">
        <f>SUM(NonNurse[[#This Row],[Occupational Therapist Hours]],NonNurse[[#This Row],[OT Assistant Hours]],NonNurse[[#This Row],[OT Aide Hours]])/NonNurse[[#This Row],[MDS Census]]</f>
        <v>0.17439682727595593</v>
      </c>
      <c r="W265" s="6">
        <v>8.885217391304348</v>
      </c>
      <c r="X265" s="6">
        <v>10.229673913043477</v>
      </c>
      <c r="Y265" s="6">
        <v>0</v>
      </c>
      <c r="Z265" s="6">
        <f>SUM(NonNurse[[#This Row],[Physical Therapist (PT) Hours]],NonNurse[[#This Row],[PT Assistant Hours]],NonNurse[[#This Row],[PT Aide Hours]])/NonNurse[[#This Row],[MDS Census]]</f>
        <v>0.20818870604948503</v>
      </c>
      <c r="AA265" s="6">
        <v>0.28260869565217389</v>
      </c>
      <c r="AB265" s="6">
        <v>0</v>
      </c>
      <c r="AC265" s="6">
        <v>0</v>
      </c>
      <c r="AD265" s="6">
        <v>0</v>
      </c>
      <c r="AE265" s="6">
        <v>5.434782608695652E-2</v>
      </c>
      <c r="AF265" s="6">
        <v>0</v>
      </c>
      <c r="AG265" s="6">
        <v>1.0869565217391304</v>
      </c>
      <c r="AH265" s="1">
        <v>315487</v>
      </c>
      <c r="AI265">
        <v>2</v>
      </c>
    </row>
    <row r="266" spans="1:35" x14ac:dyDescent="0.25">
      <c r="A266" t="s">
        <v>380</v>
      </c>
      <c r="B266" t="s">
        <v>194</v>
      </c>
      <c r="C266" t="s">
        <v>568</v>
      </c>
      <c r="D266" t="s">
        <v>402</v>
      </c>
      <c r="E266" s="6">
        <v>103.82608695652173</v>
      </c>
      <c r="F266" s="6">
        <v>5.7391304347826084</v>
      </c>
      <c r="G266" s="6">
        <v>1.4347826086956521</v>
      </c>
      <c r="H266" s="6">
        <v>0.67119565217391308</v>
      </c>
      <c r="I266" s="6">
        <v>0.31521739130434784</v>
      </c>
      <c r="J266" s="6">
        <v>0</v>
      </c>
      <c r="K266" s="6">
        <v>0</v>
      </c>
      <c r="L266" s="6">
        <v>3.0139130434782611</v>
      </c>
      <c r="M266" s="6">
        <v>4.6086956521739131</v>
      </c>
      <c r="N266" s="6">
        <v>0</v>
      </c>
      <c r="O266" s="6">
        <f>SUM(NonNurse[[#This Row],[Qualified Social Work Staff Hours]],NonNurse[[#This Row],[Other Social Work Staff Hours]])/NonNurse[[#This Row],[MDS Census]]</f>
        <v>4.4388609715242881E-2</v>
      </c>
      <c r="P266" s="6">
        <v>5.5652173913043477</v>
      </c>
      <c r="Q266" s="6">
        <v>15.627717391304348</v>
      </c>
      <c r="R266" s="6">
        <f>SUM(NonNurse[[#This Row],[Qualified Activities Professional Hours]],NonNurse[[#This Row],[Other Activities Professional Hours]])/NonNurse[[#This Row],[MDS Census]]</f>
        <v>0.20411955611390287</v>
      </c>
      <c r="S266" s="6">
        <v>11.401739130434782</v>
      </c>
      <c r="T266" s="6">
        <v>0.91641304347826069</v>
      </c>
      <c r="U266" s="6">
        <v>0</v>
      </c>
      <c r="V266" s="6">
        <f>SUM(NonNurse[[#This Row],[Occupational Therapist Hours]],NonNurse[[#This Row],[OT Assistant Hours]],NonNurse[[#This Row],[OT Aide Hours]])/NonNurse[[#This Row],[MDS Census]]</f>
        <v>0.11864216917922948</v>
      </c>
      <c r="W266" s="6">
        <v>7.8178260869565221</v>
      </c>
      <c r="X266" s="6">
        <v>8.909673913043477</v>
      </c>
      <c r="Y266" s="6">
        <v>2.2934782608695654</v>
      </c>
      <c r="Z266" s="6">
        <f>SUM(NonNurse[[#This Row],[Physical Therapist (PT) Hours]],NonNurse[[#This Row],[PT Assistant Hours]],NonNurse[[#This Row],[PT Aide Hours]])/NonNurse[[#This Row],[MDS Census]]</f>
        <v>0.18320037688442212</v>
      </c>
      <c r="AA266" s="6">
        <v>0.86956521739130432</v>
      </c>
      <c r="AB266" s="6">
        <v>0</v>
      </c>
      <c r="AC266" s="6">
        <v>0</v>
      </c>
      <c r="AD266" s="6">
        <v>0</v>
      </c>
      <c r="AE266" s="6">
        <v>1.0869565217391304E-2</v>
      </c>
      <c r="AF266" s="6">
        <v>0</v>
      </c>
      <c r="AG266" s="6">
        <v>0</v>
      </c>
      <c r="AH266" s="1">
        <v>315321</v>
      </c>
      <c r="AI266">
        <v>2</v>
      </c>
    </row>
    <row r="267" spans="1:35" x14ac:dyDescent="0.25">
      <c r="A267" t="s">
        <v>380</v>
      </c>
      <c r="B267" t="s">
        <v>254</v>
      </c>
      <c r="C267" t="s">
        <v>586</v>
      </c>
      <c r="D267" t="s">
        <v>412</v>
      </c>
      <c r="E267" s="6">
        <v>127.90217391304348</v>
      </c>
      <c r="F267" s="6">
        <v>5.7391304347826084</v>
      </c>
      <c r="G267" s="6">
        <v>0</v>
      </c>
      <c r="H267" s="6">
        <v>0.77173913043478259</v>
      </c>
      <c r="I267" s="6">
        <v>3.2282608695652173</v>
      </c>
      <c r="J267" s="6">
        <v>0</v>
      </c>
      <c r="K267" s="6">
        <v>0</v>
      </c>
      <c r="L267" s="6">
        <v>8.9183695652173931</v>
      </c>
      <c r="M267" s="6">
        <v>4.9565217391304346</v>
      </c>
      <c r="N267" s="6">
        <v>0</v>
      </c>
      <c r="O267" s="6">
        <f>SUM(NonNurse[[#This Row],[Qualified Social Work Staff Hours]],NonNurse[[#This Row],[Other Social Work Staff Hours]])/NonNurse[[#This Row],[MDS Census]]</f>
        <v>3.875244327356165E-2</v>
      </c>
      <c r="P267" s="6">
        <v>1.8043478260869565</v>
      </c>
      <c r="Q267" s="6">
        <v>15.078804347826088</v>
      </c>
      <c r="R267" s="6">
        <f>SUM(NonNurse[[#This Row],[Qualified Activities Professional Hours]],NonNurse[[#This Row],[Other Activities Professional Hours]])/NonNurse[[#This Row],[MDS Census]]</f>
        <v>0.13200050990056938</v>
      </c>
      <c r="S267" s="6">
        <v>6.5428260869565182</v>
      </c>
      <c r="T267" s="6">
        <v>9.1684782608695645</v>
      </c>
      <c r="U267" s="6">
        <v>0</v>
      </c>
      <c r="V267" s="6">
        <f>SUM(NonNurse[[#This Row],[Occupational Therapist Hours]],NonNurse[[#This Row],[OT Assistant Hours]],NonNurse[[#This Row],[OT Aide Hours]])/NonNurse[[#This Row],[MDS Census]]</f>
        <v>0.12283844650293189</v>
      </c>
      <c r="W267" s="6">
        <v>9.9926086956521747</v>
      </c>
      <c r="X267" s="6">
        <v>9.7791304347826102</v>
      </c>
      <c r="Y267" s="6">
        <v>0</v>
      </c>
      <c r="Z267" s="6">
        <f>SUM(NonNurse[[#This Row],[Physical Therapist (PT) Hours]],NonNurse[[#This Row],[PT Assistant Hours]],NonNurse[[#This Row],[PT Aide Hours]])/NonNurse[[#This Row],[MDS Census]]</f>
        <v>0.15458485595308916</v>
      </c>
      <c r="AA267" s="6">
        <v>0</v>
      </c>
      <c r="AB267" s="6">
        <v>0</v>
      </c>
      <c r="AC267" s="6">
        <v>0</v>
      </c>
      <c r="AD267" s="6">
        <v>0</v>
      </c>
      <c r="AE267" s="6">
        <v>0</v>
      </c>
      <c r="AF267" s="6">
        <v>0</v>
      </c>
      <c r="AG267" s="6">
        <v>0</v>
      </c>
      <c r="AH267" s="1">
        <v>315397</v>
      </c>
      <c r="AI267">
        <v>2</v>
      </c>
    </row>
    <row r="268" spans="1:35" x14ac:dyDescent="0.25">
      <c r="A268" t="s">
        <v>380</v>
      </c>
      <c r="B268" t="s">
        <v>93</v>
      </c>
      <c r="C268" t="s">
        <v>487</v>
      </c>
      <c r="D268" t="s">
        <v>405</v>
      </c>
      <c r="E268" s="6">
        <v>112.95652173913044</v>
      </c>
      <c r="F268" s="6">
        <v>10.608695652173912</v>
      </c>
      <c r="G268" s="6">
        <v>0</v>
      </c>
      <c r="H268" s="6">
        <v>0</v>
      </c>
      <c r="I268" s="6">
        <v>4.5217391304347823</v>
      </c>
      <c r="J268" s="6">
        <v>0</v>
      </c>
      <c r="K268" s="6">
        <v>0</v>
      </c>
      <c r="L268" s="6">
        <v>5.4103260869565215</v>
      </c>
      <c r="M268" s="6">
        <v>0</v>
      </c>
      <c r="N268" s="6">
        <v>9.9836956521739122</v>
      </c>
      <c r="O268" s="6">
        <f>SUM(NonNurse[[#This Row],[Qualified Social Work Staff Hours]],NonNurse[[#This Row],[Other Social Work Staff Hours]])/NonNurse[[#This Row],[MDS Census]]</f>
        <v>8.8385296381832165E-2</v>
      </c>
      <c r="P268" s="6">
        <v>0</v>
      </c>
      <c r="Q268" s="6">
        <v>11.370108695652176</v>
      </c>
      <c r="R268" s="6">
        <f>SUM(NonNurse[[#This Row],[Qualified Activities Professional Hours]],NonNurse[[#This Row],[Other Activities Professional Hours]])/NonNurse[[#This Row],[MDS Census]]</f>
        <v>0.10065916089299463</v>
      </c>
      <c r="S268" s="6">
        <v>6.2215217391304352</v>
      </c>
      <c r="T268" s="6">
        <v>10.035326086956522</v>
      </c>
      <c r="U268" s="6">
        <v>0</v>
      </c>
      <c r="V268" s="6">
        <f>SUM(NonNurse[[#This Row],[Occupational Therapist Hours]],NonNurse[[#This Row],[OT Assistant Hours]],NonNurse[[#This Row],[OT Aide Hours]])/NonNurse[[#This Row],[MDS Census]]</f>
        <v>0.14392128560431103</v>
      </c>
      <c r="W268" s="6">
        <v>12.182065217391305</v>
      </c>
      <c r="X268" s="6">
        <v>6.4347826086956523</v>
      </c>
      <c r="Y268" s="6">
        <v>5.2173913043478262</v>
      </c>
      <c r="Z268" s="6">
        <f>SUM(NonNurse[[#This Row],[Physical Therapist (PT) Hours]],NonNurse[[#This Row],[PT Assistant Hours]],NonNurse[[#This Row],[PT Aide Hours]])/NonNurse[[#This Row],[MDS Census]]</f>
        <v>0.21100365665896842</v>
      </c>
      <c r="AA268" s="6">
        <v>0</v>
      </c>
      <c r="AB268" s="6">
        <v>0</v>
      </c>
      <c r="AC268" s="6">
        <v>7.3804347826086953</v>
      </c>
      <c r="AD268" s="6">
        <v>0</v>
      </c>
      <c r="AE268" s="6">
        <v>0</v>
      </c>
      <c r="AF268" s="6">
        <v>0</v>
      </c>
      <c r="AG268" s="6">
        <v>0</v>
      </c>
      <c r="AH268" s="1">
        <v>315183</v>
      </c>
      <c r="AI268">
        <v>2</v>
      </c>
    </row>
    <row r="269" spans="1:35" x14ac:dyDescent="0.25">
      <c r="A269" t="s">
        <v>380</v>
      </c>
      <c r="B269" t="s">
        <v>49</v>
      </c>
      <c r="C269" t="s">
        <v>457</v>
      </c>
      <c r="D269" t="s">
        <v>406</v>
      </c>
      <c r="E269" s="6">
        <v>73.478260869565219</v>
      </c>
      <c r="F269" s="6">
        <v>5.7391304347826084</v>
      </c>
      <c r="G269" s="6">
        <v>1.3043478260869565</v>
      </c>
      <c r="H269" s="6">
        <v>0</v>
      </c>
      <c r="I269" s="6">
        <v>2.7391304347826089</v>
      </c>
      <c r="J269" s="6">
        <v>0</v>
      </c>
      <c r="K269" s="6">
        <v>0</v>
      </c>
      <c r="L269" s="6">
        <v>3.1113043478260876</v>
      </c>
      <c r="M269" s="6">
        <v>5.2173913043478262</v>
      </c>
      <c r="N269" s="6">
        <v>0</v>
      </c>
      <c r="O269" s="6">
        <f>SUM(NonNurse[[#This Row],[Qualified Social Work Staff Hours]],NonNurse[[#This Row],[Other Social Work Staff Hours]])/NonNurse[[#This Row],[MDS Census]]</f>
        <v>7.1005917159763315E-2</v>
      </c>
      <c r="P269" s="6">
        <v>5.2173913043478262</v>
      </c>
      <c r="Q269" s="6">
        <v>33.481086956521757</v>
      </c>
      <c r="R269" s="6">
        <f>SUM(NonNurse[[#This Row],[Qualified Activities Professional Hours]],NonNurse[[#This Row],[Other Activities Professional Hours]])/NonNurse[[#This Row],[MDS Census]]</f>
        <v>0.52666568047337303</v>
      </c>
      <c r="S269" s="6">
        <v>4.9823913043478258</v>
      </c>
      <c r="T269" s="6">
        <v>5.4720652173913047</v>
      </c>
      <c r="U269" s="6">
        <v>5.4239130434782608</v>
      </c>
      <c r="V269" s="6">
        <f>SUM(NonNurse[[#This Row],[Occupational Therapist Hours]],NonNurse[[#This Row],[OT Assistant Hours]],NonNurse[[#This Row],[OT Aide Hours]])/NonNurse[[#This Row],[MDS Census]]</f>
        <v>0.21609615384615383</v>
      </c>
      <c r="W269" s="6">
        <v>5.7255434782608692</v>
      </c>
      <c r="X269" s="6">
        <v>6.6459782608695646</v>
      </c>
      <c r="Y269" s="6">
        <v>0</v>
      </c>
      <c r="Z269" s="6">
        <f>SUM(NonNurse[[#This Row],[Physical Therapist (PT) Hours]],NonNurse[[#This Row],[PT Assistant Hours]],NonNurse[[#This Row],[PT Aide Hours]])/NonNurse[[#This Row],[MDS Census]]</f>
        <v>0.16836982248520707</v>
      </c>
      <c r="AA269" s="6">
        <v>0</v>
      </c>
      <c r="AB269" s="6">
        <v>0</v>
      </c>
      <c r="AC269" s="6">
        <v>0</v>
      </c>
      <c r="AD269" s="6">
        <v>0</v>
      </c>
      <c r="AE269" s="6">
        <v>0</v>
      </c>
      <c r="AF269" s="6">
        <v>0</v>
      </c>
      <c r="AG269" s="6">
        <v>0</v>
      </c>
      <c r="AH269" s="1">
        <v>315108</v>
      </c>
      <c r="AI269">
        <v>2</v>
      </c>
    </row>
    <row r="270" spans="1:35" x14ac:dyDescent="0.25">
      <c r="A270" t="s">
        <v>380</v>
      </c>
      <c r="B270" t="s">
        <v>145</v>
      </c>
      <c r="C270" t="s">
        <v>552</v>
      </c>
      <c r="D270" t="s">
        <v>401</v>
      </c>
      <c r="E270" s="6">
        <v>109.32608695652173</v>
      </c>
      <c r="F270" s="6">
        <v>5.0434782608695654</v>
      </c>
      <c r="G270" s="6">
        <v>1.1141304347826086</v>
      </c>
      <c r="H270" s="6">
        <v>0</v>
      </c>
      <c r="I270" s="6">
        <v>5.3043478260869561</v>
      </c>
      <c r="J270" s="6">
        <v>0</v>
      </c>
      <c r="K270" s="6">
        <v>0</v>
      </c>
      <c r="L270" s="6">
        <v>3.6706521739130413</v>
      </c>
      <c r="M270" s="6">
        <v>4.8796739130434768</v>
      </c>
      <c r="N270" s="6">
        <v>0</v>
      </c>
      <c r="O270" s="6">
        <f>SUM(NonNurse[[#This Row],[Qualified Social Work Staff Hours]],NonNurse[[#This Row],[Other Social Work Staff Hours]])/NonNurse[[#This Row],[MDS Census]]</f>
        <v>4.4634122091867158E-2</v>
      </c>
      <c r="P270" s="6">
        <v>0</v>
      </c>
      <c r="Q270" s="6">
        <v>18.143152173913041</v>
      </c>
      <c r="R270" s="6">
        <f>SUM(NonNurse[[#This Row],[Qualified Activities Professional Hours]],NonNurse[[#This Row],[Other Activities Professional Hours]])/NonNurse[[#This Row],[MDS Census]]</f>
        <v>0.16595446410817258</v>
      </c>
      <c r="S270" s="6">
        <v>10.818260869565217</v>
      </c>
      <c r="T270" s="6">
        <v>5.6158695652173893</v>
      </c>
      <c r="U270" s="6">
        <v>0</v>
      </c>
      <c r="V270" s="6">
        <f>SUM(NonNurse[[#This Row],[Occupational Therapist Hours]],NonNurse[[#This Row],[OT Assistant Hours]],NonNurse[[#This Row],[OT Aide Hours]])/NonNurse[[#This Row],[MDS Census]]</f>
        <v>0.15032213163650823</v>
      </c>
      <c r="W270" s="6">
        <v>8.2794565217391316</v>
      </c>
      <c r="X270" s="6">
        <v>5.16</v>
      </c>
      <c r="Y270" s="6">
        <v>0</v>
      </c>
      <c r="Z270" s="6">
        <f>SUM(NonNurse[[#This Row],[Physical Therapist (PT) Hours]],NonNurse[[#This Row],[PT Assistant Hours]],NonNurse[[#This Row],[PT Aide Hours]])/NonNurse[[#This Row],[MDS Census]]</f>
        <v>0.1229300059654007</v>
      </c>
      <c r="AA270" s="6">
        <v>0</v>
      </c>
      <c r="AB270" s="6">
        <v>0</v>
      </c>
      <c r="AC270" s="6">
        <v>0</v>
      </c>
      <c r="AD270" s="6">
        <v>0</v>
      </c>
      <c r="AE270" s="6">
        <v>0</v>
      </c>
      <c r="AF270" s="6">
        <v>0</v>
      </c>
      <c r="AG270" s="6">
        <v>0</v>
      </c>
      <c r="AH270" s="1">
        <v>315259</v>
      </c>
      <c r="AI270">
        <v>2</v>
      </c>
    </row>
    <row r="271" spans="1:35" x14ac:dyDescent="0.25">
      <c r="A271" t="s">
        <v>380</v>
      </c>
      <c r="B271" t="s">
        <v>320</v>
      </c>
      <c r="C271" t="s">
        <v>537</v>
      </c>
      <c r="D271" t="s">
        <v>405</v>
      </c>
      <c r="E271" s="6">
        <v>99.934782608695656</v>
      </c>
      <c r="F271" s="6">
        <v>5.1304347826086953</v>
      </c>
      <c r="G271" s="6">
        <v>0.32608695652173914</v>
      </c>
      <c r="H271" s="6">
        <v>0</v>
      </c>
      <c r="I271" s="6">
        <v>4.3478260869565215</v>
      </c>
      <c r="J271" s="6">
        <v>0</v>
      </c>
      <c r="K271" s="6">
        <v>0</v>
      </c>
      <c r="L271" s="6">
        <v>4.9966304347826096</v>
      </c>
      <c r="M271" s="6">
        <v>7.9802173913043477</v>
      </c>
      <c r="N271" s="6">
        <v>0</v>
      </c>
      <c r="O271" s="6">
        <f>SUM(NonNurse[[#This Row],[Qualified Social Work Staff Hours]],NonNurse[[#This Row],[Other Social Work Staff Hours]])/NonNurse[[#This Row],[MDS Census]]</f>
        <v>7.9854252773547962E-2</v>
      </c>
      <c r="P271" s="6">
        <v>5.8285869565217379</v>
      </c>
      <c r="Q271" s="6">
        <v>12.342173913043476</v>
      </c>
      <c r="R271" s="6">
        <f>SUM(NonNurse[[#This Row],[Qualified Activities Professional Hours]],NonNurse[[#This Row],[Other Activities Professional Hours]])/NonNurse[[#This Row],[MDS Census]]</f>
        <v>0.18182619099412656</v>
      </c>
      <c r="S271" s="6">
        <v>8.8147826086956531</v>
      </c>
      <c r="T271" s="6">
        <v>8.2240217391304355</v>
      </c>
      <c r="U271" s="6">
        <v>0</v>
      </c>
      <c r="V271" s="6">
        <f>SUM(NonNurse[[#This Row],[Occupational Therapist Hours]],NonNurse[[#This Row],[OT Assistant Hours]],NonNurse[[#This Row],[OT Aide Hours]])/NonNurse[[#This Row],[MDS Census]]</f>
        <v>0.17049923863389166</v>
      </c>
      <c r="W271" s="6">
        <v>10.829239130434784</v>
      </c>
      <c r="X271" s="6">
        <v>1.8796739130434781</v>
      </c>
      <c r="Y271" s="6">
        <v>4.8043478260869561</v>
      </c>
      <c r="Z271" s="6">
        <f>SUM(NonNurse[[#This Row],[Physical Therapist (PT) Hours]],NonNurse[[#This Row],[PT Assistant Hours]],NonNurse[[#This Row],[PT Aide Hours]])/NonNurse[[#This Row],[MDS Census]]</f>
        <v>0.17524690015227323</v>
      </c>
      <c r="AA271" s="6">
        <v>1.326086956521739</v>
      </c>
      <c r="AB271" s="6">
        <v>0</v>
      </c>
      <c r="AC271" s="6">
        <v>0</v>
      </c>
      <c r="AD271" s="6">
        <v>0</v>
      </c>
      <c r="AE271" s="6">
        <v>0</v>
      </c>
      <c r="AF271" s="6">
        <v>0</v>
      </c>
      <c r="AG271" s="6">
        <v>0</v>
      </c>
      <c r="AH271" s="1">
        <v>315500</v>
      </c>
      <c r="AI271">
        <v>2</v>
      </c>
    </row>
    <row r="272" spans="1:35" x14ac:dyDescent="0.25">
      <c r="A272" t="s">
        <v>380</v>
      </c>
      <c r="B272" t="s">
        <v>326</v>
      </c>
      <c r="C272" t="s">
        <v>550</v>
      </c>
      <c r="D272" t="s">
        <v>419</v>
      </c>
      <c r="E272" s="6">
        <v>99.804347826086953</v>
      </c>
      <c r="F272" s="6">
        <v>5.1304347826086953</v>
      </c>
      <c r="G272" s="6">
        <v>0.14130434782608695</v>
      </c>
      <c r="H272" s="6">
        <v>0</v>
      </c>
      <c r="I272" s="6">
        <v>2.4347826086956523</v>
      </c>
      <c r="J272" s="6">
        <v>0</v>
      </c>
      <c r="K272" s="6">
        <v>0</v>
      </c>
      <c r="L272" s="6">
        <v>5.3744565217391287</v>
      </c>
      <c r="M272" s="6">
        <v>5.6488043478260872</v>
      </c>
      <c r="N272" s="6">
        <v>0</v>
      </c>
      <c r="O272" s="6">
        <f>SUM(NonNurse[[#This Row],[Qualified Social Work Staff Hours]],NonNurse[[#This Row],[Other Social Work Staff Hours]])/NonNurse[[#This Row],[MDS Census]]</f>
        <v>5.6598780222173822E-2</v>
      </c>
      <c r="P272" s="6">
        <v>0</v>
      </c>
      <c r="Q272" s="6">
        <v>8.6944565217391361</v>
      </c>
      <c r="R272" s="6">
        <f>SUM(NonNurse[[#This Row],[Qualified Activities Professional Hours]],NonNurse[[#This Row],[Other Activities Professional Hours]])/NonNurse[[#This Row],[MDS Census]]</f>
        <v>8.7115007623611476E-2</v>
      </c>
      <c r="S272" s="6">
        <v>15.229782608695656</v>
      </c>
      <c r="T272" s="6">
        <v>12.391304347826082</v>
      </c>
      <c r="U272" s="6">
        <v>0</v>
      </c>
      <c r="V272" s="6">
        <f>SUM(NonNurse[[#This Row],[Occupational Therapist Hours]],NonNurse[[#This Row],[OT Assistant Hours]],NonNurse[[#This Row],[OT Aide Hours]])/NonNurse[[#This Row],[MDS Census]]</f>
        <v>0.27675234153779132</v>
      </c>
      <c r="W272" s="6">
        <v>22.363260869565224</v>
      </c>
      <c r="X272" s="6">
        <v>11.572500000000002</v>
      </c>
      <c r="Y272" s="6">
        <v>0</v>
      </c>
      <c r="Z272" s="6">
        <f>SUM(NonNurse[[#This Row],[Physical Therapist (PT) Hours]],NonNurse[[#This Row],[PT Assistant Hours]],NonNurse[[#This Row],[PT Aide Hours]])/NonNurse[[#This Row],[MDS Census]]</f>
        <v>0.34002287083424104</v>
      </c>
      <c r="AA272" s="6">
        <v>8.6956521739130432E-2</v>
      </c>
      <c r="AB272" s="6">
        <v>0</v>
      </c>
      <c r="AC272" s="6">
        <v>0</v>
      </c>
      <c r="AD272" s="6">
        <v>0</v>
      </c>
      <c r="AE272" s="6">
        <v>0</v>
      </c>
      <c r="AF272" s="6">
        <v>0</v>
      </c>
      <c r="AG272" s="6">
        <v>0</v>
      </c>
      <c r="AH272" s="1">
        <v>315506</v>
      </c>
      <c r="AI272">
        <v>2</v>
      </c>
    </row>
    <row r="273" spans="1:35" x14ac:dyDescent="0.25">
      <c r="A273" t="s">
        <v>380</v>
      </c>
      <c r="B273" t="s">
        <v>137</v>
      </c>
      <c r="C273" t="s">
        <v>555</v>
      </c>
      <c r="D273" t="s">
        <v>419</v>
      </c>
      <c r="E273" s="6">
        <v>108.75</v>
      </c>
      <c r="F273" s="6">
        <v>5</v>
      </c>
      <c r="G273" s="6">
        <v>0.32608695652173914</v>
      </c>
      <c r="H273" s="6">
        <v>0</v>
      </c>
      <c r="I273" s="6">
        <v>5.1304347826086953</v>
      </c>
      <c r="J273" s="6">
        <v>3.3152173913043477</v>
      </c>
      <c r="K273" s="6">
        <v>0</v>
      </c>
      <c r="L273" s="6">
        <v>4.8191304347826085</v>
      </c>
      <c r="M273" s="6">
        <v>6.0869565217391308</v>
      </c>
      <c r="N273" s="6">
        <v>0</v>
      </c>
      <c r="O273" s="6">
        <f>SUM(NonNurse[[#This Row],[Qualified Social Work Staff Hours]],NonNurse[[#This Row],[Other Social Work Staff Hours]])/NonNurse[[#This Row],[MDS Census]]</f>
        <v>5.59720139930035E-2</v>
      </c>
      <c r="P273" s="6">
        <v>0</v>
      </c>
      <c r="Q273" s="6">
        <v>13.350652173913039</v>
      </c>
      <c r="R273" s="6">
        <f>SUM(NonNurse[[#This Row],[Qualified Activities Professional Hours]],NonNurse[[#This Row],[Other Activities Professional Hours]])/NonNurse[[#This Row],[MDS Census]]</f>
        <v>0.12276461769115438</v>
      </c>
      <c r="S273" s="6">
        <v>17.247282608695659</v>
      </c>
      <c r="T273" s="6">
        <v>6.7607608695652175</v>
      </c>
      <c r="U273" s="6">
        <v>0</v>
      </c>
      <c r="V273" s="6">
        <f>SUM(NonNurse[[#This Row],[Occupational Therapist Hours]],NonNurse[[#This Row],[OT Assistant Hours]],NonNurse[[#This Row],[OT Aide Hours]])/NonNurse[[#This Row],[MDS Census]]</f>
        <v>0.22076361819090462</v>
      </c>
      <c r="W273" s="6">
        <v>16.904021739130432</v>
      </c>
      <c r="X273" s="6">
        <v>8.6635869565217405</v>
      </c>
      <c r="Y273" s="6">
        <v>0</v>
      </c>
      <c r="Z273" s="6">
        <f>SUM(NonNurse[[#This Row],[Physical Therapist (PT) Hours]],NonNurse[[#This Row],[PT Assistant Hours]],NonNurse[[#This Row],[PT Aide Hours]])/NonNurse[[#This Row],[MDS Census]]</f>
        <v>0.23510444777611192</v>
      </c>
      <c r="AA273" s="6">
        <v>0.54347826086956519</v>
      </c>
      <c r="AB273" s="6">
        <v>0</v>
      </c>
      <c r="AC273" s="6">
        <v>0</v>
      </c>
      <c r="AD273" s="6">
        <v>0</v>
      </c>
      <c r="AE273" s="6">
        <v>0</v>
      </c>
      <c r="AF273" s="6">
        <v>0</v>
      </c>
      <c r="AG273" s="6">
        <v>0</v>
      </c>
      <c r="AH273" s="1">
        <v>315246</v>
      </c>
      <c r="AI273">
        <v>2</v>
      </c>
    </row>
    <row r="274" spans="1:35" x14ac:dyDescent="0.25">
      <c r="A274" t="s">
        <v>380</v>
      </c>
      <c r="B274" t="s">
        <v>333</v>
      </c>
      <c r="C274" t="s">
        <v>537</v>
      </c>
      <c r="D274" t="s">
        <v>405</v>
      </c>
      <c r="E274" s="6">
        <v>84.619565217391298</v>
      </c>
      <c r="F274" s="6">
        <v>5.2173913043478262</v>
      </c>
      <c r="G274" s="6">
        <v>0</v>
      </c>
      <c r="H274" s="6">
        <v>0</v>
      </c>
      <c r="I274" s="6">
        <v>0</v>
      </c>
      <c r="J274" s="6">
        <v>0</v>
      </c>
      <c r="K274" s="6">
        <v>0</v>
      </c>
      <c r="L274" s="6">
        <v>11.013586956521738</v>
      </c>
      <c r="M274" s="6">
        <v>14.081413043478261</v>
      </c>
      <c r="N274" s="6">
        <v>0</v>
      </c>
      <c r="O274" s="6">
        <f>SUM(NonNurse[[#This Row],[Qualified Social Work Staff Hours]],NonNurse[[#This Row],[Other Social Work Staff Hours]])/NonNurse[[#This Row],[MDS Census]]</f>
        <v>0.16640847784200385</v>
      </c>
      <c r="P274" s="6">
        <v>5.2015217391304356</v>
      </c>
      <c r="Q274" s="6">
        <v>10.776413043478263</v>
      </c>
      <c r="R274" s="6">
        <f>SUM(NonNurse[[#This Row],[Qualified Activities Professional Hours]],NonNurse[[#This Row],[Other Activities Professional Hours]])/NonNurse[[#This Row],[MDS Census]]</f>
        <v>0.18882080924855496</v>
      </c>
      <c r="S274" s="6">
        <v>30.506847826086947</v>
      </c>
      <c r="T274" s="6">
        <v>26.298913043478247</v>
      </c>
      <c r="U274" s="6">
        <v>0</v>
      </c>
      <c r="V274" s="6">
        <f>SUM(NonNurse[[#This Row],[Occupational Therapist Hours]],NonNurse[[#This Row],[OT Assistant Hours]],NonNurse[[#This Row],[OT Aide Hours]])/NonNurse[[#This Row],[MDS Census]]</f>
        <v>0.67130764290301836</v>
      </c>
      <c r="W274" s="6">
        <v>36.618043478260851</v>
      </c>
      <c r="X274" s="6">
        <v>19.367500000000003</v>
      </c>
      <c r="Y274" s="6">
        <v>5.4891304347826084</v>
      </c>
      <c r="Z274" s="6">
        <f>SUM(NonNurse[[#This Row],[Physical Therapist (PT) Hours]],NonNurse[[#This Row],[PT Assistant Hours]],NonNurse[[#This Row],[PT Aide Hours]])/NonNurse[[#This Row],[MDS Census]]</f>
        <v>0.72648298008991641</v>
      </c>
      <c r="AA274" s="6">
        <v>0</v>
      </c>
      <c r="AB274" s="6">
        <v>0</v>
      </c>
      <c r="AC274" s="6">
        <v>0</v>
      </c>
      <c r="AD274" s="6">
        <v>0</v>
      </c>
      <c r="AE274" s="6">
        <v>0</v>
      </c>
      <c r="AF274" s="6">
        <v>0</v>
      </c>
      <c r="AG274" s="6">
        <v>0</v>
      </c>
      <c r="AH274" s="1">
        <v>315513</v>
      </c>
      <c r="AI274">
        <v>2</v>
      </c>
    </row>
    <row r="275" spans="1:35" x14ac:dyDescent="0.25">
      <c r="A275" t="s">
        <v>380</v>
      </c>
      <c r="B275" t="s">
        <v>337</v>
      </c>
      <c r="C275" t="s">
        <v>502</v>
      </c>
      <c r="D275" t="s">
        <v>415</v>
      </c>
      <c r="E275" s="6">
        <v>83.652173913043484</v>
      </c>
      <c r="F275" s="6">
        <v>4.6956521739130439</v>
      </c>
      <c r="G275" s="6">
        <v>1.0923913043478262</v>
      </c>
      <c r="H275" s="6">
        <v>0</v>
      </c>
      <c r="I275" s="6">
        <v>0</v>
      </c>
      <c r="J275" s="6">
        <v>0</v>
      </c>
      <c r="K275" s="6">
        <v>0</v>
      </c>
      <c r="L275" s="6">
        <v>14.284673913043481</v>
      </c>
      <c r="M275" s="6">
        <v>11.661630434782607</v>
      </c>
      <c r="N275" s="6">
        <v>0</v>
      </c>
      <c r="O275" s="6">
        <f>SUM(NonNurse[[#This Row],[Qualified Social Work Staff Hours]],NonNurse[[#This Row],[Other Social Work Staff Hours]])/NonNurse[[#This Row],[MDS Census]]</f>
        <v>0.13940618503118501</v>
      </c>
      <c r="P275" s="6">
        <v>10.753260869565214</v>
      </c>
      <c r="Q275" s="6">
        <v>10.129782608695651</v>
      </c>
      <c r="R275" s="6">
        <f>SUM(NonNurse[[#This Row],[Qualified Activities Professional Hours]],NonNurse[[#This Row],[Other Activities Professional Hours]])/NonNurse[[#This Row],[MDS Census]]</f>
        <v>0.24964137214137208</v>
      </c>
      <c r="S275" s="6">
        <v>22.964239130434777</v>
      </c>
      <c r="T275" s="6">
        <v>27.761195652173907</v>
      </c>
      <c r="U275" s="6">
        <v>0</v>
      </c>
      <c r="V275" s="6">
        <f>SUM(NonNurse[[#This Row],[Occupational Therapist Hours]],NonNurse[[#This Row],[OT Assistant Hours]],NonNurse[[#This Row],[OT Aide Hours]])/NonNurse[[#This Row],[MDS Census]]</f>
        <v>0.60638513513513503</v>
      </c>
      <c r="W275" s="6">
        <v>27.899673913043479</v>
      </c>
      <c r="X275" s="6">
        <v>18.147173913043481</v>
      </c>
      <c r="Y275" s="6">
        <v>4.9347826086956523</v>
      </c>
      <c r="Z275" s="6">
        <f>SUM(NonNurse[[#This Row],[Physical Therapist (PT) Hours]],NonNurse[[#This Row],[PT Assistant Hours]],NonNurse[[#This Row],[PT Aide Hours]])/NonNurse[[#This Row],[MDS Census]]</f>
        <v>0.6094477650727651</v>
      </c>
      <c r="AA275" s="6">
        <v>0</v>
      </c>
      <c r="AB275" s="6">
        <v>0</v>
      </c>
      <c r="AC275" s="6">
        <v>0</v>
      </c>
      <c r="AD275" s="6">
        <v>0</v>
      </c>
      <c r="AE275" s="6">
        <v>0</v>
      </c>
      <c r="AF275" s="6">
        <v>0</v>
      </c>
      <c r="AG275" s="6">
        <v>0</v>
      </c>
      <c r="AH275" s="1">
        <v>315517</v>
      </c>
      <c r="AI275">
        <v>2</v>
      </c>
    </row>
    <row r="276" spans="1:35" x14ac:dyDescent="0.25">
      <c r="A276" t="s">
        <v>380</v>
      </c>
      <c r="B276" t="s">
        <v>58</v>
      </c>
      <c r="C276" t="s">
        <v>448</v>
      </c>
      <c r="D276" t="s">
        <v>406</v>
      </c>
      <c r="E276" s="6">
        <v>86.956521739130437</v>
      </c>
      <c r="F276" s="6">
        <v>5.7391304347826084</v>
      </c>
      <c r="G276" s="6">
        <v>2.2608695652173911</v>
      </c>
      <c r="H276" s="6">
        <v>2.2608695652173911</v>
      </c>
      <c r="I276" s="6">
        <v>1.1304347826086956</v>
      </c>
      <c r="J276" s="6">
        <v>0</v>
      </c>
      <c r="K276" s="6">
        <v>0</v>
      </c>
      <c r="L276" s="6">
        <v>1.3403260869565217</v>
      </c>
      <c r="M276" s="6">
        <v>4.1334782608695653</v>
      </c>
      <c r="N276" s="6">
        <v>0</v>
      </c>
      <c r="O276" s="6">
        <f>SUM(NonNurse[[#This Row],[Qualified Social Work Staff Hours]],NonNurse[[#This Row],[Other Social Work Staff Hours]])/NonNurse[[#This Row],[MDS Census]]</f>
        <v>4.7535000000000001E-2</v>
      </c>
      <c r="P276" s="6">
        <v>5.2841304347826092</v>
      </c>
      <c r="Q276" s="6">
        <v>21.065652173913044</v>
      </c>
      <c r="R276" s="6">
        <f>SUM(NonNurse[[#This Row],[Qualified Activities Professional Hours]],NonNurse[[#This Row],[Other Activities Professional Hours]])/NonNurse[[#This Row],[MDS Census]]</f>
        <v>0.30302250000000003</v>
      </c>
      <c r="S276" s="6">
        <v>4.5446739130434777</v>
      </c>
      <c r="T276" s="6">
        <v>0</v>
      </c>
      <c r="U276" s="6">
        <v>0</v>
      </c>
      <c r="V276" s="6">
        <f>SUM(NonNurse[[#This Row],[Occupational Therapist Hours]],NonNurse[[#This Row],[OT Assistant Hours]],NonNurse[[#This Row],[OT Aide Hours]])/NonNurse[[#This Row],[MDS Census]]</f>
        <v>5.2263749999999991E-2</v>
      </c>
      <c r="W276" s="6">
        <v>1.8748913043478266</v>
      </c>
      <c r="X276" s="6">
        <v>2.1077173913043485</v>
      </c>
      <c r="Y276" s="6">
        <v>1.75</v>
      </c>
      <c r="Z276" s="6">
        <f>SUM(NonNurse[[#This Row],[Physical Therapist (PT) Hours]],NonNurse[[#This Row],[PT Assistant Hours]],NonNurse[[#This Row],[PT Aide Hours]])/NonNurse[[#This Row],[MDS Census]]</f>
        <v>6.5925000000000011E-2</v>
      </c>
      <c r="AA276" s="6">
        <v>1.1304347826086956</v>
      </c>
      <c r="AB276" s="6">
        <v>0</v>
      </c>
      <c r="AC276" s="6">
        <v>0</v>
      </c>
      <c r="AD276" s="6">
        <v>0</v>
      </c>
      <c r="AE276" s="6">
        <v>0</v>
      </c>
      <c r="AF276" s="6">
        <v>0</v>
      </c>
      <c r="AG276" s="6">
        <v>0</v>
      </c>
      <c r="AH276" s="1">
        <v>315124</v>
      </c>
      <c r="AI276">
        <v>2</v>
      </c>
    </row>
    <row r="277" spans="1:35" x14ac:dyDescent="0.25">
      <c r="A277" t="s">
        <v>380</v>
      </c>
      <c r="B277" t="s">
        <v>261</v>
      </c>
      <c r="C277" t="s">
        <v>568</v>
      </c>
      <c r="D277" t="s">
        <v>402</v>
      </c>
      <c r="E277" s="6">
        <v>79.630434782608702</v>
      </c>
      <c r="F277" s="6">
        <v>60.307826086956545</v>
      </c>
      <c r="G277" s="6">
        <v>1.1032608695652173</v>
      </c>
      <c r="H277" s="6">
        <v>0.42206521739130431</v>
      </c>
      <c r="I277" s="6">
        <v>5.6195652173913047</v>
      </c>
      <c r="J277" s="6">
        <v>0</v>
      </c>
      <c r="K277" s="6">
        <v>4.6185869565217388</v>
      </c>
      <c r="L277" s="6">
        <v>2.4077173913043484</v>
      </c>
      <c r="M277" s="6">
        <v>8.1297826086956526</v>
      </c>
      <c r="N277" s="6">
        <v>0</v>
      </c>
      <c r="O277" s="6">
        <f>SUM(NonNurse[[#This Row],[Qualified Social Work Staff Hours]],NonNurse[[#This Row],[Other Social Work Staff Hours]])/NonNurse[[#This Row],[MDS Census]]</f>
        <v>0.1020939120939121</v>
      </c>
      <c r="P277" s="6">
        <v>4.2990217391304357</v>
      </c>
      <c r="Q277" s="6">
        <v>41.335652173913047</v>
      </c>
      <c r="R277" s="6">
        <f>SUM(NonNurse[[#This Row],[Qualified Activities Professional Hours]],NonNurse[[#This Row],[Other Activities Professional Hours]])/NonNurse[[#This Row],[MDS Census]]</f>
        <v>0.57308080808080808</v>
      </c>
      <c r="S277" s="6">
        <v>4.8179347826086962</v>
      </c>
      <c r="T277" s="6">
        <v>7.5954347826086943</v>
      </c>
      <c r="U277" s="6">
        <v>0</v>
      </c>
      <c r="V277" s="6">
        <f>SUM(NonNurse[[#This Row],[Occupational Therapist Hours]],NonNurse[[#This Row],[OT Assistant Hours]],NonNurse[[#This Row],[OT Aide Hours]])/NonNurse[[#This Row],[MDS Census]]</f>
        <v>0.15588725088725086</v>
      </c>
      <c r="W277" s="6">
        <v>9.9301086956521765</v>
      </c>
      <c r="X277" s="6">
        <v>9.832717391304346</v>
      </c>
      <c r="Y277" s="6">
        <v>4.0652173913043477</v>
      </c>
      <c r="Z277" s="6">
        <f>SUM(NonNurse[[#This Row],[Physical Therapist (PT) Hours]],NonNurse[[#This Row],[PT Assistant Hours]],NonNurse[[#This Row],[PT Aide Hours]])/NonNurse[[#This Row],[MDS Census]]</f>
        <v>0.29923286923286924</v>
      </c>
      <c r="AA277" s="6">
        <v>0</v>
      </c>
      <c r="AB277" s="6">
        <v>0</v>
      </c>
      <c r="AC277" s="6">
        <v>0</v>
      </c>
      <c r="AD277" s="6">
        <v>0</v>
      </c>
      <c r="AE277" s="6">
        <v>0</v>
      </c>
      <c r="AF277" s="6">
        <v>0</v>
      </c>
      <c r="AG277" s="6">
        <v>0</v>
      </c>
      <c r="AH277" s="1">
        <v>315417</v>
      </c>
      <c r="AI277">
        <v>2</v>
      </c>
    </row>
    <row r="278" spans="1:35" x14ac:dyDescent="0.25">
      <c r="A278" t="s">
        <v>380</v>
      </c>
      <c r="B278" t="s">
        <v>45</v>
      </c>
      <c r="C278" t="s">
        <v>474</v>
      </c>
      <c r="D278" t="s">
        <v>414</v>
      </c>
      <c r="E278" s="6">
        <v>89.967391304347828</v>
      </c>
      <c r="F278" s="6">
        <v>2.8695652173913042</v>
      </c>
      <c r="G278" s="6">
        <v>1.0326086956521738</v>
      </c>
      <c r="H278" s="6">
        <v>0.42391304347826086</v>
      </c>
      <c r="I278" s="6">
        <v>0</v>
      </c>
      <c r="J278" s="6">
        <v>0</v>
      </c>
      <c r="K278" s="6">
        <v>0</v>
      </c>
      <c r="L278" s="6">
        <v>0.64358695652173914</v>
      </c>
      <c r="M278" s="6">
        <v>10.951086956521738</v>
      </c>
      <c r="N278" s="6">
        <v>0</v>
      </c>
      <c r="O278" s="6">
        <f>SUM(NonNurse[[#This Row],[Qualified Social Work Staff Hours]],NonNurse[[#This Row],[Other Social Work Staff Hours]])/NonNurse[[#This Row],[MDS Census]]</f>
        <v>0.12172284644194756</v>
      </c>
      <c r="P278" s="6">
        <v>19.480978260869566</v>
      </c>
      <c r="Q278" s="6">
        <v>0</v>
      </c>
      <c r="R278" s="6">
        <f>SUM(NonNurse[[#This Row],[Qualified Activities Professional Hours]],NonNurse[[#This Row],[Other Activities Professional Hours]])/NonNurse[[#This Row],[MDS Census]]</f>
        <v>0.21653376827352908</v>
      </c>
      <c r="S278" s="6">
        <v>6.4846739130434798</v>
      </c>
      <c r="T278" s="6">
        <v>0</v>
      </c>
      <c r="U278" s="6">
        <v>0</v>
      </c>
      <c r="V278" s="6">
        <f>SUM(NonNurse[[#This Row],[Occupational Therapist Hours]],NonNurse[[#This Row],[OT Assistant Hours]],NonNurse[[#This Row],[OT Aide Hours]])/NonNurse[[#This Row],[MDS Census]]</f>
        <v>7.2078047601788098E-2</v>
      </c>
      <c r="W278" s="6">
        <v>5.4214130434782604</v>
      </c>
      <c r="X278" s="6">
        <v>5.3564130434782617</v>
      </c>
      <c r="Y278" s="6">
        <v>4.9239130434782608</v>
      </c>
      <c r="Z278" s="6">
        <f>SUM(NonNurse[[#This Row],[Physical Therapist (PT) Hours]],NonNurse[[#This Row],[PT Assistant Hours]],NonNurse[[#This Row],[PT Aide Hours]])/NonNurse[[#This Row],[MDS Census]]</f>
        <v>0.17452700253715117</v>
      </c>
      <c r="AA278" s="6">
        <v>0</v>
      </c>
      <c r="AB278" s="6">
        <v>0</v>
      </c>
      <c r="AC278" s="6">
        <v>0</v>
      </c>
      <c r="AD278" s="6">
        <v>0</v>
      </c>
      <c r="AE278" s="6">
        <v>0</v>
      </c>
      <c r="AF278" s="6">
        <v>0</v>
      </c>
      <c r="AG278" s="6">
        <v>0</v>
      </c>
      <c r="AH278" s="1">
        <v>315103</v>
      </c>
      <c r="AI278">
        <v>2</v>
      </c>
    </row>
    <row r="279" spans="1:35" x14ac:dyDescent="0.25">
      <c r="A279" t="s">
        <v>380</v>
      </c>
      <c r="B279" t="s">
        <v>222</v>
      </c>
      <c r="C279" t="s">
        <v>446</v>
      </c>
      <c r="D279" t="s">
        <v>408</v>
      </c>
      <c r="E279" s="6">
        <v>126.89130434782609</v>
      </c>
      <c r="F279" s="6">
        <v>7.3043478260869561</v>
      </c>
      <c r="G279" s="6">
        <v>0.52173913043478259</v>
      </c>
      <c r="H279" s="6">
        <v>0.42934782608695654</v>
      </c>
      <c r="I279" s="6">
        <v>0</v>
      </c>
      <c r="J279" s="6">
        <v>0</v>
      </c>
      <c r="K279" s="6">
        <v>0</v>
      </c>
      <c r="L279" s="6">
        <v>2.2798913043478266</v>
      </c>
      <c r="M279" s="6">
        <v>9.7635869565217384</v>
      </c>
      <c r="N279" s="6">
        <v>0</v>
      </c>
      <c r="O279" s="6">
        <f>SUM(NonNurse[[#This Row],[Qualified Social Work Staff Hours]],NonNurse[[#This Row],[Other Social Work Staff Hours]])/NonNurse[[#This Row],[MDS Census]]</f>
        <v>7.6944492033578879E-2</v>
      </c>
      <c r="P279" s="6">
        <v>27.605978260869566</v>
      </c>
      <c r="Q279" s="6">
        <v>0</v>
      </c>
      <c r="R279" s="6">
        <f>SUM(NonNurse[[#This Row],[Qualified Activities Professional Hours]],NonNurse[[#This Row],[Other Activities Professional Hours]])/NonNurse[[#This Row],[MDS Census]]</f>
        <v>0.21755610758951516</v>
      </c>
      <c r="S279" s="6">
        <v>7.5881521739130413</v>
      </c>
      <c r="T279" s="6">
        <v>1.9379347826086961</v>
      </c>
      <c r="U279" s="6">
        <v>0</v>
      </c>
      <c r="V279" s="6">
        <f>SUM(NonNurse[[#This Row],[Occupational Therapist Hours]],NonNurse[[#This Row],[OT Assistant Hours]],NonNurse[[#This Row],[OT Aide Hours]])/NonNurse[[#This Row],[MDS Census]]</f>
        <v>7.5072811375706677E-2</v>
      </c>
      <c r="W279" s="6">
        <v>9.0863043478260881</v>
      </c>
      <c r="X279" s="6">
        <v>4.6605434782608697</v>
      </c>
      <c r="Y279" s="6">
        <v>4.7173913043478262</v>
      </c>
      <c r="Z279" s="6">
        <f>SUM(NonNurse[[#This Row],[Physical Therapist (PT) Hours]],NonNurse[[#This Row],[PT Assistant Hours]],NonNurse[[#This Row],[PT Aide Hours]])/NonNurse[[#This Row],[MDS Census]]</f>
        <v>0.14551224944320712</v>
      </c>
      <c r="AA279" s="6">
        <v>0</v>
      </c>
      <c r="AB279" s="6">
        <v>0</v>
      </c>
      <c r="AC279" s="6">
        <v>0</v>
      </c>
      <c r="AD279" s="6">
        <v>0</v>
      </c>
      <c r="AE279" s="6">
        <v>0</v>
      </c>
      <c r="AF279" s="6">
        <v>0</v>
      </c>
      <c r="AG279" s="6">
        <v>0</v>
      </c>
      <c r="AH279" s="1">
        <v>315355</v>
      </c>
      <c r="AI279">
        <v>2</v>
      </c>
    </row>
    <row r="280" spans="1:35" x14ac:dyDescent="0.25">
      <c r="A280" t="s">
        <v>380</v>
      </c>
      <c r="B280" t="s">
        <v>234</v>
      </c>
      <c r="C280" t="s">
        <v>465</v>
      </c>
      <c r="D280" t="s">
        <v>409</v>
      </c>
      <c r="E280" s="6">
        <v>176.93478260869566</v>
      </c>
      <c r="F280" s="6">
        <v>10.782608695652174</v>
      </c>
      <c r="G280" s="6">
        <v>1.5652173913043479</v>
      </c>
      <c r="H280" s="6">
        <v>0.91847826086956519</v>
      </c>
      <c r="I280" s="6">
        <v>0</v>
      </c>
      <c r="J280" s="6">
        <v>0</v>
      </c>
      <c r="K280" s="6">
        <v>0</v>
      </c>
      <c r="L280" s="6">
        <v>5.2329347826086954</v>
      </c>
      <c r="M280" s="6">
        <v>23.361413043478262</v>
      </c>
      <c r="N280" s="6">
        <v>0</v>
      </c>
      <c r="O280" s="6">
        <f>SUM(NonNurse[[#This Row],[Qualified Social Work Staff Hours]],NonNurse[[#This Row],[Other Social Work Staff Hours]])/NonNurse[[#This Row],[MDS Census]]</f>
        <v>0.13203403366506941</v>
      </c>
      <c r="P280" s="6">
        <v>21.902173913043477</v>
      </c>
      <c r="Q280" s="6">
        <v>0</v>
      </c>
      <c r="R280" s="6">
        <f>SUM(NonNurse[[#This Row],[Qualified Activities Professional Hours]],NonNurse[[#This Row],[Other Activities Professional Hours]])/NonNurse[[#This Row],[MDS Census]]</f>
        <v>0.12378670598353606</v>
      </c>
      <c r="S280" s="6">
        <v>11.059456521739131</v>
      </c>
      <c r="T280" s="6">
        <v>3.6704347826086963</v>
      </c>
      <c r="U280" s="6">
        <v>0</v>
      </c>
      <c r="V280" s="6">
        <f>SUM(NonNurse[[#This Row],[Occupational Therapist Hours]],NonNurse[[#This Row],[OT Assistant Hours]],NonNurse[[#This Row],[OT Aide Hours]])/NonNurse[[#This Row],[MDS Census]]</f>
        <v>8.3250399311954784E-2</v>
      </c>
      <c r="W280" s="6">
        <v>15.706413043478255</v>
      </c>
      <c r="X280" s="6">
        <v>4.9749999999999988</v>
      </c>
      <c r="Y280" s="6">
        <v>0</v>
      </c>
      <c r="Z280" s="6">
        <f>SUM(NonNurse[[#This Row],[Physical Therapist (PT) Hours]],NonNurse[[#This Row],[PT Assistant Hours]],NonNurse[[#This Row],[PT Aide Hours]])/NonNurse[[#This Row],[MDS Census]]</f>
        <v>0.11688720973092513</v>
      </c>
      <c r="AA280" s="6">
        <v>0</v>
      </c>
      <c r="AB280" s="6">
        <v>0</v>
      </c>
      <c r="AC280" s="6">
        <v>0</v>
      </c>
      <c r="AD280" s="6">
        <v>0</v>
      </c>
      <c r="AE280" s="6">
        <v>0</v>
      </c>
      <c r="AF280" s="6">
        <v>0</v>
      </c>
      <c r="AG280" s="6">
        <v>0</v>
      </c>
      <c r="AH280" s="1">
        <v>315367</v>
      </c>
      <c r="AI280">
        <v>2</v>
      </c>
    </row>
    <row r="281" spans="1:35" x14ac:dyDescent="0.25">
      <c r="A281" t="s">
        <v>380</v>
      </c>
      <c r="B281" t="s">
        <v>71</v>
      </c>
      <c r="C281" t="s">
        <v>520</v>
      </c>
      <c r="D281" t="s">
        <v>409</v>
      </c>
      <c r="E281" s="6">
        <v>126.07608695652173</v>
      </c>
      <c r="F281" s="6">
        <v>4.8695652173913047</v>
      </c>
      <c r="G281" s="6">
        <v>0.2608695652173913</v>
      </c>
      <c r="H281" s="6">
        <v>0.2608695652173913</v>
      </c>
      <c r="I281" s="6">
        <v>3.9347826086956523</v>
      </c>
      <c r="J281" s="6">
        <v>0</v>
      </c>
      <c r="K281" s="6">
        <v>0</v>
      </c>
      <c r="L281" s="6">
        <v>3.3858695652173911</v>
      </c>
      <c r="M281" s="6">
        <v>3.5652173913043477</v>
      </c>
      <c r="N281" s="6">
        <v>0</v>
      </c>
      <c r="O281" s="6">
        <f>SUM(NonNurse[[#This Row],[Qualified Social Work Staff Hours]],NonNurse[[#This Row],[Other Social Work Staff Hours]])/NonNurse[[#This Row],[MDS Census]]</f>
        <v>2.8278299853435641E-2</v>
      </c>
      <c r="P281" s="6">
        <v>8.7010869565217384</v>
      </c>
      <c r="Q281" s="6">
        <v>12.755434782608695</v>
      </c>
      <c r="R281" s="6">
        <f>SUM(NonNurse[[#This Row],[Qualified Activities Professional Hours]],NonNurse[[#This Row],[Other Activities Professional Hours]])/NonNurse[[#This Row],[MDS Census]]</f>
        <v>0.17018708509354255</v>
      </c>
      <c r="S281" s="6">
        <v>5.3325000000000005</v>
      </c>
      <c r="T281" s="6">
        <v>9.1050000000000004</v>
      </c>
      <c r="U281" s="6">
        <v>0</v>
      </c>
      <c r="V281" s="6">
        <f>SUM(NonNurse[[#This Row],[Occupational Therapist Hours]],NonNurse[[#This Row],[OT Assistant Hours]],NonNurse[[#This Row],[OT Aide Hours]])/NonNurse[[#This Row],[MDS Census]]</f>
        <v>0.11451418225709113</v>
      </c>
      <c r="W281" s="6">
        <v>4.2344565217391308</v>
      </c>
      <c r="X281" s="6">
        <v>6.1358695652173916</v>
      </c>
      <c r="Y281" s="6">
        <v>0</v>
      </c>
      <c r="Z281" s="6">
        <f>SUM(NonNurse[[#This Row],[Physical Therapist (PT) Hours]],NonNurse[[#This Row],[PT Assistant Hours]],NonNurse[[#This Row],[PT Aide Hours]])/NonNurse[[#This Row],[MDS Census]]</f>
        <v>8.2254504698680925E-2</v>
      </c>
      <c r="AA281" s="6">
        <v>0</v>
      </c>
      <c r="AB281" s="6">
        <v>0</v>
      </c>
      <c r="AC281" s="6">
        <v>0</v>
      </c>
      <c r="AD281" s="6">
        <v>0</v>
      </c>
      <c r="AE281" s="6">
        <v>0</v>
      </c>
      <c r="AF281" s="6">
        <v>0</v>
      </c>
      <c r="AG281" s="6">
        <v>0</v>
      </c>
      <c r="AH281" s="1">
        <v>315140</v>
      </c>
      <c r="AI281">
        <v>2</v>
      </c>
    </row>
    <row r="282" spans="1:35" x14ac:dyDescent="0.25">
      <c r="A282" t="s">
        <v>380</v>
      </c>
      <c r="B282" t="s">
        <v>81</v>
      </c>
      <c r="C282" t="s">
        <v>528</v>
      </c>
      <c r="D282" t="s">
        <v>413</v>
      </c>
      <c r="E282" s="6">
        <v>67.163043478260875</v>
      </c>
      <c r="F282" s="6">
        <v>4.9565217391304346</v>
      </c>
      <c r="G282" s="6">
        <v>0.34021739130434786</v>
      </c>
      <c r="H282" s="6">
        <v>0.1082608695652174</v>
      </c>
      <c r="I282" s="6">
        <v>2</v>
      </c>
      <c r="J282" s="6">
        <v>0</v>
      </c>
      <c r="K282" s="6">
        <v>0</v>
      </c>
      <c r="L282" s="6">
        <v>3.5300000000000007</v>
      </c>
      <c r="M282" s="6">
        <v>4.5225</v>
      </c>
      <c r="N282" s="6">
        <v>0</v>
      </c>
      <c r="O282" s="6">
        <f>SUM(NonNurse[[#This Row],[Qualified Social Work Staff Hours]],NonNurse[[#This Row],[Other Social Work Staff Hours]])/NonNurse[[#This Row],[MDS Census]]</f>
        <v>6.7336138533743317E-2</v>
      </c>
      <c r="P282" s="6">
        <v>0</v>
      </c>
      <c r="Q282" s="6">
        <v>10.391413043478263</v>
      </c>
      <c r="R282" s="6">
        <f>SUM(NonNurse[[#This Row],[Qualified Activities Professional Hours]],NonNurse[[#This Row],[Other Activities Professional Hours]])/NonNurse[[#This Row],[MDS Census]]</f>
        <v>0.15471921022819229</v>
      </c>
      <c r="S282" s="6">
        <v>5.2114130434782604</v>
      </c>
      <c r="T282" s="6">
        <v>2.4203260869565217</v>
      </c>
      <c r="U282" s="6">
        <v>0</v>
      </c>
      <c r="V282" s="6">
        <f>SUM(NonNurse[[#This Row],[Occupational Therapist Hours]],NonNurse[[#This Row],[OT Assistant Hours]],NonNurse[[#This Row],[OT Aide Hours]])/NonNurse[[#This Row],[MDS Census]]</f>
        <v>0.11363003722285159</v>
      </c>
      <c r="W282" s="6">
        <v>3.7519565217391313</v>
      </c>
      <c r="X282" s="6">
        <v>1.0020652173913043</v>
      </c>
      <c r="Y282" s="6">
        <v>0</v>
      </c>
      <c r="Z282" s="6">
        <f>SUM(NonNurse[[#This Row],[Physical Therapist (PT) Hours]],NonNurse[[#This Row],[PT Assistant Hours]],NonNurse[[#This Row],[PT Aide Hours]])/NonNurse[[#This Row],[MDS Census]]</f>
        <v>7.0783298268328215E-2</v>
      </c>
      <c r="AA282" s="6">
        <v>0</v>
      </c>
      <c r="AB282" s="6">
        <v>4.75</v>
      </c>
      <c r="AC282" s="6">
        <v>0</v>
      </c>
      <c r="AD282" s="6">
        <v>0</v>
      </c>
      <c r="AE282" s="6">
        <v>0</v>
      </c>
      <c r="AF282" s="6">
        <v>0</v>
      </c>
      <c r="AG282" s="6">
        <v>0</v>
      </c>
      <c r="AH282" s="1">
        <v>315158</v>
      </c>
      <c r="AI282">
        <v>2</v>
      </c>
    </row>
    <row r="283" spans="1:35" x14ac:dyDescent="0.25">
      <c r="A283" t="s">
        <v>380</v>
      </c>
      <c r="B283" t="s">
        <v>123</v>
      </c>
      <c r="C283" t="s">
        <v>547</v>
      </c>
      <c r="D283" t="s">
        <v>405</v>
      </c>
      <c r="E283" s="6">
        <v>158.77173913043478</v>
      </c>
      <c r="F283" s="6">
        <v>5.3804347826086953</v>
      </c>
      <c r="G283" s="6">
        <v>0.2608695652173913</v>
      </c>
      <c r="H283" s="6">
        <v>0.2608695652173913</v>
      </c>
      <c r="I283" s="6">
        <v>5.2065217391304346</v>
      </c>
      <c r="J283" s="6">
        <v>0</v>
      </c>
      <c r="K283" s="6">
        <v>0</v>
      </c>
      <c r="L283" s="6">
        <v>6.5971739130434779</v>
      </c>
      <c r="M283" s="6">
        <v>4.8152173913043477</v>
      </c>
      <c r="N283" s="6">
        <v>1.8967391304347827</v>
      </c>
      <c r="O283" s="6">
        <f>SUM(NonNurse[[#This Row],[Qualified Social Work Staff Hours]],NonNurse[[#This Row],[Other Social Work Staff Hours]])/NonNurse[[#This Row],[MDS Census]]</f>
        <v>4.2274252070924903E-2</v>
      </c>
      <c r="P283" s="6">
        <v>0</v>
      </c>
      <c r="Q283" s="6">
        <v>38.263586956521742</v>
      </c>
      <c r="R283" s="6">
        <f>SUM(NonNurse[[#This Row],[Qualified Activities Professional Hours]],NonNurse[[#This Row],[Other Activities Professional Hours]])/NonNurse[[#This Row],[MDS Census]]</f>
        <v>0.24099746696789212</v>
      </c>
      <c r="S283" s="6">
        <v>7.914891304347826</v>
      </c>
      <c r="T283" s="6">
        <v>15.017282608695647</v>
      </c>
      <c r="U283" s="6">
        <v>0</v>
      </c>
      <c r="V283" s="6">
        <f>SUM(NonNurse[[#This Row],[Occupational Therapist Hours]],NonNurse[[#This Row],[OT Assistant Hours]],NonNurse[[#This Row],[OT Aide Hours]])/NonNurse[[#This Row],[MDS Census]]</f>
        <v>0.14443485999863076</v>
      </c>
      <c r="W283" s="6">
        <v>10.774891304347824</v>
      </c>
      <c r="X283" s="6">
        <v>9.3572826086956535</v>
      </c>
      <c r="Y283" s="6">
        <v>0</v>
      </c>
      <c r="Z283" s="6">
        <f>SUM(NonNurse[[#This Row],[Physical Therapist (PT) Hours]],NonNurse[[#This Row],[PT Assistant Hours]],NonNurse[[#This Row],[PT Aide Hours]])/NonNurse[[#This Row],[MDS Census]]</f>
        <v>0.12679947970151298</v>
      </c>
      <c r="AA283" s="6">
        <v>0</v>
      </c>
      <c r="AB283" s="6">
        <v>0</v>
      </c>
      <c r="AC283" s="6">
        <v>0</v>
      </c>
      <c r="AD283" s="6">
        <v>0</v>
      </c>
      <c r="AE283" s="6">
        <v>0</v>
      </c>
      <c r="AF283" s="6">
        <v>0</v>
      </c>
      <c r="AG283" s="6">
        <v>0</v>
      </c>
      <c r="AH283" s="1">
        <v>315225</v>
      </c>
      <c r="AI283">
        <v>2</v>
      </c>
    </row>
    <row r="284" spans="1:35" x14ac:dyDescent="0.25">
      <c r="A284" t="s">
        <v>380</v>
      </c>
      <c r="B284" t="s">
        <v>130</v>
      </c>
      <c r="C284" t="s">
        <v>448</v>
      </c>
      <c r="D284" t="s">
        <v>406</v>
      </c>
      <c r="E284" s="6">
        <v>122.71739130434783</v>
      </c>
      <c r="F284" s="6">
        <v>4.7282608695652177</v>
      </c>
      <c r="G284" s="6">
        <v>0.31521739130434784</v>
      </c>
      <c r="H284" s="6">
        <v>0.78532608695652173</v>
      </c>
      <c r="I284" s="6">
        <v>2.902173913043478</v>
      </c>
      <c r="J284" s="6">
        <v>0</v>
      </c>
      <c r="K284" s="6">
        <v>0</v>
      </c>
      <c r="L284" s="6">
        <v>2.8668478260869565</v>
      </c>
      <c r="M284" s="6">
        <v>4.7282608695652177</v>
      </c>
      <c r="N284" s="6">
        <v>0</v>
      </c>
      <c r="O284" s="6">
        <f>SUM(NonNurse[[#This Row],[Qualified Social Work Staff Hours]],NonNurse[[#This Row],[Other Social Work Staff Hours]])/NonNurse[[#This Row],[MDS Census]]</f>
        <v>3.8529672276350756E-2</v>
      </c>
      <c r="P284" s="6">
        <v>4.8913043478260869</v>
      </c>
      <c r="Q284" s="6">
        <v>21.122282608695652</v>
      </c>
      <c r="R284" s="6">
        <f>SUM(NonNurse[[#This Row],[Qualified Activities Professional Hours]],NonNurse[[#This Row],[Other Activities Professional Hours]])/NonNurse[[#This Row],[MDS Census]]</f>
        <v>0.21197962798937112</v>
      </c>
      <c r="S284" s="6">
        <v>3.7038043478260869</v>
      </c>
      <c r="T284" s="6">
        <v>3.0733695652173911</v>
      </c>
      <c r="U284" s="6">
        <v>0</v>
      </c>
      <c r="V284" s="6">
        <f>SUM(NonNurse[[#This Row],[Occupational Therapist Hours]],NonNurse[[#This Row],[OT Assistant Hours]],NonNurse[[#This Row],[OT Aide Hours]])/NonNurse[[#This Row],[MDS Census]]</f>
        <v>5.5225863596102744E-2</v>
      </c>
      <c r="W284" s="6">
        <v>4.5652173913043477</v>
      </c>
      <c r="X284" s="6">
        <v>4.5244565217391308</v>
      </c>
      <c r="Y284" s="6">
        <v>0</v>
      </c>
      <c r="Z284" s="6">
        <f>SUM(NonNurse[[#This Row],[Physical Therapist (PT) Hours]],NonNurse[[#This Row],[PT Assistant Hours]],NonNurse[[#This Row],[PT Aide Hours]])/NonNurse[[#This Row],[MDS Census]]</f>
        <v>7.4069973427812227E-2</v>
      </c>
      <c r="AA284" s="6">
        <v>0</v>
      </c>
      <c r="AB284" s="6">
        <v>0</v>
      </c>
      <c r="AC284" s="6">
        <v>0</v>
      </c>
      <c r="AD284" s="6">
        <v>0</v>
      </c>
      <c r="AE284" s="6">
        <v>0</v>
      </c>
      <c r="AF284" s="6">
        <v>0</v>
      </c>
      <c r="AG284" s="6">
        <v>0</v>
      </c>
      <c r="AH284" s="1">
        <v>315235</v>
      </c>
      <c r="AI284">
        <v>2</v>
      </c>
    </row>
    <row r="285" spans="1:35" x14ac:dyDescent="0.25">
      <c r="A285" t="s">
        <v>380</v>
      </c>
      <c r="B285" t="s">
        <v>178</v>
      </c>
      <c r="C285" t="s">
        <v>458</v>
      </c>
      <c r="D285" t="s">
        <v>421</v>
      </c>
      <c r="E285" s="6">
        <v>56.304347826086953</v>
      </c>
      <c r="F285" s="6">
        <v>5.5923913043478262</v>
      </c>
      <c r="G285" s="6">
        <v>0.81521739130434778</v>
      </c>
      <c r="H285" s="6">
        <v>0.26141304347826083</v>
      </c>
      <c r="I285" s="6">
        <v>2.9456521739130435</v>
      </c>
      <c r="J285" s="6">
        <v>0</v>
      </c>
      <c r="K285" s="6">
        <v>0</v>
      </c>
      <c r="L285" s="6">
        <v>0.76086956521739135</v>
      </c>
      <c r="M285" s="6">
        <v>0</v>
      </c>
      <c r="N285" s="6">
        <v>0</v>
      </c>
      <c r="O285" s="6">
        <f>SUM(NonNurse[[#This Row],[Qualified Social Work Staff Hours]],NonNurse[[#This Row],[Other Social Work Staff Hours]])/NonNurse[[#This Row],[MDS Census]]</f>
        <v>0</v>
      </c>
      <c r="P285" s="6">
        <v>3.4211956521739131</v>
      </c>
      <c r="Q285" s="6">
        <v>10.543478260869565</v>
      </c>
      <c r="R285" s="6">
        <f>SUM(NonNurse[[#This Row],[Qualified Activities Professional Hours]],NonNurse[[#This Row],[Other Activities Professional Hours]])/NonNurse[[#This Row],[MDS Census]]</f>
        <v>0.24802123552123551</v>
      </c>
      <c r="S285" s="6">
        <v>4.2511956521739132</v>
      </c>
      <c r="T285" s="6">
        <v>4.0632608695652177</v>
      </c>
      <c r="U285" s="6">
        <v>0</v>
      </c>
      <c r="V285" s="6">
        <f>SUM(NonNurse[[#This Row],[Occupational Therapist Hours]],NonNurse[[#This Row],[OT Assistant Hours]],NonNurse[[#This Row],[OT Aide Hours]])/NonNurse[[#This Row],[MDS Census]]</f>
        <v>0.14766988416988419</v>
      </c>
      <c r="W285" s="6">
        <v>1.1818478260869567</v>
      </c>
      <c r="X285" s="6">
        <v>4.4796739130434782</v>
      </c>
      <c r="Y285" s="6">
        <v>1.826086956521739</v>
      </c>
      <c r="Z285" s="6">
        <f>SUM(NonNurse[[#This Row],[Physical Therapist (PT) Hours]],NonNurse[[#This Row],[PT Assistant Hours]],NonNurse[[#This Row],[PT Aide Hours]])/NonNurse[[#This Row],[MDS Census]]</f>
        <v>0.132984555984556</v>
      </c>
      <c r="AA285" s="6">
        <v>0</v>
      </c>
      <c r="AB285" s="6">
        <v>0</v>
      </c>
      <c r="AC285" s="6">
        <v>0</v>
      </c>
      <c r="AD285" s="6">
        <v>0</v>
      </c>
      <c r="AE285" s="6">
        <v>0.19565217391304349</v>
      </c>
      <c r="AF285" s="6">
        <v>0</v>
      </c>
      <c r="AG285" s="6">
        <v>0</v>
      </c>
      <c r="AH285" s="1">
        <v>315302</v>
      </c>
      <c r="AI285">
        <v>2</v>
      </c>
    </row>
    <row r="286" spans="1:35" x14ac:dyDescent="0.25">
      <c r="A286" t="s">
        <v>380</v>
      </c>
      <c r="B286" t="s">
        <v>19</v>
      </c>
      <c r="C286" t="s">
        <v>449</v>
      </c>
      <c r="D286" t="s">
        <v>402</v>
      </c>
      <c r="E286" s="6">
        <v>167.14130434782609</v>
      </c>
      <c r="F286" s="6">
        <v>5.7391304347826084</v>
      </c>
      <c r="G286" s="6">
        <v>2.8695652173913042</v>
      </c>
      <c r="H286" s="6">
        <v>0</v>
      </c>
      <c r="I286" s="6">
        <v>0</v>
      </c>
      <c r="J286" s="6">
        <v>0</v>
      </c>
      <c r="K286" s="6">
        <v>0</v>
      </c>
      <c r="L286" s="6">
        <v>1.4491304347826086</v>
      </c>
      <c r="M286" s="6">
        <v>9.8070652173913047</v>
      </c>
      <c r="N286" s="6">
        <v>0</v>
      </c>
      <c r="O286" s="6">
        <f>SUM(NonNurse[[#This Row],[Qualified Social Work Staff Hours]],NonNurse[[#This Row],[Other Social Work Staff Hours]])/NonNurse[[#This Row],[MDS Census]]</f>
        <v>5.867529427066398E-2</v>
      </c>
      <c r="P286" s="6">
        <v>8.6820652173913047</v>
      </c>
      <c r="Q286" s="6">
        <v>0</v>
      </c>
      <c r="R286" s="6">
        <f>SUM(NonNurse[[#This Row],[Qualified Activities Professional Hours]],NonNurse[[#This Row],[Other Activities Professional Hours]])/NonNurse[[#This Row],[MDS Census]]</f>
        <v>5.1944462508941927E-2</v>
      </c>
      <c r="S286" s="6">
        <v>8.9815217391304323</v>
      </c>
      <c r="T286" s="6">
        <v>2.6378260869565211</v>
      </c>
      <c r="U286" s="6">
        <v>0</v>
      </c>
      <c r="V286" s="6">
        <f>SUM(NonNurse[[#This Row],[Occupational Therapist Hours]],NonNurse[[#This Row],[OT Assistant Hours]],NonNurse[[#This Row],[OT Aide Hours]])/NonNurse[[#This Row],[MDS Census]]</f>
        <v>6.9518111465175239E-2</v>
      </c>
      <c r="W286" s="6">
        <v>5.8723913043478264</v>
      </c>
      <c r="X286" s="6">
        <v>5.6170652173913043</v>
      </c>
      <c r="Y286" s="6">
        <v>2.1739130434782608E-2</v>
      </c>
      <c r="Z286" s="6">
        <f>SUM(NonNurse[[#This Row],[Physical Therapist (PT) Hours]],NonNurse[[#This Row],[PT Assistant Hours]],NonNurse[[#This Row],[PT Aide Hours]])/NonNurse[[#This Row],[MDS Census]]</f>
        <v>6.8871041165376859E-2</v>
      </c>
      <c r="AA286" s="6">
        <v>0</v>
      </c>
      <c r="AB286" s="6">
        <v>17.010869565217391</v>
      </c>
      <c r="AC286" s="6">
        <v>0</v>
      </c>
      <c r="AD286" s="6">
        <v>0</v>
      </c>
      <c r="AE286" s="6">
        <v>2.8260869565217392</v>
      </c>
      <c r="AF286" s="6">
        <v>0</v>
      </c>
      <c r="AG286" s="6">
        <v>0</v>
      </c>
      <c r="AH286" s="1">
        <v>315039</v>
      </c>
      <c r="AI286">
        <v>2</v>
      </c>
    </row>
    <row r="287" spans="1:35" x14ac:dyDescent="0.25">
      <c r="A287" t="s">
        <v>380</v>
      </c>
      <c r="B287" t="s">
        <v>329</v>
      </c>
      <c r="C287" t="s">
        <v>568</v>
      </c>
      <c r="D287" t="s">
        <v>402</v>
      </c>
      <c r="E287" s="6">
        <v>158.66304347826087</v>
      </c>
      <c r="F287" s="6">
        <v>5.7391304347826084</v>
      </c>
      <c r="G287" s="6">
        <v>2.8695652173913042</v>
      </c>
      <c r="H287" s="6">
        <v>0</v>
      </c>
      <c r="I287" s="6">
        <v>0</v>
      </c>
      <c r="J287" s="6">
        <v>0</v>
      </c>
      <c r="K287" s="6">
        <v>0</v>
      </c>
      <c r="L287" s="6">
        <v>2.8652173913043488</v>
      </c>
      <c r="M287" s="6">
        <v>9.116847826086957</v>
      </c>
      <c r="N287" s="6">
        <v>0</v>
      </c>
      <c r="O287" s="6">
        <f>SUM(NonNurse[[#This Row],[Qualified Social Work Staff Hours]],NonNurse[[#This Row],[Other Social Work Staff Hours]])/NonNurse[[#This Row],[MDS Census]]</f>
        <v>5.746043707611153E-2</v>
      </c>
      <c r="P287" s="6">
        <v>17.25</v>
      </c>
      <c r="Q287" s="6">
        <v>0</v>
      </c>
      <c r="R287" s="6">
        <f>SUM(NonNurse[[#This Row],[Qualified Activities Professional Hours]],NonNurse[[#This Row],[Other Activities Professional Hours]])/NonNurse[[#This Row],[MDS Census]]</f>
        <v>0.10872097006234158</v>
      </c>
      <c r="S287" s="6">
        <v>7.0109782608695665</v>
      </c>
      <c r="T287" s="6">
        <v>5.5936956521739134</v>
      </c>
      <c r="U287" s="6">
        <v>0</v>
      </c>
      <c r="V287" s="6">
        <f>SUM(NonNurse[[#This Row],[Occupational Therapist Hours]],NonNurse[[#This Row],[OT Assistant Hours]],NonNurse[[#This Row],[OT Aide Hours]])/NonNurse[[#This Row],[MDS Census]]</f>
        <v>7.9443036240323367E-2</v>
      </c>
      <c r="W287" s="6">
        <v>7.3441304347826097</v>
      </c>
      <c r="X287" s="6">
        <v>3.1851086956521741</v>
      </c>
      <c r="Y287" s="6">
        <v>2.5</v>
      </c>
      <c r="Z287" s="6">
        <f>SUM(NonNurse[[#This Row],[Physical Therapist (PT) Hours]],NonNurse[[#This Row],[PT Assistant Hours]],NonNurse[[#This Row],[PT Aide Hours]])/NonNurse[[#This Row],[MDS Census]]</f>
        <v>8.2118928546961706E-2</v>
      </c>
      <c r="AA287" s="6">
        <v>0</v>
      </c>
      <c r="AB287" s="6">
        <v>22.097826086956523</v>
      </c>
      <c r="AC287" s="6">
        <v>0</v>
      </c>
      <c r="AD287" s="6">
        <v>0</v>
      </c>
      <c r="AE287" s="6">
        <v>2.7391304347826089</v>
      </c>
      <c r="AF287" s="6">
        <v>0</v>
      </c>
      <c r="AG287" s="6">
        <v>0</v>
      </c>
      <c r="AH287" s="1">
        <v>315509</v>
      </c>
      <c r="AI287">
        <v>2</v>
      </c>
    </row>
    <row r="288" spans="1:35" x14ac:dyDescent="0.25">
      <c r="A288" t="s">
        <v>380</v>
      </c>
      <c r="B288" t="s">
        <v>264</v>
      </c>
      <c r="C288" t="s">
        <v>558</v>
      </c>
      <c r="D288" t="s">
        <v>418</v>
      </c>
      <c r="E288" s="6">
        <v>104.1304347826087</v>
      </c>
      <c r="F288" s="6">
        <v>10.597826086956522</v>
      </c>
      <c r="G288" s="6">
        <v>0.70652173913043481</v>
      </c>
      <c r="H288" s="6">
        <v>0</v>
      </c>
      <c r="I288" s="6">
        <v>4.7282608695652177</v>
      </c>
      <c r="J288" s="6">
        <v>0</v>
      </c>
      <c r="K288" s="6">
        <v>0</v>
      </c>
      <c r="L288" s="6">
        <v>3.5813043478260878</v>
      </c>
      <c r="M288" s="6">
        <v>10.108695652173912</v>
      </c>
      <c r="N288" s="6">
        <v>0</v>
      </c>
      <c r="O288" s="6">
        <f>SUM(NonNurse[[#This Row],[Qualified Social Work Staff Hours]],NonNurse[[#This Row],[Other Social Work Staff Hours]])/NonNurse[[#This Row],[MDS Census]]</f>
        <v>9.7077244258872639E-2</v>
      </c>
      <c r="P288" s="6">
        <v>9.945652173913043</v>
      </c>
      <c r="Q288" s="6">
        <v>20.176739130434779</v>
      </c>
      <c r="R288" s="6">
        <f>SUM(NonNurse[[#This Row],[Qualified Activities Professional Hours]],NonNurse[[#This Row],[Other Activities Professional Hours]])/NonNurse[[#This Row],[MDS Census]]</f>
        <v>0.2892755741127348</v>
      </c>
      <c r="S288" s="6">
        <v>12.64804347826087</v>
      </c>
      <c r="T288" s="6">
        <v>0</v>
      </c>
      <c r="U288" s="6">
        <v>0</v>
      </c>
      <c r="V288" s="6">
        <f>SUM(NonNurse[[#This Row],[Occupational Therapist Hours]],NonNurse[[#This Row],[OT Assistant Hours]],NonNurse[[#This Row],[OT Aide Hours]])/NonNurse[[#This Row],[MDS Census]]</f>
        <v>0.12146346555323591</v>
      </c>
      <c r="W288" s="6">
        <v>9.6393478260869561</v>
      </c>
      <c r="X288" s="6">
        <v>0.97086956521739121</v>
      </c>
      <c r="Y288" s="6">
        <v>0</v>
      </c>
      <c r="Z288" s="6">
        <f>SUM(NonNurse[[#This Row],[Physical Therapist (PT) Hours]],NonNurse[[#This Row],[PT Assistant Hours]],NonNurse[[#This Row],[PT Aide Hours]])/NonNurse[[#This Row],[MDS Census]]</f>
        <v>0.10189352818371607</v>
      </c>
      <c r="AA288" s="6">
        <v>0</v>
      </c>
      <c r="AB288" s="6">
        <v>0</v>
      </c>
      <c r="AC288" s="6">
        <v>0</v>
      </c>
      <c r="AD288" s="6">
        <v>0</v>
      </c>
      <c r="AE288" s="6">
        <v>0</v>
      </c>
      <c r="AF288" s="6">
        <v>0</v>
      </c>
      <c r="AG288" s="6">
        <v>0.34782608695652173</v>
      </c>
      <c r="AH288" s="1">
        <v>315421</v>
      </c>
      <c r="AI288">
        <v>2</v>
      </c>
    </row>
    <row r="289" spans="1:35" x14ac:dyDescent="0.25">
      <c r="A289" t="s">
        <v>380</v>
      </c>
      <c r="B289" t="s">
        <v>245</v>
      </c>
      <c r="C289" t="s">
        <v>583</v>
      </c>
      <c r="D289" t="s">
        <v>402</v>
      </c>
      <c r="E289" s="6">
        <v>79.239130434782609</v>
      </c>
      <c r="F289" s="6">
        <v>5.4347826086956523</v>
      </c>
      <c r="G289" s="6">
        <v>0</v>
      </c>
      <c r="H289" s="6">
        <v>0</v>
      </c>
      <c r="I289" s="6">
        <v>8.2173913043478262</v>
      </c>
      <c r="J289" s="6">
        <v>0</v>
      </c>
      <c r="K289" s="6">
        <v>0</v>
      </c>
      <c r="L289" s="6">
        <v>5.1304347826086953</v>
      </c>
      <c r="M289" s="6">
        <v>5.1521739130434785</v>
      </c>
      <c r="N289" s="6">
        <v>0</v>
      </c>
      <c r="O289" s="6">
        <f>SUM(NonNurse[[#This Row],[Qualified Social Work Staff Hours]],NonNurse[[#This Row],[Other Social Work Staff Hours]])/NonNurse[[#This Row],[MDS Census]]</f>
        <v>6.5020576131687241E-2</v>
      </c>
      <c r="P289" s="6">
        <v>0</v>
      </c>
      <c r="Q289" s="6">
        <v>19.502717391304348</v>
      </c>
      <c r="R289" s="6">
        <f>SUM(NonNurse[[#This Row],[Qualified Activities Professional Hours]],NonNurse[[#This Row],[Other Activities Professional Hours]])/NonNurse[[#This Row],[MDS Census]]</f>
        <v>0.24612482853223594</v>
      </c>
      <c r="S289" s="6">
        <v>8.4592391304347831</v>
      </c>
      <c r="T289" s="6">
        <v>0</v>
      </c>
      <c r="U289" s="6">
        <v>0</v>
      </c>
      <c r="V289" s="6">
        <f>SUM(NonNurse[[#This Row],[Occupational Therapist Hours]],NonNurse[[#This Row],[OT Assistant Hours]],NonNurse[[#This Row],[OT Aide Hours]])/NonNurse[[#This Row],[MDS Census]]</f>
        <v>0.10675582990397806</v>
      </c>
      <c r="W289" s="6">
        <v>3.3260869565217392</v>
      </c>
      <c r="X289" s="6">
        <v>4.6521739130434785</v>
      </c>
      <c r="Y289" s="6">
        <v>0</v>
      </c>
      <c r="Z289" s="6">
        <f>SUM(NonNurse[[#This Row],[Physical Therapist (PT) Hours]],NonNurse[[#This Row],[PT Assistant Hours]],NonNurse[[#This Row],[PT Aide Hours]])/NonNurse[[#This Row],[MDS Census]]</f>
        <v>0.10068587105624142</v>
      </c>
      <c r="AA289" s="6">
        <v>0</v>
      </c>
      <c r="AB289" s="6">
        <v>0</v>
      </c>
      <c r="AC289" s="6">
        <v>0</v>
      </c>
      <c r="AD289" s="6">
        <v>0</v>
      </c>
      <c r="AE289" s="6">
        <v>0</v>
      </c>
      <c r="AF289" s="6">
        <v>0</v>
      </c>
      <c r="AG289" s="6">
        <v>0</v>
      </c>
      <c r="AH289" s="1">
        <v>315384</v>
      </c>
      <c r="AI289">
        <v>2</v>
      </c>
    </row>
    <row r="290" spans="1:35" x14ac:dyDescent="0.25">
      <c r="A290" t="s">
        <v>380</v>
      </c>
      <c r="B290" t="s">
        <v>286</v>
      </c>
      <c r="C290" t="s">
        <v>448</v>
      </c>
      <c r="D290" t="s">
        <v>406</v>
      </c>
      <c r="E290" s="6">
        <v>101.78260869565217</v>
      </c>
      <c r="F290" s="6">
        <v>5.7391304347826084</v>
      </c>
      <c r="G290" s="6">
        <v>2.2608695652173911</v>
      </c>
      <c r="H290" s="6">
        <v>2.2608695652173911</v>
      </c>
      <c r="I290" s="6">
        <v>1.6956521739130435</v>
      </c>
      <c r="J290" s="6">
        <v>0</v>
      </c>
      <c r="K290" s="6">
        <v>0</v>
      </c>
      <c r="L290" s="6">
        <v>3.1201086956521742</v>
      </c>
      <c r="M290" s="6">
        <v>3.6377173913043479</v>
      </c>
      <c r="N290" s="6">
        <v>0</v>
      </c>
      <c r="O290" s="6">
        <f>SUM(NonNurse[[#This Row],[Qualified Social Work Staff Hours]],NonNurse[[#This Row],[Other Social Work Staff Hours]])/NonNurse[[#This Row],[MDS Census]]</f>
        <v>3.5740068346860318E-2</v>
      </c>
      <c r="P290" s="6">
        <v>3.2282608695652173</v>
      </c>
      <c r="Q290" s="6">
        <v>41.043586956521743</v>
      </c>
      <c r="R290" s="6">
        <f>SUM(NonNurse[[#This Row],[Qualified Activities Professional Hours]],NonNurse[[#This Row],[Other Activities Professional Hours]])/NonNurse[[#This Row],[MDS Census]]</f>
        <v>0.43496475865014955</v>
      </c>
      <c r="S290" s="6">
        <v>5.4915217391304347</v>
      </c>
      <c r="T290" s="6">
        <v>0.44771739130434779</v>
      </c>
      <c r="U290" s="6">
        <v>0</v>
      </c>
      <c r="V290" s="6">
        <f>SUM(NonNurse[[#This Row],[Occupational Therapist Hours]],NonNurse[[#This Row],[OT Assistant Hours]],NonNurse[[#This Row],[OT Aide Hours]])/NonNurse[[#This Row],[MDS Census]]</f>
        <v>5.8352199914566423E-2</v>
      </c>
      <c r="W290" s="6">
        <v>3.2022826086956524</v>
      </c>
      <c r="X290" s="6">
        <v>2.9318478260869569</v>
      </c>
      <c r="Y290" s="6">
        <v>3.2608695652173911</v>
      </c>
      <c r="Z290" s="6">
        <f>SUM(NonNurse[[#This Row],[Physical Therapist (PT) Hours]],NonNurse[[#This Row],[PT Assistant Hours]],NonNurse[[#This Row],[PT Aide Hours]])/NonNurse[[#This Row],[MDS Census]]</f>
        <v>9.230457069628363E-2</v>
      </c>
      <c r="AA290" s="6">
        <v>1.1304347826086956</v>
      </c>
      <c r="AB290" s="6">
        <v>0</v>
      </c>
      <c r="AC290" s="6">
        <v>0</v>
      </c>
      <c r="AD290" s="6">
        <v>0</v>
      </c>
      <c r="AE290" s="6">
        <v>0</v>
      </c>
      <c r="AF290" s="6">
        <v>0</v>
      </c>
      <c r="AG290" s="6">
        <v>0</v>
      </c>
      <c r="AH290" s="1">
        <v>315455</v>
      </c>
      <c r="AI290">
        <v>2</v>
      </c>
    </row>
    <row r="291" spans="1:35" x14ac:dyDescent="0.25">
      <c r="A291" t="s">
        <v>380</v>
      </c>
      <c r="B291" t="s">
        <v>323</v>
      </c>
      <c r="C291" t="s">
        <v>542</v>
      </c>
      <c r="D291" t="s">
        <v>416</v>
      </c>
      <c r="E291" s="6">
        <v>137.81521739130434</v>
      </c>
      <c r="F291" s="6">
        <v>10.070652173913043</v>
      </c>
      <c r="G291" s="6">
        <v>0.52173913043478259</v>
      </c>
      <c r="H291" s="6">
        <v>0.71130434782608698</v>
      </c>
      <c r="I291" s="6">
        <v>5.8586956521739131</v>
      </c>
      <c r="J291" s="6">
        <v>0</v>
      </c>
      <c r="K291" s="6">
        <v>0</v>
      </c>
      <c r="L291" s="6">
        <v>8.2980434782608707</v>
      </c>
      <c r="M291" s="6">
        <v>12.684782608695652</v>
      </c>
      <c r="N291" s="6">
        <v>0</v>
      </c>
      <c r="O291" s="6">
        <f>SUM(NonNurse[[#This Row],[Qualified Social Work Staff Hours]],NonNurse[[#This Row],[Other Social Work Staff Hours]])/NonNurse[[#This Row],[MDS Census]]</f>
        <v>9.2041959145042984E-2</v>
      </c>
      <c r="P291" s="6">
        <v>4.5516304347826084</v>
      </c>
      <c r="Q291" s="6">
        <v>25.603260869565219</v>
      </c>
      <c r="R291" s="6">
        <f>SUM(NonNurse[[#This Row],[Qualified Activities Professional Hours]],NonNurse[[#This Row],[Other Activities Professional Hours]])/NonNurse[[#This Row],[MDS Census]]</f>
        <v>0.2188066882246234</v>
      </c>
      <c r="S291" s="6">
        <v>14.309021739130433</v>
      </c>
      <c r="T291" s="6">
        <v>16.832391304347823</v>
      </c>
      <c r="U291" s="6">
        <v>5.3695652173913047</v>
      </c>
      <c r="V291" s="6">
        <f>SUM(NonNurse[[#This Row],[Occupational Therapist Hours]],NonNurse[[#This Row],[OT Assistant Hours]],NonNurse[[#This Row],[OT Aide Hours]])/NonNurse[[#This Row],[MDS Census]]</f>
        <v>0.26492704471961509</v>
      </c>
      <c r="W291" s="6">
        <v>7.147608695652174</v>
      </c>
      <c r="X291" s="6">
        <v>17.015978260869566</v>
      </c>
      <c r="Y291" s="6">
        <v>5.0652173913043477</v>
      </c>
      <c r="Z291" s="6">
        <f>SUM(NonNurse[[#This Row],[Physical Therapist (PT) Hours]],NonNurse[[#This Row],[PT Assistant Hours]],NonNurse[[#This Row],[PT Aide Hours]])/NonNurse[[#This Row],[MDS Census]]</f>
        <v>0.21208691537187477</v>
      </c>
      <c r="AA291" s="6">
        <v>0</v>
      </c>
      <c r="AB291" s="6">
        <v>0</v>
      </c>
      <c r="AC291" s="6">
        <v>0</v>
      </c>
      <c r="AD291" s="6">
        <v>0</v>
      </c>
      <c r="AE291" s="6">
        <v>8.6956521739130432E-2</v>
      </c>
      <c r="AF291" s="6">
        <v>0</v>
      </c>
      <c r="AG291" s="6">
        <v>0</v>
      </c>
      <c r="AH291" s="1">
        <v>315503</v>
      </c>
      <c r="AI291">
        <v>2</v>
      </c>
    </row>
    <row r="292" spans="1:35" x14ac:dyDescent="0.25">
      <c r="A292" t="s">
        <v>380</v>
      </c>
      <c r="B292" t="s">
        <v>7</v>
      </c>
      <c r="C292" t="s">
        <v>485</v>
      </c>
      <c r="D292" t="s">
        <v>401</v>
      </c>
      <c r="E292" s="6">
        <v>211.77173913043478</v>
      </c>
      <c r="F292" s="6">
        <v>10.451086956521738</v>
      </c>
      <c r="G292" s="6">
        <v>0.45108695652173914</v>
      </c>
      <c r="H292" s="6">
        <v>1.0649999999999999</v>
      </c>
      <c r="I292" s="6">
        <v>10.260869565217391</v>
      </c>
      <c r="J292" s="6">
        <v>0</v>
      </c>
      <c r="K292" s="6">
        <v>0</v>
      </c>
      <c r="L292" s="6">
        <v>4.7608695652173916</v>
      </c>
      <c r="M292" s="6">
        <v>15.975</v>
      </c>
      <c r="N292" s="6">
        <v>0</v>
      </c>
      <c r="O292" s="6">
        <f>SUM(NonNurse[[#This Row],[Qualified Social Work Staff Hours]],NonNurse[[#This Row],[Other Social Work Staff Hours]])/NonNurse[[#This Row],[MDS Census]]</f>
        <v>7.5434994610686243E-2</v>
      </c>
      <c r="P292" s="6">
        <v>4.4836956521739131</v>
      </c>
      <c r="Q292" s="6">
        <v>14.008152173913043</v>
      </c>
      <c r="R292" s="6">
        <f>SUM(NonNurse[[#This Row],[Qualified Activities Professional Hours]],NonNurse[[#This Row],[Other Activities Professional Hours]])/NonNurse[[#This Row],[MDS Census]]</f>
        <v>8.7319714623004668E-2</v>
      </c>
      <c r="S292" s="6">
        <v>9.4701086956521738</v>
      </c>
      <c r="T292" s="6">
        <v>0</v>
      </c>
      <c r="U292" s="6">
        <v>10.945652173913043</v>
      </c>
      <c r="V292" s="6">
        <f>SUM(NonNurse[[#This Row],[Occupational Therapist Hours]],NonNurse[[#This Row],[OT Assistant Hours]],NonNurse[[#This Row],[OT Aide Hours]])/NonNurse[[#This Row],[MDS Census]]</f>
        <v>9.6404557819637637E-2</v>
      </c>
      <c r="W292" s="6">
        <v>11.932065217391305</v>
      </c>
      <c r="X292" s="6">
        <v>0</v>
      </c>
      <c r="Y292" s="6">
        <v>7.8586956521739131</v>
      </c>
      <c r="Z292" s="6">
        <f>SUM(NonNurse[[#This Row],[Physical Therapist (PT) Hours]],NonNurse[[#This Row],[PT Assistant Hours]],NonNurse[[#This Row],[PT Aide Hours]])/NonNurse[[#This Row],[MDS Census]]</f>
        <v>9.3453266950674949E-2</v>
      </c>
      <c r="AA292" s="6">
        <v>0</v>
      </c>
      <c r="AB292" s="6">
        <v>0</v>
      </c>
      <c r="AC292" s="6">
        <v>0</v>
      </c>
      <c r="AD292" s="6">
        <v>0</v>
      </c>
      <c r="AE292" s="6">
        <v>0</v>
      </c>
      <c r="AF292" s="6">
        <v>0</v>
      </c>
      <c r="AG292" s="6">
        <v>0</v>
      </c>
      <c r="AH292" s="1">
        <v>315009</v>
      </c>
      <c r="AI292">
        <v>2</v>
      </c>
    </row>
    <row r="293" spans="1:35" x14ac:dyDescent="0.25">
      <c r="A293" t="s">
        <v>380</v>
      </c>
      <c r="B293" t="s">
        <v>117</v>
      </c>
      <c r="C293" t="s">
        <v>545</v>
      </c>
      <c r="D293" t="s">
        <v>418</v>
      </c>
      <c r="E293" s="6">
        <v>98.347826086956516</v>
      </c>
      <c r="F293" s="6">
        <v>5.6521739130434785</v>
      </c>
      <c r="G293" s="6">
        <v>0.2608695652173913</v>
      </c>
      <c r="H293" s="6">
        <v>0.19565217391304349</v>
      </c>
      <c r="I293" s="6">
        <v>4.9565217391304346</v>
      </c>
      <c r="J293" s="6">
        <v>0</v>
      </c>
      <c r="K293" s="6">
        <v>0</v>
      </c>
      <c r="L293" s="6">
        <v>0</v>
      </c>
      <c r="M293" s="6">
        <v>3.3423913043478262</v>
      </c>
      <c r="N293" s="6">
        <v>0</v>
      </c>
      <c r="O293" s="6">
        <f>SUM(NonNurse[[#This Row],[Qualified Social Work Staff Hours]],NonNurse[[#This Row],[Other Social Work Staff Hours]])/NonNurse[[#This Row],[MDS Census]]</f>
        <v>3.3985411140583559E-2</v>
      </c>
      <c r="P293" s="6">
        <v>3.0597826086956523</v>
      </c>
      <c r="Q293" s="6">
        <v>23.307065217391305</v>
      </c>
      <c r="R293" s="6">
        <f>SUM(NonNurse[[#This Row],[Qualified Activities Professional Hours]],NonNurse[[#This Row],[Other Activities Professional Hours]])/NonNurse[[#This Row],[MDS Census]]</f>
        <v>0.2680979221927498</v>
      </c>
      <c r="S293" s="6">
        <v>2.6590217391304352</v>
      </c>
      <c r="T293" s="6">
        <v>0.17021739130434782</v>
      </c>
      <c r="U293" s="6">
        <v>0</v>
      </c>
      <c r="V293" s="6">
        <f>SUM(NonNurse[[#This Row],[Occupational Therapist Hours]],NonNurse[[#This Row],[OT Assistant Hours]],NonNurse[[#This Row],[OT Aide Hours]])/NonNurse[[#This Row],[MDS Census]]</f>
        <v>2.8767683465959332E-2</v>
      </c>
      <c r="W293" s="6">
        <v>3.9693478260869561</v>
      </c>
      <c r="X293" s="6">
        <v>2.0647826086956522</v>
      </c>
      <c r="Y293" s="6">
        <v>0</v>
      </c>
      <c r="Z293" s="6">
        <f>SUM(NonNurse[[#This Row],[Physical Therapist (PT) Hours]],NonNurse[[#This Row],[PT Assistant Hours]],NonNurse[[#This Row],[PT Aide Hours]])/NonNurse[[#This Row],[MDS Census]]</f>
        <v>6.1354995579133507E-2</v>
      </c>
      <c r="AA293" s="6">
        <v>0</v>
      </c>
      <c r="AB293" s="6">
        <v>0</v>
      </c>
      <c r="AC293" s="6">
        <v>0</v>
      </c>
      <c r="AD293" s="6">
        <v>0</v>
      </c>
      <c r="AE293" s="6">
        <v>0</v>
      </c>
      <c r="AF293" s="6">
        <v>0</v>
      </c>
      <c r="AG293" s="6">
        <v>0</v>
      </c>
      <c r="AH293" s="1">
        <v>315218</v>
      </c>
      <c r="AI293">
        <v>2</v>
      </c>
    </row>
    <row r="294" spans="1:35" x14ac:dyDescent="0.25">
      <c r="A294" t="s">
        <v>380</v>
      </c>
      <c r="B294" t="s">
        <v>208</v>
      </c>
      <c r="C294" t="s">
        <v>542</v>
      </c>
      <c r="D294" t="s">
        <v>416</v>
      </c>
      <c r="E294" s="6">
        <v>104.75</v>
      </c>
      <c r="F294" s="6">
        <v>76.454891304347811</v>
      </c>
      <c r="G294" s="6">
        <v>1.0271739130434783</v>
      </c>
      <c r="H294" s="6">
        <v>0.41032608695652173</v>
      </c>
      <c r="I294" s="6">
        <v>0</v>
      </c>
      <c r="J294" s="6">
        <v>0</v>
      </c>
      <c r="K294" s="6">
        <v>0</v>
      </c>
      <c r="L294" s="6">
        <v>9.0672826086956526</v>
      </c>
      <c r="M294" s="6">
        <v>8.6544565217391316</v>
      </c>
      <c r="N294" s="6">
        <v>0</v>
      </c>
      <c r="O294" s="6">
        <f>SUM(NonNurse[[#This Row],[Qualified Social Work Staff Hours]],NonNurse[[#This Row],[Other Social Work Staff Hours]])/NonNurse[[#This Row],[MDS Census]]</f>
        <v>8.2620109992736335E-2</v>
      </c>
      <c r="P294" s="6">
        <v>9.8271739130434774</v>
      </c>
      <c r="Q294" s="6">
        <v>0.54836956521739122</v>
      </c>
      <c r="R294" s="6">
        <f>SUM(NonNurse[[#This Row],[Qualified Activities Professional Hours]],NonNurse[[#This Row],[Other Activities Professional Hours]])/NonNurse[[#This Row],[MDS Census]]</f>
        <v>9.9050534398671786E-2</v>
      </c>
      <c r="S294" s="6">
        <v>4.5708695652173903</v>
      </c>
      <c r="T294" s="6">
        <v>3.120978260869566</v>
      </c>
      <c r="U294" s="6">
        <v>0</v>
      </c>
      <c r="V294" s="6">
        <f>SUM(NonNurse[[#This Row],[Occupational Therapist Hours]],NonNurse[[#This Row],[OT Assistant Hours]],NonNurse[[#This Row],[OT Aide Hours]])/NonNurse[[#This Row],[MDS Census]]</f>
        <v>7.3430528172667847E-2</v>
      </c>
      <c r="W294" s="6">
        <v>8.4642391304347822</v>
      </c>
      <c r="X294" s="6">
        <v>0.37739130434782608</v>
      </c>
      <c r="Y294" s="6">
        <v>0</v>
      </c>
      <c r="Z294" s="6">
        <f>SUM(NonNurse[[#This Row],[Physical Therapist (PT) Hours]],NonNurse[[#This Row],[PT Assistant Hours]],NonNurse[[#This Row],[PT Aide Hours]])/NonNurse[[#This Row],[MDS Census]]</f>
        <v>8.4406973124416307E-2</v>
      </c>
      <c r="AA294" s="6">
        <v>0</v>
      </c>
      <c r="AB294" s="6">
        <v>0</v>
      </c>
      <c r="AC294" s="6">
        <v>0</v>
      </c>
      <c r="AD294" s="6">
        <v>0</v>
      </c>
      <c r="AE294" s="6">
        <v>0</v>
      </c>
      <c r="AF294" s="6">
        <v>0</v>
      </c>
      <c r="AG294" s="6">
        <v>0</v>
      </c>
      <c r="AH294" s="1">
        <v>315340</v>
      </c>
      <c r="AI294">
        <v>2</v>
      </c>
    </row>
    <row r="295" spans="1:35" x14ac:dyDescent="0.25">
      <c r="A295" t="s">
        <v>380</v>
      </c>
      <c r="B295" t="s">
        <v>256</v>
      </c>
      <c r="C295" t="s">
        <v>588</v>
      </c>
      <c r="D295" t="s">
        <v>419</v>
      </c>
      <c r="E295" s="6">
        <v>44.739130434782609</v>
      </c>
      <c r="F295" s="6">
        <v>0</v>
      </c>
      <c r="G295" s="6">
        <v>0.40217391304347827</v>
      </c>
      <c r="H295" s="6">
        <v>0</v>
      </c>
      <c r="I295" s="6">
        <v>0</v>
      </c>
      <c r="J295" s="6">
        <v>0</v>
      </c>
      <c r="K295" s="6">
        <v>0</v>
      </c>
      <c r="L295" s="6">
        <v>0.51891304347826084</v>
      </c>
      <c r="M295" s="6">
        <v>4.5597826086956523</v>
      </c>
      <c r="N295" s="6">
        <v>0</v>
      </c>
      <c r="O295" s="6">
        <f>SUM(NonNurse[[#This Row],[Qualified Social Work Staff Hours]],NonNurse[[#This Row],[Other Social Work Staff Hours]])/NonNurse[[#This Row],[MDS Census]]</f>
        <v>0.10191933916423712</v>
      </c>
      <c r="P295" s="6">
        <v>0</v>
      </c>
      <c r="Q295" s="6">
        <v>6.9565217391304346</v>
      </c>
      <c r="R295" s="6">
        <f>SUM(NonNurse[[#This Row],[Qualified Activities Professional Hours]],NonNurse[[#This Row],[Other Activities Professional Hours]])/NonNurse[[#This Row],[MDS Census]]</f>
        <v>0.1554907677356657</v>
      </c>
      <c r="S295" s="6">
        <v>5.7555434782608694</v>
      </c>
      <c r="T295" s="6">
        <v>0</v>
      </c>
      <c r="U295" s="6">
        <v>0</v>
      </c>
      <c r="V295" s="6">
        <f>SUM(NonNurse[[#This Row],[Occupational Therapist Hours]],NonNurse[[#This Row],[OT Assistant Hours]],NonNurse[[#This Row],[OT Aide Hours]])/NonNurse[[#This Row],[MDS Census]]</f>
        <v>0.12864674441205054</v>
      </c>
      <c r="W295" s="6">
        <v>4.6034782608695641</v>
      </c>
      <c r="X295" s="6">
        <v>0</v>
      </c>
      <c r="Y295" s="6">
        <v>2.7608695652173911</v>
      </c>
      <c r="Z295" s="6">
        <f>SUM(NonNurse[[#This Row],[Physical Therapist (PT) Hours]],NonNurse[[#This Row],[PT Assistant Hours]],NonNurse[[#This Row],[PT Aide Hours]])/NonNurse[[#This Row],[MDS Census]]</f>
        <v>0.16460641399416909</v>
      </c>
      <c r="AA295" s="6">
        <v>0</v>
      </c>
      <c r="AB295" s="6">
        <v>0</v>
      </c>
      <c r="AC295" s="6">
        <v>0</v>
      </c>
      <c r="AD295" s="6">
        <v>0</v>
      </c>
      <c r="AE295" s="6">
        <v>0</v>
      </c>
      <c r="AF295" s="6">
        <v>0</v>
      </c>
      <c r="AG295" s="6">
        <v>0</v>
      </c>
      <c r="AH295" s="1">
        <v>315405</v>
      </c>
      <c r="AI295">
        <v>2</v>
      </c>
    </row>
    <row r="296" spans="1:35" x14ac:dyDescent="0.25">
      <c r="A296" t="s">
        <v>380</v>
      </c>
      <c r="B296" t="s">
        <v>285</v>
      </c>
      <c r="C296" t="s">
        <v>558</v>
      </c>
      <c r="D296" t="s">
        <v>418</v>
      </c>
      <c r="E296" s="6">
        <v>134.44565217391303</v>
      </c>
      <c r="F296" s="6">
        <v>16.956521739130434</v>
      </c>
      <c r="G296" s="6">
        <v>0</v>
      </c>
      <c r="H296" s="6">
        <v>0</v>
      </c>
      <c r="I296" s="6">
        <v>0</v>
      </c>
      <c r="J296" s="6">
        <v>0</v>
      </c>
      <c r="K296" s="6">
        <v>0</v>
      </c>
      <c r="L296" s="6">
        <v>2.5223913043478263</v>
      </c>
      <c r="M296" s="6">
        <v>5.6521739130434785</v>
      </c>
      <c r="N296" s="6">
        <v>0</v>
      </c>
      <c r="O296" s="6">
        <f>SUM(NonNurse[[#This Row],[Qualified Social Work Staff Hours]],NonNurse[[#This Row],[Other Social Work Staff Hours]])/NonNurse[[#This Row],[MDS Census]]</f>
        <v>4.2040585334303507E-2</v>
      </c>
      <c r="P296" s="6">
        <v>51.924891304347838</v>
      </c>
      <c r="Q296" s="6">
        <v>5.9565217391304354E-2</v>
      </c>
      <c r="R296" s="6">
        <f>SUM(NonNurse[[#This Row],[Qualified Activities Professional Hours]],NonNurse[[#This Row],[Other Activities Professional Hours]])/NonNurse[[#This Row],[MDS Census]]</f>
        <v>0.386657773465923</v>
      </c>
      <c r="S296" s="6">
        <v>7.0256521739130449</v>
      </c>
      <c r="T296" s="6">
        <v>1.8608695652173908</v>
      </c>
      <c r="U296" s="6">
        <v>0</v>
      </c>
      <c r="V296" s="6">
        <f>SUM(NonNurse[[#This Row],[Occupational Therapist Hours]],NonNurse[[#This Row],[OT Assistant Hours]],NonNurse[[#This Row],[OT Aide Hours]])/NonNurse[[#This Row],[MDS Census]]</f>
        <v>6.6097501819063792E-2</v>
      </c>
      <c r="W296" s="6">
        <v>6.8538043478260855</v>
      </c>
      <c r="X296" s="6">
        <v>5.3563043478260877</v>
      </c>
      <c r="Y296" s="6">
        <v>0</v>
      </c>
      <c r="Z296" s="6">
        <f>SUM(NonNurse[[#This Row],[Physical Therapist (PT) Hours]],NonNurse[[#This Row],[PT Assistant Hours]],NonNurse[[#This Row],[PT Aide Hours]])/NonNurse[[#This Row],[MDS Census]]</f>
        <v>9.0818174468429144E-2</v>
      </c>
      <c r="AA296" s="6">
        <v>0</v>
      </c>
      <c r="AB296" s="6">
        <v>5.6521739130434785</v>
      </c>
      <c r="AC296" s="6">
        <v>0</v>
      </c>
      <c r="AD296" s="6">
        <v>0</v>
      </c>
      <c r="AE296" s="6">
        <v>0</v>
      </c>
      <c r="AF296" s="6">
        <v>0</v>
      </c>
      <c r="AG296" s="6">
        <v>0</v>
      </c>
      <c r="AH296" s="1">
        <v>315454</v>
      </c>
      <c r="AI296">
        <v>2</v>
      </c>
    </row>
    <row r="297" spans="1:35" x14ac:dyDescent="0.25">
      <c r="A297" t="s">
        <v>380</v>
      </c>
      <c r="B297" t="s">
        <v>162</v>
      </c>
      <c r="C297" t="s">
        <v>487</v>
      </c>
      <c r="D297" t="s">
        <v>405</v>
      </c>
      <c r="E297" s="6">
        <v>120.76086956521739</v>
      </c>
      <c r="F297" s="6">
        <v>4.6956521739130439</v>
      </c>
      <c r="G297" s="6">
        <v>2.1304347826086958</v>
      </c>
      <c r="H297" s="6">
        <v>0</v>
      </c>
      <c r="I297" s="6">
        <v>0</v>
      </c>
      <c r="J297" s="6">
        <v>0</v>
      </c>
      <c r="K297" s="6">
        <v>0.56521739130434778</v>
      </c>
      <c r="L297" s="6">
        <v>3.3940217391304355</v>
      </c>
      <c r="M297" s="6">
        <v>7.3913043478260869</v>
      </c>
      <c r="N297" s="6">
        <v>0</v>
      </c>
      <c r="O297" s="6">
        <f>SUM(NonNurse[[#This Row],[Qualified Social Work Staff Hours]],NonNurse[[#This Row],[Other Social Work Staff Hours]])/NonNurse[[#This Row],[MDS Census]]</f>
        <v>6.1206120612061203E-2</v>
      </c>
      <c r="P297" s="6">
        <v>9.6820652173913047</v>
      </c>
      <c r="Q297" s="6">
        <v>22.369565217391305</v>
      </c>
      <c r="R297" s="6">
        <f>SUM(NonNurse[[#This Row],[Qualified Activities Professional Hours]],NonNurse[[#This Row],[Other Activities Professional Hours]])/NonNurse[[#This Row],[MDS Census]]</f>
        <v>0.26541404140414043</v>
      </c>
      <c r="S297" s="6">
        <v>6.2032608695652183</v>
      </c>
      <c r="T297" s="6">
        <v>5.0228260869565222</v>
      </c>
      <c r="U297" s="6">
        <v>0</v>
      </c>
      <c r="V297" s="6">
        <f>SUM(NonNurse[[#This Row],[Occupational Therapist Hours]],NonNurse[[#This Row],[OT Assistant Hours]],NonNurse[[#This Row],[OT Aide Hours]])/NonNurse[[#This Row],[MDS Census]]</f>
        <v>9.2961296129612972E-2</v>
      </c>
      <c r="W297" s="6">
        <v>10.325543478260871</v>
      </c>
      <c r="X297" s="6">
        <v>7.2568478260869567</v>
      </c>
      <c r="Y297" s="6">
        <v>0</v>
      </c>
      <c r="Z297" s="6">
        <f>SUM(NonNurse[[#This Row],[Physical Therapist (PT) Hours]],NonNurse[[#This Row],[PT Assistant Hours]],NonNurse[[#This Row],[PT Aide Hours]])/NonNurse[[#This Row],[MDS Census]]</f>
        <v>0.14559675967596761</v>
      </c>
      <c r="AA297" s="6">
        <v>0</v>
      </c>
      <c r="AB297" s="6">
        <v>0</v>
      </c>
      <c r="AC297" s="6">
        <v>0</v>
      </c>
      <c r="AD297" s="6">
        <v>0</v>
      </c>
      <c r="AE297" s="6">
        <v>40.021739130434781</v>
      </c>
      <c r="AF297" s="6">
        <v>0</v>
      </c>
      <c r="AG297" s="6">
        <v>0</v>
      </c>
      <c r="AH297" s="1">
        <v>315280</v>
      </c>
      <c r="AI297">
        <v>2</v>
      </c>
    </row>
    <row r="298" spans="1:35" x14ac:dyDescent="0.25">
      <c r="A298" t="s">
        <v>380</v>
      </c>
      <c r="B298" t="s">
        <v>131</v>
      </c>
      <c r="C298" t="s">
        <v>447</v>
      </c>
      <c r="D298" t="s">
        <v>410</v>
      </c>
      <c r="E298" s="6">
        <v>342.5978260869565</v>
      </c>
      <c r="F298" s="6">
        <v>10.190217391304348</v>
      </c>
      <c r="G298" s="6">
        <v>0</v>
      </c>
      <c r="H298" s="6">
        <v>1.7391304347826086</v>
      </c>
      <c r="I298" s="6">
        <v>0</v>
      </c>
      <c r="J298" s="6">
        <v>0</v>
      </c>
      <c r="K298" s="6">
        <v>0</v>
      </c>
      <c r="L298" s="6">
        <v>3.4592391304347827</v>
      </c>
      <c r="M298" s="6">
        <v>8.9375</v>
      </c>
      <c r="N298" s="6">
        <v>0</v>
      </c>
      <c r="O298" s="6">
        <f>SUM(NonNurse[[#This Row],[Qualified Social Work Staff Hours]],NonNurse[[#This Row],[Other Social Work Staff Hours]])/NonNurse[[#This Row],[MDS Census]]</f>
        <v>2.6087439322313527E-2</v>
      </c>
      <c r="P298" s="6">
        <v>4.4836956521739131</v>
      </c>
      <c r="Q298" s="6">
        <v>80.230978260869563</v>
      </c>
      <c r="R298" s="6">
        <f>SUM(NonNurse[[#This Row],[Qualified Activities Professional Hours]],NonNurse[[#This Row],[Other Activities Professional Hours]])/NonNurse[[#This Row],[MDS Census]]</f>
        <v>0.24727148703956342</v>
      </c>
      <c r="S298" s="6">
        <v>19.532608695652176</v>
      </c>
      <c r="T298" s="6">
        <v>21.480978260869566</v>
      </c>
      <c r="U298" s="6">
        <v>0</v>
      </c>
      <c r="V298" s="6">
        <f>SUM(NonNurse[[#This Row],[Occupational Therapist Hours]],NonNurse[[#This Row],[OT Assistant Hours]],NonNurse[[#This Row],[OT Aide Hours]])/NonNurse[[#This Row],[MDS Census]]</f>
        <v>0.11971350613915417</v>
      </c>
      <c r="W298" s="6">
        <v>17.763586956521738</v>
      </c>
      <c r="X298" s="6">
        <v>19.970108695652176</v>
      </c>
      <c r="Y298" s="6">
        <v>0</v>
      </c>
      <c r="Z298" s="6">
        <f>SUM(NonNurse[[#This Row],[Physical Therapist (PT) Hours]],NonNurse[[#This Row],[PT Assistant Hours]],NonNurse[[#This Row],[PT Aide Hours]])/NonNurse[[#This Row],[MDS Census]]</f>
        <v>0.11013991560645961</v>
      </c>
      <c r="AA298" s="6">
        <v>0</v>
      </c>
      <c r="AB298" s="6">
        <v>0</v>
      </c>
      <c r="AC298" s="6">
        <v>0</v>
      </c>
      <c r="AD298" s="6">
        <v>0</v>
      </c>
      <c r="AE298" s="6">
        <v>0</v>
      </c>
      <c r="AF298" s="6">
        <v>0</v>
      </c>
      <c r="AG298" s="6">
        <v>0</v>
      </c>
      <c r="AH298" s="1">
        <v>315236</v>
      </c>
      <c r="AI298">
        <v>2</v>
      </c>
    </row>
    <row r="299" spans="1:35" x14ac:dyDescent="0.25">
      <c r="A299" t="s">
        <v>380</v>
      </c>
      <c r="B299" t="s">
        <v>223</v>
      </c>
      <c r="C299" t="s">
        <v>575</v>
      </c>
      <c r="D299" t="s">
        <v>409</v>
      </c>
      <c r="E299" s="6">
        <v>46.336956521739133</v>
      </c>
      <c r="F299" s="6">
        <v>5.0434782608695654</v>
      </c>
      <c r="G299" s="6">
        <v>0.70652173913043481</v>
      </c>
      <c r="H299" s="6">
        <v>0.18684782608695649</v>
      </c>
      <c r="I299" s="6">
        <v>4.3478260869565215</v>
      </c>
      <c r="J299" s="6">
        <v>0</v>
      </c>
      <c r="K299" s="6">
        <v>0</v>
      </c>
      <c r="L299" s="6">
        <v>2.9836956521739131</v>
      </c>
      <c r="M299" s="6">
        <v>5.1304347826086953</v>
      </c>
      <c r="N299" s="6">
        <v>3.3043478260869565</v>
      </c>
      <c r="O299" s="6">
        <f>SUM(NonNurse[[#This Row],[Qualified Social Work Staff Hours]],NonNurse[[#This Row],[Other Social Work Staff Hours]])/NonNurse[[#This Row],[MDS Census]]</f>
        <v>0.18203143326296034</v>
      </c>
      <c r="P299" s="6">
        <v>5.3043478260869561</v>
      </c>
      <c r="Q299" s="6">
        <v>4.2647826086956533</v>
      </c>
      <c r="R299" s="6">
        <f>SUM(NonNurse[[#This Row],[Qualified Activities Professional Hours]],NonNurse[[#This Row],[Other Activities Professional Hours]])/NonNurse[[#This Row],[MDS Census]]</f>
        <v>0.20651184611775744</v>
      </c>
      <c r="S299" s="6">
        <v>8.9134782608695655</v>
      </c>
      <c r="T299" s="6">
        <v>4.5303260869565207</v>
      </c>
      <c r="U299" s="6">
        <v>0</v>
      </c>
      <c r="V299" s="6">
        <f>SUM(NonNurse[[#This Row],[Occupational Therapist Hours]],NonNurse[[#This Row],[OT Assistant Hours]],NonNurse[[#This Row],[OT Aide Hours]])/NonNurse[[#This Row],[MDS Census]]</f>
        <v>0.29013136288998354</v>
      </c>
      <c r="W299" s="6">
        <v>9.6189130434782619</v>
      </c>
      <c r="X299" s="6">
        <v>11.269565217391301</v>
      </c>
      <c r="Y299" s="6">
        <v>4.8586956521739131</v>
      </c>
      <c r="Z299" s="6">
        <f>SUM(NonNurse[[#This Row],[Physical Therapist (PT) Hours]],NonNurse[[#This Row],[PT Assistant Hours]],NonNurse[[#This Row],[PT Aide Hours]])/NonNurse[[#This Row],[MDS Census]]</f>
        <v>0.55565095003518639</v>
      </c>
      <c r="AA299" s="6">
        <v>0</v>
      </c>
      <c r="AB299" s="6">
        <v>0</v>
      </c>
      <c r="AC299" s="6">
        <v>0</v>
      </c>
      <c r="AD299" s="6">
        <v>0</v>
      </c>
      <c r="AE299" s="6">
        <v>0</v>
      </c>
      <c r="AF299" s="6">
        <v>0</v>
      </c>
      <c r="AG299" s="6">
        <v>0</v>
      </c>
      <c r="AH299" s="1">
        <v>315356</v>
      </c>
      <c r="AI299">
        <v>2</v>
      </c>
    </row>
    <row r="300" spans="1:35" x14ac:dyDescent="0.25">
      <c r="A300" t="s">
        <v>380</v>
      </c>
      <c r="B300" t="s">
        <v>340</v>
      </c>
      <c r="C300" t="s">
        <v>465</v>
      </c>
      <c r="D300" t="s">
        <v>409</v>
      </c>
      <c r="E300" s="6">
        <v>104.43478260869566</v>
      </c>
      <c r="F300" s="6">
        <v>5.6521739130434785</v>
      </c>
      <c r="G300" s="6">
        <v>0.65217391304347827</v>
      </c>
      <c r="H300" s="6">
        <v>0</v>
      </c>
      <c r="I300" s="6">
        <v>0</v>
      </c>
      <c r="J300" s="6">
        <v>0</v>
      </c>
      <c r="K300" s="6">
        <v>0</v>
      </c>
      <c r="L300" s="6">
        <v>2.6817391304347824</v>
      </c>
      <c r="M300" s="6">
        <v>5.3478260869565215</v>
      </c>
      <c r="N300" s="6">
        <v>0</v>
      </c>
      <c r="O300" s="6">
        <f>SUM(NonNurse[[#This Row],[Qualified Social Work Staff Hours]],NonNurse[[#This Row],[Other Social Work Staff Hours]])/NonNurse[[#This Row],[MDS Census]]</f>
        <v>5.120732722731057E-2</v>
      </c>
      <c r="P300" s="6">
        <v>4.6086956521739131</v>
      </c>
      <c r="Q300" s="6">
        <v>23.618478260869562</v>
      </c>
      <c r="R300" s="6">
        <f>SUM(NonNurse[[#This Row],[Qualified Activities Professional Hours]],NonNurse[[#This Row],[Other Activities Professional Hours]])/NonNurse[[#This Row],[MDS Census]]</f>
        <v>0.27028517901748539</v>
      </c>
      <c r="S300" s="6">
        <v>8.0886956521739108</v>
      </c>
      <c r="T300" s="6">
        <v>4.0779347826086951</v>
      </c>
      <c r="U300" s="6">
        <v>0</v>
      </c>
      <c r="V300" s="6">
        <f>SUM(NonNurse[[#This Row],[Occupational Therapist Hours]],NonNurse[[#This Row],[OT Assistant Hours]],NonNurse[[#This Row],[OT Aide Hours]])/NonNurse[[#This Row],[MDS Census]]</f>
        <v>0.11649979184013319</v>
      </c>
      <c r="W300" s="6">
        <v>6.1082608695652176</v>
      </c>
      <c r="X300" s="6">
        <v>8.0929347826086939</v>
      </c>
      <c r="Y300" s="6">
        <v>0</v>
      </c>
      <c r="Z300" s="6">
        <f>SUM(NonNurse[[#This Row],[Physical Therapist (PT) Hours]],NonNurse[[#This Row],[PT Assistant Hours]],NonNurse[[#This Row],[PT Aide Hours]])/NonNurse[[#This Row],[MDS Census]]</f>
        <v>0.13598147377185676</v>
      </c>
      <c r="AA300" s="6">
        <v>0</v>
      </c>
      <c r="AB300" s="6">
        <v>0</v>
      </c>
      <c r="AC300" s="6">
        <v>0</v>
      </c>
      <c r="AD300" s="6">
        <v>0</v>
      </c>
      <c r="AE300" s="6">
        <v>0</v>
      </c>
      <c r="AF300" s="6">
        <v>0</v>
      </c>
      <c r="AG300" s="6">
        <v>0</v>
      </c>
      <c r="AH300" s="1">
        <v>315520</v>
      </c>
      <c r="AI300">
        <v>2</v>
      </c>
    </row>
    <row r="301" spans="1:35" x14ac:dyDescent="0.25">
      <c r="A301" t="s">
        <v>380</v>
      </c>
      <c r="B301" t="s">
        <v>30</v>
      </c>
      <c r="C301" t="s">
        <v>478</v>
      </c>
      <c r="D301" t="s">
        <v>407</v>
      </c>
      <c r="E301" s="6">
        <v>104.45652173913044</v>
      </c>
      <c r="F301" s="6">
        <v>5.7391304347826084</v>
      </c>
      <c r="G301" s="6">
        <v>3.4782608695652173</v>
      </c>
      <c r="H301" s="6">
        <v>2.2608695652173911</v>
      </c>
      <c r="I301" s="6">
        <v>1.1304347826086956</v>
      </c>
      <c r="J301" s="6">
        <v>0</v>
      </c>
      <c r="K301" s="6">
        <v>0</v>
      </c>
      <c r="L301" s="6">
        <v>0.10358695652173912</v>
      </c>
      <c r="M301" s="6">
        <v>6.8840217391304366</v>
      </c>
      <c r="N301" s="6">
        <v>0</v>
      </c>
      <c r="O301" s="6">
        <f>SUM(NonNurse[[#This Row],[Qualified Social Work Staff Hours]],NonNurse[[#This Row],[Other Social Work Staff Hours]])/NonNurse[[#This Row],[MDS Census]]</f>
        <v>6.5903225806451624E-2</v>
      </c>
      <c r="P301" s="6">
        <v>5.0264130434782626</v>
      </c>
      <c r="Q301" s="6">
        <v>32.765652173913033</v>
      </c>
      <c r="R301" s="6">
        <f>SUM(NonNurse[[#This Row],[Qualified Activities Professional Hours]],NonNurse[[#This Row],[Other Activities Professional Hours]])/NonNurse[[#This Row],[MDS Census]]</f>
        <v>0.36179708636836622</v>
      </c>
      <c r="S301" s="6">
        <v>4.6956521739130439</v>
      </c>
      <c r="T301" s="6">
        <v>4.0736956521739147</v>
      </c>
      <c r="U301" s="6">
        <v>2.2826086956521738</v>
      </c>
      <c r="V301" s="6">
        <f>SUM(NonNurse[[#This Row],[Occupational Therapist Hours]],NonNurse[[#This Row],[OT Assistant Hours]],NonNurse[[#This Row],[OT Aide Hours]])/NonNurse[[#This Row],[MDS Census]]</f>
        <v>0.10580437044745059</v>
      </c>
      <c r="W301" s="6">
        <v>4.8538043478260873</v>
      </c>
      <c r="X301" s="6">
        <v>4.0710869565217385</v>
      </c>
      <c r="Y301" s="6">
        <v>0</v>
      </c>
      <c r="Z301" s="6">
        <f>SUM(NonNurse[[#This Row],[Physical Therapist (PT) Hours]],NonNurse[[#This Row],[PT Assistant Hours]],NonNurse[[#This Row],[PT Aide Hours]])/NonNurse[[#This Row],[MDS Census]]</f>
        <v>8.5441207075962533E-2</v>
      </c>
      <c r="AA301" s="6">
        <v>1.1304347826086956</v>
      </c>
      <c r="AB301" s="6">
        <v>0</v>
      </c>
      <c r="AC301" s="6">
        <v>0</v>
      </c>
      <c r="AD301" s="6">
        <v>0</v>
      </c>
      <c r="AE301" s="6">
        <v>0</v>
      </c>
      <c r="AF301" s="6">
        <v>0</v>
      </c>
      <c r="AG301" s="6">
        <v>0</v>
      </c>
      <c r="AH301" s="1">
        <v>315061</v>
      </c>
      <c r="AI301">
        <v>2</v>
      </c>
    </row>
    <row r="302" spans="1:35" x14ac:dyDescent="0.25">
      <c r="A302" t="s">
        <v>380</v>
      </c>
      <c r="B302" t="s">
        <v>164</v>
      </c>
      <c r="C302" t="s">
        <v>562</v>
      </c>
      <c r="D302" t="s">
        <v>401</v>
      </c>
      <c r="E302" s="6">
        <v>157.28260869565219</v>
      </c>
      <c r="F302" s="6">
        <v>5.7391304347826084</v>
      </c>
      <c r="G302" s="6">
        <v>0.39130434782608697</v>
      </c>
      <c r="H302" s="6">
        <v>0.63206521739130428</v>
      </c>
      <c r="I302" s="6">
        <v>11.326086956521738</v>
      </c>
      <c r="J302" s="6">
        <v>0</v>
      </c>
      <c r="K302" s="6">
        <v>0</v>
      </c>
      <c r="L302" s="6">
        <v>5.0804347826086955</v>
      </c>
      <c r="M302" s="6">
        <v>8.9130434782608692</v>
      </c>
      <c r="N302" s="6">
        <v>0</v>
      </c>
      <c r="O302" s="6">
        <f>SUM(NonNurse[[#This Row],[Qualified Social Work Staff Hours]],NonNurse[[#This Row],[Other Social Work Staff Hours]])/NonNurse[[#This Row],[MDS Census]]</f>
        <v>5.6668970283344847E-2</v>
      </c>
      <c r="P302" s="6">
        <v>4.5081521739130439</v>
      </c>
      <c r="Q302" s="6">
        <v>26.836956521739129</v>
      </c>
      <c r="R302" s="6">
        <f>SUM(NonNurse[[#This Row],[Qualified Activities Professional Hours]],NonNurse[[#This Row],[Other Activities Professional Hours]])/NonNurse[[#This Row],[MDS Census]]</f>
        <v>0.19929163787145815</v>
      </c>
      <c r="S302" s="6">
        <v>15.217391304347826</v>
      </c>
      <c r="T302" s="6">
        <v>8.1817391304347833</v>
      </c>
      <c r="U302" s="6">
        <v>0</v>
      </c>
      <c r="V302" s="6">
        <f>SUM(NonNurse[[#This Row],[Occupational Therapist Hours]],NonNurse[[#This Row],[OT Assistant Hours]],NonNurse[[#This Row],[OT Aide Hours]])/NonNurse[[#This Row],[MDS Census]]</f>
        <v>0.14877125086385626</v>
      </c>
      <c r="W302" s="6">
        <v>9.5415217391304346</v>
      </c>
      <c r="X302" s="6">
        <v>10.086956521739131</v>
      </c>
      <c r="Y302" s="6">
        <v>5.3260869565217392</v>
      </c>
      <c r="Z302" s="6">
        <f>SUM(NonNurse[[#This Row],[Physical Therapist (PT) Hours]],NonNurse[[#This Row],[PT Assistant Hours]],NonNurse[[#This Row],[PT Aide Hours]])/NonNurse[[#This Row],[MDS Census]]</f>
        <v>0.15866067726330335</v>
      </c>
      <c r="AA302" s="6">
        <v>0</v>
      </c>
      <c r="AB302" s="6">
        <v>0</v>
      </c>
      <c r="AC302" s="6">
        <v>0</v>
      </c>
      <c r="AD302" s="6">
        <v>0</v>
      </c>
      <c r="AE302" s="6">
        <v>0.30434782608695654</v>
      </c>
      <c r="AF302" s="6">
        <v>0</v>
      </c>
      <c r="AG302" s="6">
        <v>0</v>
      </c>
      <c r="AH302" s="1">
        <v>315283</v>
      </c>
      <c r="AI302">
        <v>2</v>
      </c>
    </row>
    <row r="303" spans="1:35" x14ac:dyDescent="0.25">
      <c r="A303" t="s">
        <v>380</v>
      </c>
      <c r="B303" t="s">
        <v>201</v>
      </c>
      <c r="C303" t="s">
        <v>540</v>
      </c>
      <c r="D303" t="s">
        <v>418</v>
      </c>
      <c r="E303" s="6">
        <v>106.22826086956522</v>
      </c>
      <c r="F303" s="6">
        <v>5.1304347826086953</v>
      </c>
      <c r="G303" s="6">
        <v>0.75</v>
      </c>
      <c r="H303" s="6">
        <v>0.19021739130434784</v>
      </c>
      <c r="I303" s="6">
        <v>4</v>
      </c>
      <c r="J303" s="6">
        <v>0</v>
      </c>
      <c r="K303" s="6">
        <v>1.548913043478261</v>
      </c>
      <c r="L303" s="6">
        <v>10.165108695652171</v>
      </c>
      <c r="M303" s="6">
        <v>11.042391304347825</v>
      </c>
      <c r="N303" s="6">
        <v>0</v>
      </c>
      <c r="O303" s="6">
        <f>SUM(NonNurse[[#This Row],[Qualified Social Work Staff Hours]],NonNurse[[#This Row],[Other Social Work Staff Hours]])/NonNurse[[#This Row],[MDS Census]]</f>
        <v>0.1039496572188683</v>
      </c>
      <c r="P303" s="6">
        <v>0</v>
      </c>
      <c r="Q303" s="6">
        <v>11.780978260869567</v>
      </c>
      <c r="R303" s="6">
        <f>SUM(NonNurse[[#This Row],[Qualified Activities Professional Hours]],NonNurse[[#This Row],[Other Activities Professional Hours]])/NonNurse[[#This Row],[MDS Census]]</f>
        <v>0.11090248644223884</v>
      </c>
      <c r="S303" s="6">
        <v>8.621739130434781</v>
      </c>
      <c r="T303" s="6">
        <v>8.7798913043478279</v>
      </c>
      <c r="U303" s="6">
        <v>0</v>
      </c>
      <c r="V303" s="6">
        <f>SUM(NonNurse[[#This Row],[Occupational Therapist Hours]],NonNurse[[#This Row],[OT Assistant Hours]],NonNurse[[#This Row],[OT Aide Hours]])/NonNurse[[#This Row],[MDS Census]]</f>
        <v>0.16381356799345137</v>
      </c>
      <c r="W303" s="6">
        <v>10.632934782608697</v>
      </c>
      <c r="X303" s="6">
        <v>9.0242391304347844</v>
      </c>
      <c r="Y303" s="6">
        <v>0</v>
      </c>
      <c r="Z303" s="6">
        <f>SUM(NonNurse[[#This Row],[Physical Therapist (PT) Hours]],NonNurse[[#This Row],[PT Assistant Hours]],NonNurse[[#This Row],[PT Aide Hours]])/NonNurse[[#This Row],[MDS Census]]</f>
        <v>0.18504655684027424</v>
      </c>
      <c r="AA303" s="6">
        <v>0</v>
      </c>
      <c r="AB303" s="6">
        <v>5.3152173913043477</v>
      </c>
      <c r="AC303" s="6">
        <v>0</v>
      </c>
      <c r="AD303" s="6">
        <v>0</v>
      </c>
      <c r="AE303" s="6">
        <v>1.9456521739130435</v>
      </c>
      <c r="AF303" s="6">
        <v>0</v>
      </c>
      <c r="AG303" s="6">
        <v>0</v>
      </c>
      <c r="AH303" s="1">
        <v>315332</v>
      </c>
      <c r="AI303">
        <v>2</v>
      </c>
    </row>
    <row r="304" spans="1:35" x14ac:dyDescent="0.25">
      <c r="A304" t="s">
        <v>380</v>
      </c>
      <c r="B304" t="s">
        <v>305</v>
      </c>
      <c r="C304" t="s">
        <v>540</v>
      </c>
      <c r="D304" t="s">
        <v>418</v>
      </c>
      <c r="E304" s="6">
        <v>12.771739130434783</v>
      </c>
      <c r="F304" s="6">
        <v>5.7391304347826084</v>
      </c>
      <c r="G304" s="6">
        <v>0.10326086956521739</v>
      </c>
      <c r="H304" s="6">
        <v>5.434782608695652E-2</v>
      </c>
      <c r="I304" s="6">
        <v>0.92391304347826086</v>
      </c>
      <c r="J304" s="6">
        <v>0</v>
      </c>
      <c r="K304" s="6">
        <v>0</v>
      </c>
      <c r="L304" s="6">
        <v>7.5217391304347819E-2</v>
      </c>
      <c r="M304" s="6">
        <v>4.9565217391304346</v>
      </c>
      <c r="N304" s="6">
        <v>0</v>
      </c>
      <c r="O304" s="6">
        <f>SUM(NonNurse[[#This Row],[Qualified Social Work Staff Hours]],NonNurse[[#This Row],[Other Social Work Staff Hours]])/NonNurse[[#This Row],[MDS Census]]</f>
        <v>0.38808510638297872</v>
      </c>
      <c r="P304" s="6">
        <v>4.3206521739130439</v>
      </c>
      <c r="Q304" s="6">
        <v>0</v>
      </c>
      <c r="R304" s="6">
        <f>SUM(NonNurse[[#This Row],[Qualified Activities Professional Hours]],NonNurse[[#This Row],[Other Activities Professional Hours]])/NonNurse[[#This Row],[MDS Census]]</f>
        <v>0.33829787234042558</v>
      </c>
      <c r="S304" s="6">
        <v>9.435652173913045</v>
      </c>
      <c r="T304" s="6">
        <v>1.8807608695652174</v>
      </c>
      <c r="U304" s="6">
        <v>0</v>
      </c>
      <c r="V304" s="6">
        <f>SUM(NonNurse[[#This Row],[Occupational Therapist Hours]],NonNurse[[#This Row],[OT Assistant Hours]],NonNurse[[#This Row],[OT Aide Hours]])/NonNurse[[#This Row],[MDS Census]]</f>
        <v>0.88605106382978727</v>
      </c>
      <c r="W304" s="6">
        <v>7.7678260869565214</v>
      </c>
      <c r="X304" s="6">
        <v>1.1176086956521738</v>
      </c>
      <c r="Y304" s="6">
        <v>0</v>
      </c>
      <c r="Z304" s="6">
        <f>SUM(NonNurse[[#This Row],[Physical Therapist (PT) Hours]],NonNurse[[#This Row],[PT Assistant Hours]],NonNurse[[#This Row],[PT Aide Hours]])/NonNurse[[#This Row],[MDS Census]]</f>
        <v>0.69571063829787216</v>
      </c>
      <c r="AA304" s="6">
        <v>0</v>
      </c>
      <c r="AB304" s="6">
        <v>0</v>
      </c>
      <c r="AC304" s="6">
        <v>0</v>
      </c>
      <c r="AD304" s="6">
        <v>0</v>
      </c>
      <c r="AE304" s="6">
        <v>0</v>
      </c>
      <c r="AF304" s="6">
        <v>0</v>
      </c>
      <c r="AG304" s="6">
        <v>0</v>
      </c>
      <c r="AH304" s="1">
        <v>315478</v>
      </c>
      <c r="AI304">
        <v>2</v>
      </c>
    </row>
    <row r="305" spans="1:35" x14ac:dyDescent="0.25">
      <c r="A305" t="s">
        <v>380</v>
      </c>
      <c r="B305" t="s">
        <v>132</v>
      </c>
      <c r="C305" t="s">
        <v>551</v>
      </c>
      <c r="D305" t="s">
        <v>411</v>
      </c>
      <c r="E305" s="6">
        <v>94.586956521739125</v>
      </c>
      <c r="F305" s="6">
        <v>5.7391304347826084</v>
      </c>
      <c r="G305" s="6">
        <v>2.6086956521739131</v>
      </c>
      <c r="H305" s="6">
        <v>0.50815217391304346</v>
      </c>
      <c r="I305" s="6">
        <v>3.4673913043478262</v>
      </c>
      <c r="J305" s="6">
        <v>0</v>
      </c>
      <c r="K305" s="6">
        <v>0.16304347826086957</v>
      </c>
      <c r="L305" s="6">
        <v>4.4357608695652182</v>
      </c>
      <c r="M305" s="6">
        <v>5.4869565217391303</v>
      </c>
      <c r="N305" s="6">
        <v>0</v>
      </c>
      <c r="O305" s="6">
        <f>SUM(NonNurse[[#This Row],[Qualified Social Work Staff Hours]],NonNurse[[#This Row],[Other Social Work Staff Hours]])/NonNurse[[#This Row],[MDS Census]]</f>
        <v>5.8009652953344058E-2</v>
      </c>
      <c r="P305" s="6">
        <v>5.4347826086956523</v>
      </c>
      <c r="Q305" s="6">
        <v>40.804239130434787</v>
      </c>
      <c r="R305" s="6">
        <f>SUM(NonNurse[[#This Row],[Qualified Activities Professional Hours]],NonNurse[[#This Row],[Other Activities Professional Hours]])/NonNurse[[#This Row],[MDS Census]]</f>
        <v>0.48885198804872448</v>
      </c>
      <c r="S305" s="6">
        <v>0.16271739130434781</v>
      </c>
      <c r="T305" s="6">
        <v>13.987500000000001</v>
      </c>
      <c r="U305" s="6">
        <v>0</v>
      </c>
      <c r="V305" s="6">
        <f>SUM(NonNurse[[#This Row],[Occupational Therapist Hours]],NonNurse[[#This Row],[OT Assistant Hours]],NonNurse[[#This Row],[OT Aide Hours]])/NonNurse[[#This Row],[MDS Census]]</f>
        <v>0.14960009193288901</v>
      </c>
      <c r="W305" s="6">
        <v>9.8595652173913031</v>
      </c>
      <c r="X305" s="6">
        <v>14.754239130434787</v>
      </c>
      <c r="Y305" s="6">
        <v>0</v>
      </c>
      <c r="Z305" s="6">
        <f>SUM(NonNurse[[#This Row],[Physical Therapist (PT) Hours]],NonNurse[[#This Row],[PT Assistant Hours]],NonNurse[[#This Row],[PT Aide Hours]])/NonNurse[[#This Row],[MDS Census]]</f>
        <v>0.26022408641691569</v>
      </c>
      <c r="AA305" s="6">
        <v>0</v>
      </c>
      <c r="AB305" s="6">
        <v>0</v>
      </c>
      <c r="AC305" s="6">
        <v>0</v>
      </c>
      <c r="AD305" s="6">
        <v>0</v>
      </c>
      <c r="AE305" s="6">
        <v>0</v>
      </c>
      <c r="AF305" s="6">
        <v>0</v>
      </c>
      <c r="AG305" s="6">
        <v>1.0978260869565217</v>
      </c>
      <c r="AH305" s="1">
        <v>315237</v>
      </c>
      <c r="AI305">
        <v>2</v>
      </c>
    </row>
    <row r="306" spans="1:35" x14ac:dyDescent="0.25">
      <c r="A306" t="s">
        <v>380</v>
      </c>
      <c r="B306" t="s">
        <v>5</v>
      </c>
      <c r="C306" t="s">
        <v>484</v>
      </c>
      <c r="D306" t="s">
        <v>401</v>
      </c>
      <c r="E306" s="6">
        <v>94.782608695652172</v>
      </c>
      <c r="F306" s="6">
        <v>5.6521739130434785</v>
      </c>
      <c r="G306" s="6">
        <v>0</v>
      </c>
      <c r="H306" s="6">
        <v>0</v>
      </c>
      <c r="I306" s="6">
        <v>0</v>
      </c>
      <c r="J306" s="6">
        <v>0</v>
      </c>
      <c r="K306" s="6">
        <v>0</v>
      </c>
      <c r="L306" s="6">
        <v>5.2318478260869572</v>
      </c>
      <c r="M306" s="6">
        <v>1.6521739130434783</v>
      </c>
      <c r="N306" s="6">
        <v>0</v>
      </c>
      <c r="O306" s="6">
        <f>SUM(NonNurse[[#This Row],[Qualified Social Work Staff Hours]],NonNurse[[#This Row],[Other Social Work Staff Hours]])/NonNurse[[#This Row],[MDS Census]]</f>
        <v>1.743119266055046E-2</v>
      </c>
      <c r="P306" s="6">
        <v>5.1304347826086953</v>
      </c>
      <c r="Q306" s="6">
        <v>9.0815217391304355</v>
      </c>
      <c r="R306" s="6">
        <f>SUM(NonNurse[[#This Row],[Qualified Activities Professional Hours]],NonNurse[[#This Row],[Other Activities Professional Hours]])/NonNurse[[#This Row],[MDS Census]]</f>
        <v>0.14994266055045871</v>
      </c>
      <c r="S306" s="6">
        <v>6.959239130434784</v>
      </c>
      <c r="T306" s="6">
        <v>4.8204347826086966</v>
      </c>
      <c r="U306" s="6">
        <v>0</v>
      </c>
      <c r="V306" s="6">
        <f>SUM(NonNurse[[#This Row],[Occupational Therapist Hours]],NonNurse[[#This Row],[OT Assistant Hours]],NonNurse[[#This Row],[OT Aide Hours]])/NonNurse[[#This Row],[MDS Census]]</f>
        <v>0.12428096330275233</v>
      </c>
      <c r="W306" s="6">
        <v>0.88141304347826088</v>
      </c>
      <c r="X306" s="6">
        <v>4.4180434782608691</v>
      </c>
      <c r="Y306" s="6">
        <v>0</v>
      </c>
      <c r="Z306" s="6">
        <f>SUM(NonNurse[[#This Row],[Physical Therapist (PT) Hours]],NonNurse[[#This Row],[PT Assistant Hours]],NonNurse[[#This Row],[PT Aide Hours]])/NonNurse[[#This Row],[MDS Census]]</f>
        <v>5.5911697247706421E-2</v>
      </c>
      <c r="AA306" s="6">
        <v>0</v>
      </c>
      <c r="AB306" s="6">
        <v>0</v>
      </c>
      <c r="AC306" s="6">
        <v>0</v>
      </c>
      <c r="AD306" s="6">
        <v>0</v>
      </c>
      <c r="AE306" s="6">
        <v>0</v>
      </c>
      <c r="AF306" s="6">
        <v>0</v>
      </c>
      <c r="AG306" s="6">
        <v>0</v>
      </c>
      <c r="AH306" s="1">
        <v>315005</v>
      </c>
      <c r="AI306">
        <v>2</v>
      </c>
    </row>
    <row r="307" spans="1:35" x14ac:dyDescent="0.25">
      <c r="A307" t="s">
        <v>380</v>
      </c>
      <c r="B307" t="s">
        <v>339</v>
      </c>
      <c r="C307" t="s">
        <v>423</v>
      </c>
      <c r="D307" t="s">
        <v>406</v>
      </c>
      <c r="E307" s="6">
        <v>33.641304347826086</v>
      </c>
      <c r="F307" s="6">
        <v>12.869565217391305</v>
      </c>
      <c r="G307" s="6">
        <v>0</v>
      </c>
      <c r="H307" s="6">
        <v>0</v>
      </c>
      <c r="I307" s="6">
        <v>5.5652173913043477</v>
      </c>
      <c r="J307" s="6">
        <v>0</v>
      </c>
      <c r="K307" s="6">
        <v>0</v>
      </c>
      <c r="L307" s="6">
        <v>2.4239130434782608</v>
      </c>
      <c r="M307" s="6">
        <v>5.3369565217391308</v>
      </c>
      <c r="N307" s="6">
        <v>0</v>
      </c>
      <c r="O307" s="6">
        <f>SUM(NonNurse[[#This Row],[Qualified Social Work Staff Hours]],NonNurse[[#This Row],[Other Social Work Staff Hours]])/NonNurse[[#This Row],[MDS Census]]</f>
        <v>0.15864297253634896</v>
      </c>
      <c r="P307" s="6">
        <v>0.87228260869565222</v>
      </c>
      <c r="Q307" s="6">
        <v>0</v>
      </c>
      <c r="R307" s="6">
        <f>SUM(NonNurse[[#This Row],[Qualified Activities Professional Hours]],NonNurse[[#This Row],[Other Activities Professional Hours]])/NonNurse[[#This Row],[MDS Census]]</f>
        <v>2.592891760904685E-2</v>
      </c>
      <c r="S307" s="6">
        <v>17.817934782608695</v>
      </c>
      <c r="T307" s="6">
        <v>0</v>
      </c>
      <c r="U307" s="6">
        <v>0</v>
      </c>
      <c r="V307" s="6">
        <f>SUM(NonNurse[[#This Row],[Occupational Therapist Hours]],NonNurse[[#This Row],[OT Assistant Hours]],NonNurse[[#This Row],[OT Aide Hours]])/NonNurse[[#This Row],[MDS Census]]</f>
        <v>0.52964458804523429</v>
      </c>
      <c r="W307" s="6">
        <v>17.095869565217392</v>
      </c>
      <c r="X307" s="6">
        <v>11.057608695652174</v>
      </c>
      <c r="Y307" s="6">
        <v>0</v>
      </c>
      <c r="Z307" s="6">
        <f>SUM(NonNurse[[#This Row],[Physical Therapist (PT) Hours]],NonNurse[[#This Row],[PT Assistant Hours]],NonNurse[[#This Row],[PT Aide Hours]])/NonNurse[[#This Row],[MDS Census]]</f>
        <v>0.83687237479806142</v>
      </c>
      <c r="AA307" s="6">
        <v>0</v>
      </c>
      <c r="AB307" s="6">
        <v>0</v>
      </c>
      <c r="AC307" s="6">
        <v>0</v>
      </c>
      <c r="AD307" s="6">
        <v>31.282608695652176</v>
      </c>
      <c r="AE307" s="6">
        <v>0</v>
      </c>
      <c r="AF307" s="6">
        <v>0</v>
      </c>
      <c r="AG307" s="6">
        <v>0</v>
      </c>
      <c r="AH307" s="1">
        <v>315519</v>
      </c>
      <c r="AI307">
        <v>2</v>
      </c>
    </row>
    <row r="308" spans="1:35" x14ac:dyDescent="0.25">
      <c r="A308" t="s">
        <v>380</v>
      </c>
      <c r="B308" t="s">
        <v>346</v>
      </c>
      <c r="C308" t="s">
        <v>433</v>
      </c>
      <c r="D308" t="s">
        <v>410</v>
      </c>
      <c r="E308" s="6">
        <v>67.652173913043484</v>
      </c>
      <c r="F308" s="6">
        <v>15.008152173913043</v>
      </c>
      <c r="G308" s="6">
        <v>0</v>
      </c>
      <c r="H308" s="6">
        <v>0</v>
      </c>
      <c r="I308" s="6">
        <v>0</v>
      </c>
      <c r="J308" s="6">
        <v>0</v>
      </c>
      <c r="K308" s="6">
        <v>0</v>
      </c>
      <c r="L308" s="6">
        <v>5.29</v>
      </c>
      <c r="M308" s="6">
        <v>6.6141304347826084</v>
      </c>
      <c r="N308" s="6">
        <v>0</v>
      </c>
      <c r="O308" s="6">
        <f>SUM(NonNurse[[#This Row],[Qualified Social Work Staff Hours]],NonNurse[[#This Row],[Other Social Work Staff Hours]])/NonNurse[[#This Row],[MDS Census]]</f>
        <v>9.7766709511568115E-2</v>
      </c>
      <c r="P308" s="6">
        <v>5.0380434782608692</v>
      </c>
      <c r="Q308" s="6">
        <v>4.1358695652173916</v>
      </c>
      <c r="R308" s="6">
        <f>SUM(NonNurse[[#This Row],[Qualified Activities Professional Hours]],NonNurse[[#This Row],[Other Activities Professional Hours]])/NonNurse[[#This Row],[MDS Census]]</f>
        <v>0.13560411311053985</v>
      </c>
      <c r="S308" s="6">
        <v>20.547499999999999</v>
      </c>
      <c r="T308" s="6">
        <v>15.716195652173912</v>
      </c>
      <c r="U308" s="6">
        <v>0</v>
      </c>
      <c r="V308" s="6">
        <f>SUM(NonNurse[[#This Row],[Occupational Therapist Hours]],NonNurse[[#This Row],[OT Assistant Hours]],NonNurse[[#This Row],[OT Aide Hours]])/NonNurse[[#This Row],[MDS Census]]</f>
        <v>0.53603149100257053</v>
      </c>
      <c r="W308" s="6">
        <v>31.032717391304349</v>
      </c>
      <c r="X308" s="6">
        <v>21.217391304347824</v>
      </c>
      <c r="Y308" s="6">
        <v>0</v>
      </c>
      <c r="Z308" s="6">
        <f>SUM(NonNurse[[#This Row],[Physical Therapist (PT) Hours]],NonNurse[[#This Row],[PT Assistant Hours]],NonNurse[[#This Row],[PT Aide Hours]])/NonNurse[[#This Row],[MDS Census]]</f>
        <v>0.77233451156812327</v>
      </c>
      <c r="AA308" s="6">
        <v>0</v>
      </c>
      <c r="AB308" s="6">
        <v>0</v>
      </c>
      <c r="AC308" s="6">
        <v>0</v>
      </c>
      <c r="AD308" s="6">
        <v>46.538043478260867</v>
      </c>
      <c r="AE308" s="6">
        <v>0</v>
      </c>
      <c r="AF308" s="6">
        <v>0</v>
      </c>
      <c r="AG308" s="6">
        <v>0</v>
      </c>
      <c r="AH308" s="1">
        <v>315526</v>
      </c>
      <c r="AI308">
        <v>2</v>
      </c>
    </row>
    <row r="309" spans="1:35" x14ac:dyDescent="0.25">
      <c r="A309" t="s">
        <v>380</v>
      </c>
      <c r="B309" t="s">
        <v>294</v>
      </c>
      <c r="C309" t="s">
        <v>489</v>
      </c>
      <c r="D309" t="s">
        <v>412</v>
      </c>
      <c r="E309" s="6">
        <v>95</v>
      </c>
      <c r="F309" s="6">
        <v>15.353260869565217</v>
      </c>
      <c r="G309" s="6">
        <v>0</v>
      </c>
      <c r="H309" s="6">
        <v>0</v>
      </c>
      <c r="I309" s="6">
        <v>4.5978260869565215</v>
      </c>
      <c r="J309" s="6">
        <v>0</v>
      </c>
      <c r="K309" s="6">
        <v>0</v>
      </c>
      <c r="L309" s="6">
        <v>5.0543478260869561</v>
      </c>
      <c r="M309" s="6">
        <v>4.4293478260869561</v>
      </c>
      <c r="N309" s="6">
        <v>0</v>
      </c>
      <c r="O309" s="6">
        <f>SUM(NonNurse[[#This Row],[Qualified Social Work Staff Hours]],NonNurse[[#This Row],[Other Social Work Staff Hours]])/NonNurse[[#This Row],[MDS Census]]</f>
        <v>4.6624713958810064E-2</v>
      </c>
      <c r="P309" s="6">
        <v>4.8695652173913047</v>
      </c>
      <c r="Q309" s="6">
        <v>0.5625</v>
      </c>
      <c r="R309" s="6">
        <f>SUM(NonNurse[[#This Row],[Qualified Activities Professional Hours]],NonNurse[[#This Row],[Other Activities Professional Hours]])/NonNurse[[#This Row],[MDS Census]]</f>
        <v>5.717963386727689E-2</v>
      </c>
      <c r="S309" s="6">
        <v>11.733695652173912</v>
      </c>
      <c r="T309" s="6">
        <v>5.0489130434782608</v>
      </c>
      <c r="U309" s="6">
        <v>0</v>
      </c>
      <c r="V309" s="6">
        <f>SUM(NonNurse[[#This Row],[Occupational Therapist Hours]],NonNurse[[#This Row],[OT Assistant Hours]],NonNurse[[#This Row],[OT Aide Hours]])/NonNurse[[#This Row],[MDS Census]]</f>
        <v>0.17665903890160181</v>
      </c>
      <c r="W309" s="6">
        <v>19.044021739130436</v>
      </c>
      <c r="X309" s="6">
        <v>0</v>
      </c>
      <c r="Y309" s="6">
        <v>0</v>
      </c>
      <c r="Z309" s="6">
        <f>SUM(NonNurse[[#This Row],[Physical Therapist (PT) Hours]],NonNurse[[#This Row],[PT Assistant Hours]],NonNurse[[#This Row],[PT Aide Hours]])/NonNurse[[#This Row],[MDS Census]]</f>
        <v>0.20046338672768879</v>
      </c>
      <c r="AA309" s="6">
        <v>0</v>
      </c>
      <c r="AB309" s="6">
        <v>0</v>
      </c>
      <c r="AC309" s="6">
        <v>0</v>
      </c>
      <c r="AD309" s="6">
        <v>47.769021739130437</v>
      </c>
      <c r="AE309" s="6">
        <v>43.445652173913047</v>
      </c>
      <c r="AF309" s="6">
        <v>0</v>
      </c>
      <c r="AG309" s="6">
        <v>0</v>
      </c>
      <c r="AH309" s="1">
        <v>315463</v>
      </c>
      <c r="AI309">
        <v>2</v>
      </c>
    </row>
    <row r="310" spans="1:35" x14ac:dyDescent="0.25">
      <c r="A310" t="s">
        <v>380</v>
      </c>
      <c r="B310" t="s">
        <v>236</v>
      </c>
      <c r="C310" t="s">
        <v>457</v>
      </c>
      <c r="D310" t="s">
        <v>406</v>
      </c>
      <c r="E310" s="6">
        <v>110.64130434782609</v>
      </c>
      <c r="F310" s="6">
        <v>15.203260869565218</v>
      </c>
      <c r="G310" s="6">
        <v>0</v>
      </c>
      <c r="H310" s="6">
        <v>0</v>
      </c>
      <c r="I310" s="6">
        <v>4.7717391304347823</v>
      </c>
      <c r="J310" s="6">
        <v>0</v>
      </c>
      <c r="K310" s="6">
        <v>0</v>
      </c>
      <c r="L310" s="6">
        <v>2.5163043478260869</v>
      </c>
      <c r="M310" s="6">
        <v>4.6902173913043477</v>
      </c>
      <c r="N310" s="6">
        <v>0</v>
      </c>
      <c r="O310" s="6">
        <f>SUM(NonNurse[[#This Row],[Qualified Social Work Staff Hours]],NonNurse[[#This Row],[Other Social Work Staff Hours]])/NonNurse[[#This Row],[MDS Census]]</f>
        <v>4.2391197563611351E-2</v>
      </c>
      <c r="P310" s="6">
        <v>5.0434782608695654</v>
      </c>
      <c r="Q310" s="6">
        <v>5.2907608695652177</v>
      </c>
      <c r="R310" s="6">
        <f>SUM(NonNurse[[#This Row],[Qualified Activities Professional Hours]],NonNurse[[#This Row],[Other Activities Professional Hours]])/NonNurse[[#This Row],[MDS Census]]</f>
        <v>9.3403084782395132E-2</v>
      </c>
      <c r="S310" s="6">
        <v>9.0597826086956523</v>
      </c>
      <c r="T310" s="6">
        <v>0</v>
      </c>
      <c r="U310" s="6">
        <v>0</v>
      </c>
      <c r="V310" s="6">
        <f>SUM(NonNurse[[#This Row],[Occupational Therapist Hours]],NonNurse[[#This Row],[OT Assistant Hours]],NonNurse[[#This Row],[OT Aide Hours]])/NonNurse[[#This Row],[MDS Census]]</f>
        <v>8.1884271539443956E-2</v>
      </c>
      <c r="W310" s="6">
        <v>11.909673913043477</v>
      </c>
      <c r="X310" s="6">
        <v>0</v>
      </c>
      <c r="Y310" s="6">
        <v>0</v>
      </c>
      <c r="Z310" s="6">
        <f>SUM(NonNurse[[#This Row],[Physical Therapist (PT) Hours]],NonNurse[[#This Row],[PT Assistant Hours]],NonNurse[[#This Row],[PT Aide Hours]])/NonNurse[[#This Row],[MDS Census]]</f>
        <v>0.10764220453875624</v>
      </c>
      <c r="AA310" s="6">
        <v>0</v>
      </c>
      <c r="AB310" s="6">
        <v>0</v>
      </c>
      <c r="AC310" s="6">
        <v>0</v>
      </c>
      <c r="AD310" s="6">
        <v>84.4375</v>
      </c>
      <c r="AE310" s="6">
        <v>0</v>
      </c>
      <c r="AF310" s="6">
        <v>0</v>
      </c>
      <c r="AG310" s="6">
        <v>0</v>
      </c>
      <c r="AH310" s="1">
        <v>315370</v>
      </c>
      <c r="AI310">
        <v>2</v>
      </c>
    </row>
    <row r="311" spans="1:35" x14ac:dyDescent="0.25">
      <c r="A311" t="s">
        <v>380</v>
      </c>
      <c r="B311" t="s">
        <v>341</v>
      </c>
      <c r="C311" t="s">
        <v>475</v>
      </c>
      <c r="D311" t="s">
        <v>419</v>
      </c>
      <c r="E311" s="6">
        <v>62.641304347826086</v>
      </c>
      <c r="F311" s="6">
        <v>16.660326086956523</v>
      </c>
      <c r="G311" s="6">
        <v>0</v>
      </c>
      <c r="H311" s="6">
        <v>0</v>
      </c>
      <c r="I311" s="6">
        <v>4.0217391304347823</v>
      </c>
      <c r="J311" s="6">
        <v>0</v>
      </c>
      <c r="K311" s="6">
        <v>0</v>
      </c>
      <c r="L311" s="6">
        <v>5.5163043478260869</v>
      </c>
      <c r="M311" s="6">
        <v>9.8614130434782616</v>
      </c>
      <c r="N311" s="6">
        <v>0</v>
      </c>
      <c r="O311" s="6">
        <f>SUM(NonNurse[[#This Row],[Qualified Social Work Staff Hours]],NonNurse[[#This Row],[Other Social Work Staff Hours]])/NonNurse[[#This Row],[MDS Census]]</f>
        <v>0.15742668748915498</v>
      </c>
      <c r="P311" s="6">
        <v>0.67391304347826086</v>
      </c>
      <c r="Q311" s="6">
        <v>8.9809782608695645</v>
      </c>
      <c r="R311" s="6">
        <f>SUM(NonNurse[[#This Row],[Qualified Activities Professional Hours]],NonNurse[[#This Row],[Other Activities Professional Hours]])/NonNurse[[#This Row],[MDS Census]]</f>
        <v>0.15412979351032449</v>
      </c>
      <c r="S311" s="6">
        <v>25.073695652173914</v>
      </c>
      <c r="T311" s="6">
        <v>14.701086956521738</v>
      </c>
      <c r="U311" s="6">
        <v>0</v>
      </c>
      <c r="V311" s="6">
        <f>SUM(NonNurse[[#This Row],[Occupational Therapist Hours]],NonNurse[[#This Row],[OT Assistant Hours]],NonNurse[[#This Row],[OT Aide Hours]])/NonNurse[[#This Row],[MDS Census]]</f>
        <v>0.63496095783446127</v>
      </c>
      <c r="W311" s="6">
        <v>21.995108695652174</v>
      </c>
      <c r="X311" s="6">
        <v>23.414999999999999</v>
      </c>
      <c r="Y311" s="6">
        <v>0</v>
      </c>
      <c r="Z311" s="6">
        <f>SUM(NonNurse[[#This Row],[Physical Therapist (PT) Hours]],NonNurse[[#This Row],[PT Assistant Hours]],NonNurse[[#This Row],[PT Aide Hours]])/NonNurse[[#This Row],[MDS Census]]</f>
        <v>0.72492278327260107</v>
      </c>
      <c r="AA311" s="6">
        <v>0</v>
      </c>
      <c r="AB311" s="6">
        <v>0</v>
      </c>
      <c r="AC311" s="6">
        <v>0</v>
      </c>
      <c r="AD311" s="6">
        <v>47.112608695652177</v>
      </c>
      <c r="AE311" s="6">
        <v>0</v>
      </c>
      <c r="AF311" s="6">
        <v>0</v>
      </c>
      <c r="AG311" s="6">
        <v>0</v>
      </c>
      <c r="AH311" s="1">
        <v>315521</v>
      </c>
      <c r="AI311">
        <v>2</v>
      </c>
    </row>
    <row r="312" spans="1:35" x14ac:dyDescent="0.25">
      <c r="A312" t="s">
        <v>380</v>
      </c>
      <c r="B312" t="s">
        <v>300</v>
      </c>
      <c r="C312" t="s">
        <v>453</v>
      </c>
      <c r="D312" t="s">
        <v>410</v>
      </c>
      <c r="E312" s="6">
        <v>26.021739130434781</v>
      </c>
      <c r="F312" s="6">
        <v>0</v>
      </c>
      <c r="G312" s="6">
        <v>0.50815217391304346</v>
      </c>
      <c r="H312" s="6">
        <v>0.11956521739130435</v>
      </c>
      <c r="I312" s="6">
        <v>0.42391304347826086</v>
      </c>
      <c r="J312" s="6">
        <v>0</v>
      </c>
      <c r="K312" s="6">
        <v>0</v>
      </c>
      <c r="L312" s="6">
        <v>0</v>
      </c>
      <c r="M312" s="6">
        <v>1.423913043478261</v>
      </c>
      <c r="N312" s="6">
        <v>0</v>
      </c>
      <c r="O312" s="6">
        <f>SUM(NonNurse[[#This Row],[Qualified Social Work Staff Hours]],NonNurse[[#This Row],[Other Social Work Staff Hours]])/NonNurse[[#This Row],[MDS Census]]</f>
        <v>5.4720133667502092E-2</v>
      </c>
      <c r="P312" s="6">
        <v>0</v>
      </c>
      <c r="Q312" s="6">
        <v>7.7853260869565215</v>
      </c>
      <c r="R312" s="6">
        <f>SUM(NonNurse[[#This Row],[Qualified Activities Professional Hours]],NonNurse[[#This Row],[Other Activities Professional Hours]])/NonNurse[[#This Row],[MDS Census]]</f>
        <v>0.29918546365914789</v>
      </c>
      <c r="S312" s="6">
        <v>0</v>
      </c>
      <c r="T312" s="6">
        <v>0</v>
      </c>
      <c r="U312" s="6">
        <v>0</v>
      </c>
      <c r="V312" s="6">
        <f>SUM(NonNurse[[#This Row],[Occupational Therapist Hours]],NonNurse[[#This Row],[OT Assistant Hours]],NonNurse[[#This Row],[OT Aide Hours]])/NonNurse[[#This Row],[MDS Census]]</f>
        <v>0</v>
      </c>
      <c r="W312" s="6">
        <v>0</v>
      </c>
      <c r="X312" s="6">
        <v>0</v>
      </c>
      <c r="Y312" s="6">
        <v>0</v>
      </c>
      <c r="Z312" s="6">
        <f>SUM(NonNurse[[#This Row],[Physical Therapist (PT) Hours]],NonNurse[[#This Row],[PT Assistant Hours]],NonNurse[[#This Row],[PT Aide Hours]])/NonNurse[[#This Row],[MDS Census]]</f>
        <v>0</v>
      </c>
      <c r="AA312" s="6">
        <v>0</v>
      </c>
      <c r="AB312" s="6">
        <v>0</v>
      </c>
      <c r="AC312" s="6">
        <v>0</v>
      </c>
      <c r="AD312" s="6">
        <v>0</v>
      </c>
      <c r="AE312" s="6">
        <v>0</v>
      </c>
      <c r="AF312" s="6">
        <v>0</v>
      </c>
      <c r="AG312" s="6">
        <v>0</v>
      </c>
      <c r="AH312" s="1">
        <v>315471</v>
      </c>
      <c r="AI312">
        <v>2</v>
      </c>
    </row>
    <row r="313" spans="1:35" x14ac:dyDescent="0.25">
      <c r="A313" t="s">
        <v>380</v>
      </c>
      <c r="B313" t="s">
        <v>192</v>
      </c>
      <c r="C313" t="s">
        <v>443</v>
      </c>
      <c r="D313" t="s">
        <v>402</v>
      </c>
      <c r="E313" s="6">
        <v>43.75</v>
      </c>
      <c r="F313" s="6">
        <v>5.5652173913043477</v>
      </c>
      <c r="G313" s="6">
        <v>0.45652173913043476</v>
      </c>
      <c r="H313" s="6">
        <v>0</v>
      </c>
      <c r="I313" s="6">
        <v>0.95652173913043481</v>
      </c>
      <c r="J313" s="6">
        <v>0</v>
      </c>
      <c r="K313" s="6">
        <v>0</v>
      </c>
      <c r="L313" s="6">
        <v>5.9782608695652176E-2</v>
      </c>
      <c r="M313" s="6">
        <v>5.1304347826086953</v>
      </c>
      <c r="N313" s="6">
        <v>0</v>
      </c>
      <c r="O313" s="6">
        <f>SUM(NonNurse[[#This Row],[Qualified Social Work Staff Hours]],NonNurse[[#This Row],[Other Social Work Staff Hours]])/NonNurse[[#This Row],[MDS Census]]</f>
        <v>0.1172670807453416</v>
      </c>
      <c r="P313" s="6">
        <v>5.5652173913043477</v>
      </c>
      <c r="Q313" s="6">
        <v>16.586956521739129</v>
      </c>
      <c r="R313" s="6">
        <f>SUM(NonNurse[[#This Row],[Qualified Activities Professional Hours]],NonNurse[[#This Row],[Other Activities Professional Hours]])/NonNurse[[#This Row],[MDS Census]]</f>
        <v>0.50633540372670804</v>
      </c>
      <c r="S313" s="6">
        <v>1.3451086956521738</v>
      </c>
      <c r="T313" s="6">
        <v>0</v>
      </c>
      <c r="U313" s="6">
        <v>0</v>
      </c>
      <c r="V313" s="6">
        <f>SUM(NonNurse[[#This Row],[Occupational Therapist Hours]],NonNurse[[#This Row],[OT Assistant Hours]],NonNurse[[#This Row],[OT Aide Hours]])/NonNurse[[#This Row],[MDS Census]]</f>
        <v>3.0745341614906829E-2</v>
      </c>
      <c r="W313" s="6">
        <v>2.6358695652173911</v>
      </c>
      <c r="X313" s="6">
        <v>0</v>
      </c>
      <c r="Y313" s="6">
        <v>0</v>
      </c>
      <c r="Z313" s="6">
        <f>SUM(NonNurse[[#This Row],[Physical Therapist (PT) Hours]],NonNurse[[#This Row],[PT Assistant Hours]],NonNurse[[#This Row],[PT Aide Hours]])/NonNurse[[#This Row],[MDS Census]]</f>
        <v>6.0248447204968941E-2</v>
      </c>
      <c r="AA313" s="6">
        <v>0</v>
      </c>
      <c r="AB313" s="6">
        <v>0</v>
      </c>
      <c r="AC313" s="6">
        <v>0</v>
      </c>
      <c r="AD313" s="6">
        <v>0</v>
      </c>
      <c r="AE313" s="6">
        <v>0</v>
      </c>
      <c r="AF313" s="6">
        <v>0</v>
      </c>
      <c r="AG313" s="6">
        <v>0</v>
      </c>
      <c r="AH313" s="1">
        <v>315318</v>
      </c>
      <c r="AI313">
        <v>2</v>
      </c>
    </row>
    <row r="314" spans="1:35" x14ac:dyDescent="0.25">
      <c r="A314" t="s">
        <v>380</v>
      </c>
      <c r="B314" t="s">
        <v>248</v>
      </c>
      <c r="C314" t="s">
        <v>584</v>
      </c>
      <c r="D314" t="s">
        <v>414</v>
      </c>
      <c r="E314" s="6">
        <v>33.945652173913047</v>
      </c>
      <c r="F314" s="6">
        <v>5.8342391304347823</v>
      </c>
      <c r="G314" s="6">
        <v>4.3478260869565216E-2</v>
      </c>
      <c r="H314" s="6">
        <v>0.20826086956521739</v>
      </c>
      <c r="I314" s="6">
        <v>2.7173913043478262</v>
      </c>
      <c r="J314" s="6">
        <v>0</v>
      </c>
      <c r="K314" s="6">
        <v>0</v>
      </c>
      <c r="L314" s="6">
        <v>0.61032608695652169</v>
      </c>
      <c r="M314" s="6">
        <v>3.589673913043478</v>
      </c>
      <c r="N314" s="6">
        <v>0</v>
      </c>
      <c r="O314" s="6">
        <f>SUM(NonNurse[[#This Row],[Qualified Social Work Staff Hours]],NonNurse[[#This Row],[Other Social Work Staff Hours]])/NonNurse[[#This Row],[MDS Census]]</f>
        <v>0.1057476785142491</v>
      </c>
      <c r="P314" s="6">
        <v>3.6413043478260869</v>
      </c>
      <c r="Q314" s="6">
        <v>7.2092391304347823</v>
      </c>
      <c r="R314" s="6">
        <f>SUM(NonNurse[[#This Row],[Qualified Activities Professional Hours]],NonNurse[[#This Row],[Other Activities Professional Hours]])/NonNurse[[#This Row],[MDS Census]]</f>
        <v>0.31964457252641687</v>
      </c>
      <c r="S314" s="6">
        <v>1.5764130434782608</v>
      </c>
      <c r="T314" s="6">
        <v>0.12869565217391304</v>
      </c>
      <c r="U314" s="6">
        <v>0</v>
      </c>
      <c r="V314" s="6">
        <f>SUM(NonNurse[[#This Row],[Occupational Therapist Hours]],NonNurse[[#This Row],[OT Assistant Hours]],NonNurse[[#This Row],[OT Aide Hours]])/NonNurse[[#This Row],[MDS Census]]</f>
        <v>5.023054755043227E-2</v>
      </c>
      <c r="W314" s="6">
        <v>4.476413043478261</v>
      </c>
      <c r="X314" s="6">
        <v>2.3265217391304343</v>
      </c>
      <c r="Y314" s="6">
        <v>7.7065217391304346</v>
      </c>
      <c r="Z314" s="6">
        <f>SUM(NonNurse[[#This Row],[Physical Therapist (PT) Hours]],NonNurse[[#This Row],[PT Assistant Hours]],NonNurse[[#This Row],[PT Aide Hours]])/NonNurse[[#This Row],[MDS Census]]</f>
        <v>0.42743195645212928</v>
      </c>
      <c r="AA314" s="6">
        <v>0</v>
      </c>
      <c r="AB314" s="6">
        <v>0</v>
      </c>
      <c r="AC314" s="6">
        <v>0</v>
      </c>
      <c r="AD314" s="6">
        <v>0</v>
      </c>
      <c r="AE314" s="6">
        <v>0</v>
      </c>
      <c r="AF314" s="6">
        <v>0</v>
      </c>
      <c r="AG314" s="6">
        <v>0</v>
      </c>
      <c r="AH314" s="1">
        <v>315388</v>
      </c>
      <c r="AI314">
        <v>2</v>
      </c>
    </row>
    <row r="315" spans="1:35" x14ac:dyDescent="0.25">
      <c r="A315" t="s">
        <v>380</v>
      </c>
      <c r="B315" t="s">
        <v>61</v>
      </c>
      <c r="C315" t="s">
        <v>450</v>
      </c>
      <c r="D315" t="s">
        <v>406</v>
      </c>
      <c r="E315" s="6">
        <v>38.369565217391305</v>
      </c>
      <c r="F315" s="6">
        <v>0</v>
      </c>
      <c r="G315" s="6">
        <v>1.326086956521739</v>
      </c>
      <c r="H315" s="6">
        <v>5.6358695652173916</v>
      </c>
      <c r="I315" s="6">
        <v>3.652173913043478</v>
      </c>
      <c r="J315" s="6">
        <v>0</v>
      </c>
      <c r="K315" s="6">
        <v>0</v>
      </c>
      <c r="L315" s="6">
        <v>0</v>
      </c>
      <c r="M315" s="6">
        <v>12.315217391304348</v>
      </c>
      <c r="N315" s="6">
        <v>0</v>
      </c>
      <c r="O315" s="6">
        <f>SUM(NonNurse[[#This Row],[Qualified Social Work Staff Hours]],NonNurse[[#This Row],[Other Social Work Staff Hours]])/NonNurse[[#This Row],[MDS Census]]</f>
        <v>0.32096317280453257</v>
      </c>
      <c r="P315" s="6">
        <v>0</v>
      </c>
      <c r="Q315" s="6">
        <v>2.8423913043478262</v>
      </c>
      <c r="R315" s="6">
        <f>SUM(NonNurse[[#This Row],[Qualified Activities Professional Hours]],NonNurse[[#This Row],[Other Activities Professional Hours]])/NonNurse[[#This Row],[MDS Census]]</f>
        <v>7.4079320113314445E-2</v>
      </c>
      <c r="S315" s="6">
        <v>14.915760869565217</v>
      </c>
      <c r="T315" s="6">
        <v>0</v>
      </c>
      <c r="U315" s="6">
        <v>7.6413043478260869</v>
      </c>
      <c r="V315" s="6">
        <f>SUM(NonNurse[[#This Row],[Occupational Therapist Hours]],NonNurse[[#This Row],[OT Assistant Hours]],NonNurse[[#This Row],[OT Aide Hours]])/NonNurse[[#This Row],[MDS Census]]</f>
        <v>0.58788951841359771</v>
      </c>
      <c r="W315" s="6">
        <v>26.649456521739129</v>
      </c>
      <c r="X315" s="6">
        <v>10.065217391304348</v>
      </c>
      <c r="Y315" s="6">
        <v>10.815217391304348</v>
      </c>
      <c r="Z315" s="6">
        <f>SUM(NonNurse[[#This Row],[Physical Therapist (PT) Hours]],NonNurse[[#This Row],[PT Assistant Hours]],NonNurse[[#This Row],[PT Aide Hours]])/NonNurse[[#This Row],[MDS Census]]</f>
        <v>1.2387393767705384</v>
      </c>
      <c r="AA315" s="6">
        <v>7.6086956521739135E-2</v>
      </c>
      <c r="AB315" s="6">
        <v>3.152173913043478</v>
      </c>
      <c r="AC315" s="6">
        <v>0</v>
      </c>
      <c r="AD315" s="6">
        <v>0</v>
      </c>
      <c r="AE315" s="6">
        <v>1.5652173913043479</v>
      </c>
      <c r="AF315" s="6">
        <v>0</v>
      </c>
      <c r="AG315" s="6">
        <v>0</v>
      </c>
      <c r="AH315" s="1">
        <v>315127</v>
      </c>
      <c r="AI315">
        <v>2</v>
      </c>
    </row>
    <row r="316" spans="1:35" x14ac:dyDescent="0.25">
      <c r="A316" t="s">
        <v>380</v>
      </c>
      <c r="B316" t="s">
        <v>29</v>
      </c>
      <c r="C316" t="s">
        <v>487</v>
      </c>
      <c r="D316" t="s">
        <v>405</v>
      </c>
      <c r="E316" s="6">
        <v>149.32608695652175</v>
      </c>
      <c r="F316" s="6">
        <v>5.6521739130434785</v>
      </c>
      <c r="G316" s="6">
        <v>0.28260869565217389</v>
      </c>
      <c r="H316" s="6">
        <v>0</v>
      </c>
      <c r="I316" s="6">
        <v>0</v>
      </c>
      <c r="J316" s="6">
        <v>0</v>
      </c>
      <c r="K316" s="6">
        <v>0</v>
      </c>
      <c r="L316" s="6">
        <v>5.3261956521739116</v>
      </c>
      <c r="M316" s="6">
        <v>9.6670652173913023</v>
      </c>
      <c r="N316" s="6">
        <v>0</v>
      </c>
      <c r="O316" s="6">
        <f>SUM(NonNurse[[#This Row],[Qualified Social Work Staff Hours]],NonNurse[[#This Row],[Other Social Work Staff Hours]])/NonNurse[[#This Row],[MDS Census]]</f>
        <v>6.4737953122725275E-2</v>
      </c>
      <c r="P316" s="6">
        <v>4.5621739130434786</v>
      </c>
      <c r="Q316" s="6">
        <v>27.564782608695651</v>
      </c>
      <c r="R316" s="6">
        <f>SUM(NonNurse[[#This Row],[Qualified Activities Professional Hours]],NonNurse[[#This Row],[Other Activities Professional Hours]])/NonNurse[[#This Row],[MDS Census]]</f>
        <v>0.21514630950647837</v>
      </c>
      <c r="S316" s="6">
        <v>9.9636956521739126</v>
      </c>
      <c r="T316" s="6">
        <v>4.5785869565217396</v>
      </c>
      <c r="U316" s="6">
        <v>0</v>
      </c>
      <c r="V316" s="6">
        <f>SUM(NonNurse[[#This Row],[Occupational Therapist Hours]],NonNurse[[#This Row],[OT Assistant Hours]],NonNurse[[#This Row],[OT Aide Hours]])/NonNurse[[#This Row],[MDS Census]]</f>
        <v>9.738608239918474E-2</v>
      </c>
      <c r="W316" s="6">
        <v>9.6897826086956496</v>
      </c>
      <c r="X316" s="6">
        <v>7.3182608695652185</v>
      </c>
      <c r="Y316" s="6">
        <v>0</v>
      </c>
      <c r="Z316" s="6">
        <f>SUM(NonNurse[[#This Row],[Physical Therapist (PT) Hours]],NonNurse[[#This Row],[PT Assistant Hours]],NonNurse[[#This Row],[PT Aide Hours]])/NonNurse[[#This Row],[MDS Census]]</f>
        <v>0.11389867520745375</v>
      </c>
      <c r="AA316" s="6">
        <v>0</v>
      </c>
      <c r="AB316" s="6">
        <v>0</v>
      </c>
      <c r="AC316" s="6">
        <v>0</v>
      </c>
      <c r="AD316" s="6">
        <v>0</v>
      </c>
      <c r="AE316" s="6">
        <v>0</v>
      </c>
      <c r="AF316" s="6">
        <v>0</v>
      </c>
      <c r="AG316" s="6">
        <v>0</v>
      </c>
      <c r="AH316" s="1">
        <v>315060</v>
      </c>
      <c r="AI316">
        <v>2</v>
      </c>
    </row>
    <row r="317" spans="1:35" x14ac:dyDescent="0.25">
      <c r="A317" t="s">
        <v>380</v>
      </c>
      <c r="B317" t="s">
        <v>78</v>
      </c>
      <c r="C317" t="s">
        <v>525</v>
      </c>
      <c r="D317" t="s">
        <v>415</v>
      </c>
      <c r="E317" s="6">
        <v>94.576086956521735</v>
      </c>
      <c r="F317" s="6">
        <v>5.7391304347826084</v>
      </c>
      <c r="G317" s="6">
        <v>2.2608695652173911</v>
      </c>
      <c r="H317" s="6">
        <v>1.1304347826086956</v>
      </c>
      <c r="I317" s="6">
        <v>1.1304347826086956</v>
      </c>
      <c r="J317" s="6">
        <v>0</v>
      </c>
      <c r="K317" s="6">
        <v>0</v>
      </c>
      <c r="L317" s="6">
        <v>0.31434782608695655</v>
      </c>
      <c r="M317" s="6">
        <v>2.4858695652173921</v>
      </c>
      <c r="N317" s="6">
        <v>0</v>
      </c>
      <c r="O317" s="6">
        <f>SUM(NonNurse[[#This Row],[Qualified Social Work Staff Hours]],NonNurse[[#This Row],[Other Social Work Staff Hours]])/NonNurse[[#This Row],[MDS Census]]</f>
        <v>2.6284335133892667E-2</v>
      </c>
      <c r="P317" s="6">
        <v>3.6729347826086949</v>
      </c>
      <c r="Q317" s="6">
        <v>22.077717391304351</v>
      </c>
      <c r="R317" s="6">
        <f>SUM(NonNurse[[#This Row],[Qualified Activities Professional Hours]],NonNurse[[#This Row],[Other Activities Professional Hours]])/NonNurse[[#This Row],[MDS Census]]</f>
        <v>0.27227445121250438</v>
      </c>
      <c r="S317" s="6">
        <v>2.8701086956521742</v>
      </c>
      <c r="T317" s="6">
        <v>2.2451086956521742</v>
      </c>
      <c r="U317" s="6">
        <v>0</v>
      </c>
      <c r="V317" s="6">
        <f>SUM(NonNurse[[#This Row],[Occupational Therapist Hours]],NonNurse[[#This Row],[OT Assistant Hours]],NonNurse[[#This Row],[OT Aide Hours]])/NonNurse[[#This Row],[MDS Census]]</f>
        <v>5.4085737271577991E-2</v>
      </c>
      <c r="W317" s="6">
        <v>5.6068478260869554</v>
      </c>
      <c r="X317" s="6">
        <v>0</v>
      </c>
      <c r="Y317" s="6">
        <v>1.826086956521739</v>
      </c>
      <c r="Z317" s="6">
        <f>SUM(NonNurse[[#This Row],[Physical Therapist (PT) Hours]],NonNurse[[#This Row],[PT Assistant Hours]],NonNurse[[#This Row],[PT Aide Hours]])/NonNurse[[#This Row],[MDS Census]]</f>
        <v>7.8592115848753016E-2</v>
      </c>
      <c r="AA317" s="6">
        <v>1.1304347826086956</v>
      </c>
      <c r="AB317" s="6">
        <v>0</v>
      </c>
      <c r="AC317" s="6">
        <v>0</v>
      </c>
      <c r="AD317" s="6">
        <v>0</v>
      </c>
      <c r="AE317" s="6">
        <v>0</v>
      </c>
      <c r="AF317" s="6">
        <v>0</v>
      </c>
      <c r="AG317" s="6">
        <v>0</v>
      </c>
      <c r="AH317" s="1">
        <v>315149</v>
      </c>
      <c r="AI317">
        <v>2</v>
      </c>
    </row>
    <row r="318" spans="1:35" x14ac:dyDescent="0.25">
      <c r="A318" t="s">
        <v>380</v>
      </c>
      <c r="B318" t="s">
        <v>310</v>
      </c>
      <c r="C318" t="s">
        <v>601</v>
      </c>
      <c r="D318" t="s">
        <v>409</v>
      </c>
      <c r="E318" s="6">
        <v>25.739130434782609</v>
      </c>
      <c r="F318" s="6">
        <v>4.5217391304347823</v>
      </c>
      <c r="G318" s="6">
        <v>0.44565217391304346</v>
      </c>
      <c r="H318" s="6">
        <v>0.1632608695652174</v>
      </c>
      <c r="I318" s="6">
        <v>2</v>
      </c>
      <c r="J318" s="6">
        <v>0</v>
      </c>
      <c r="K318" s="6">
        <v>0</v>
      </c>
      <c r="L318" s="6">
        <v>2.1014130434782614</v>
      </c>
      <c r="M318" s="6">
        <v>3.8994565217391304</v>
      </c>
      <c r="N318" s="6">
        <v>0</v>
      </c>
      <c r="O318" s="6">
        <f>SUM(NonNurse[[#This Row],[Qualified Social Work Staff Hours]],NonNurse[[#This Row],[Other Social Work Staff Hours]])/NonNurse[[#This Row],[MDS Census]]</f>
        <v>0.1514991554054054</v>
      </c>
      <c r="P318" s="6">
        <v>4.9565217391304346</v>
      </c>
      <c r="Q318" s="6">
        <v>19.703804347826086</v>
      </c>
      <c r="R318" s="6">
        <f>SUM(NonNurse[[#This Row],[Qualified Activities Professional Hours]],NonNurse[[#This Row],[Other Activities Professional Hours]])/NonNurse[[#This Row],[MDS Census]]</f>
        <v>0.95808699324324309</v>
      </c>
      <c r="S318" s="6">
        <v>6.3239130434782629</v>
      </c>
      <c r="T318" s="6">
        <v>2.0876086956521744</v>
      </c>
      <c r="U318" s="6">
        <v>0</v>
      </c>
      <c r="V318" s="6">
        <f>SUM(NonNurse[[#This Row],[Occupational Therapist Hours]],NonNurse[[#This Row],[OT Assistant Hours]],NonNurse[[#This Row],[OT Aide Hours]])/NonNurse[[#This Row],[MDS Census]]</f>
        <v>0.32679898648648659</v>
      </c>
      <c r="W318" s="6">
        <v>2.7916304347826091</v>
      </c>
      <c r="X318" s="6">
        <v>2.6193478260869565</v>
      </c>
      <c r="Y318" s="6">
        <v>0</v>
      </c>
      <c r="Z318" s="6">
        <f>SUM(NonNurse[[#This Row],[Physical Therapist (PT) Hours]],NonNurse[[#This Row],[PT Assistant Hours]],NonNurse[[#This Row],[PT Aide Hours]])/NonNurse[[#This Row],[MDS Census]]</f>
        <v>0.21022381756756758</v>
      </c>
      <c r="AA318" s="6">
        <v>0.21739130434782608</v>
      </c>
      <c r="AB318" s="6">
        <v>0</v>
      </c>
      <c r="AC318" s="6">
        <v>0</v>
      </c>
      <c r="AD318" s="6">
        <v>0</v>
      </c>
      <c r="AE318" s="6">
        <v>0</v>
      </c>
      <c r="AF318" s="6">
        <v>0</v>
      </c>
      <c r="AG318" s="6">
        <v>0</v>
      </c>
      <c r="AH318" s="1">
        <v>315486</v>
      </c>
      <c r="AI318">
        <v>2</v>
      </c>
    </row>
    <row r="319" spans="1:35" x14ac:dyDescent="0.25">
      <c r="A319" t="s">
        <v>380</v>
      </c>
      <c r="B319" t="s">
        <v>32</v>
      </c>
      <c r="C319" t="s">
        <v>491</v>
      </c>
      <c r="D319" t="s">
        <v>410</v>
      </c>
      <c r="E319" s="6">
        <v>123.58695652173913</v>
      </c>
      <c r="F319" s="6">
        <v>5.4135869565217387</v>
      </c>
      <c r="G319" s="6">
        <v>0.21195652173913043</v>
      </c>
      <c r="H319" s="6">
        <v>0.5344565217391305</v>
      </c>
      <c r="I319" s="6">
        <v>0</v>
      </c>
      <c r="J319" s="6">
        <v>0</v>
      </c>
      <c r="K319" s="6">
        <v>0</v>
      </c>
      <c r="L319" s="6">
        <v>4.168152173913044</v>
      </c>
      <c r="M319" s="6">
        <v>5.0878260869565217</v>
      </c>
      <c r="N319" s="6">
        <v>1.1141304347826086</v>
      </c>
      <c r="O319" s="6">
        <f>SUM(NonNurse[[#This Row],[Qualified Social Work Staff Hours]],NonNurse[[#This Row],[Other Social Work Staff Hours]])/NonNurse[[#This Row],[MDS Census]]</f>
        <v>5.018293755496922E-2</v>
      </c>
      <c r="P319" s="6">
        <v>4.3707608695652178</v>
      </c>
      <c r="Q319" s="6">
        <v>18.219891304347826</v>
      </c>
      <c r="R319" s="6">
        <f>SUM(NonNurse[[#This Row],[Qualified Activities Professional Hours]],NonNurse[[#This Row],[Other Activities Professional Hours]])/NonNurse[[#This Row],[MDS Census]]</f>
        <v>0.18279155672823219</v>
      </c>
      <c r="S319" s="6">
        <v>9.49804347826087</v>
      </c>
      <c r="T319" s="6">
        <v>10.91923913043478</v>
      </c>
      <c r="U319" s="6">
        <v>2.3260869565217392</v>
      </c>
      <c r="V319" s="6">
        <f>SUM(NonNurse[[#This Row],[Occupational Therapist Hours]],NonNurse[[#This Row],[OT Assistant Hours]],NonNurse[[#This Row],[OT Aide Hours]])/NonNurse[[#This Row],[MDS Census]]</f>
        <v>0.18402726473175021</v>
      </c>
      <c r="W319" s="6">
        <v>10.143586956521739</v>
      </c>
      <c r="X319" s="6">
        <v>15.225760869565223</v>
      </c>
      <c r="Y319" s="6">
        <v>0</v>
      </c>
      <c r="Z319" s="6">
        <f>SUM(NonNurse[[#This Row],[Physical Therapist (PT) Hours]],NonNurse[[#This Row],[PT Assistant Hours]],NonNurse[[#This Row],[PT Aide Hours]])/NonNurse[[#This Row],[MDS Census]]</f>
        <v>0.20527528583992968</v>
      </c>
      <c r="AA319" s="6">
        <v>0</v>
      </c>
      <c r="AB319" s="6">
        <v>0</v>
      </c>
      <c r="AC319" s="6">
        <v>0</v>
      </c>
      <c r="AD319" s="6">
        <v>0</v>
      </c>
      <c r="AE319" s="6">
        <v>0</v>
      </c>
      <c r="AF319" s="6">
        <v>0</v>
      </c>
      <c r="AG319" s="6">
        <v>0</v>
      </c>
      <c r="AH319" s="1">
        <v>315066</v>
      </c>
      <c r="AI319">
        <v>2</v>
      </c>
    </row>
    <row r="320" spans="1:35" x14ac:dyDescent="0.25">
      <c r="A320" t="s">
        <v>380</v>
      </c>
      <c r="B320" t="s">
        <v>243</v>
      </c>
      <c r="C320" t="s">
        <v>568</v>
      </c>
      <c r="D320" t="s">
        <v>402</v>
      </c>
      <c r="E320" s="6">
        <v>75.076086956521735</v>
      </c>
      <c r="F320" s="6">
        <v>9.4519565217391293</v>
      </c>
      <c r="G320" s="6">
        <v>0.84782608695652173</v>
      </c>
      <c r="H320" s="6">
        <v>0.38402173913043475</v>
      </c>
      <c r="I320" s="6">
        <v>4.4021739130434785</v>
      </c>
      <c r="J320" s="6">
        <v>0</v>
      </c>
      <c r="K320" s="6">
        <v>0</v>
      </c>
      <c r="L320" s="6">
        <v>1.9183695652173909</v>
      </c>
      <c r="M320" s="6">
        <v>5.0679347826086953</v>
      </c>
      <c r="N320" s="6">
        <v>0</v>
      </c>
      <c r="O320" s="6">
        <f>SUM(NonNurse[[#This Row],[Qualified Social Work Staff Hours]],NonNurse[[#This Row],[Other Social Work Staff Hours]])/NonNurse[[#This Row],[MDS Census]]</f>
        <v>6.750398146807586E-2</v>
      </c>
      <c r="P320" s="6">
        <v>5.1820652173913047</v>
      </c>
      <c r="Q320" s="6">
        <v>13.929347826086957</v>
      </c>
      <c r="R320" s="6">
        <f>SUM(NonNurse[[#This Row],[Qualified Activities Professional Hours]],NonNurse[[#This Row],[Other Activities Professional Hours]])/NonNurse[[#This Row],[MDS Census]]</f>
        <v>0.2545605907050818</v>
      </c>
      <c r="S320" s="6">
        <v>0.97086956521739143</v>
      </c>
      <c r="T320" s="6">
        <v>4.7880434782608701</v>
      </c>
      <c r="U320" s="6">
        <v>0</v>
      </c>
      <c r="V320" s="6">
        <f>SUM(NonNurse[[#This Row],[Occupational Therapist Hours]],NonNurse[[#This Row],[OT Assistant Hours]],NonNurse[[#This Row],[OT Aide Hours]])/NonNurse[[#This Row],[MDS Census]]</f>
        <v>7.670768785290287E-2</v>
      </c>
      <c r="W320" s="6">
        <v>4.8091304347826078</v>
      </c>
      <c r="X320" s="6">
        <v>5.5470652173913049</v>
      </c>
      <c r="Y320" s="6">
        <v>4.8260869565217392</v>
      </c>
      <c r="Z320" s="6">
        <f>SUM(NonNurse[[#This Row],[Physical Therapist (PT) Hours]],NonNurse[[#This Row],[PT Assistant Hours]],NonNurse[[#This Row],[PT Aide Hours]])/NonNurse[[#This Row],[MDS Census]]</f>
        <v>0.2022252787027653</v>
      </c>
      <c r="AA320" s="6">
        <v>0</v>
      </c>
      <c r="AB320" s="6">
        <v>0</v>
      </c>
      <c r="AC320" s="6">
        <v>0</v>
      </c>
      <c r="AD320" s="6">
        <v>0</v>
      </c>
      <c r="AE320" s="6">
        <v>0</v>
      </c>
      <c r="AF320" s="6">
        <v>0</v>
      </c>
      <c r="AG320" s="6">
        <v>0</v>
      </c>
      <c r="AH320" s="1">
        <v>315381</v>
      </c>
      <c r="AI320">
        <v>2</v>
      </c>
    </row>
    <row r="321" spans="1:35" x14ac:dyDescent="0.25">
      <c r="A321" t="s">
        <v>380</v>
      </c>
      <c r="B321" t="s">
        <v>221</v>
      </c>
      <c r="C321" t="s">
        <v>500</v>
      </c>
      <c r="D321" t="s">
        <v>412</v>
      </c>
      <c r="E321" s="6">
        <v>34.576086956521742</v>
      </c>
      <c r="F321" s="6">
        <v>0</v>
      </c>
      <c r="G321" s="6">
        <v>0</v>
      </c>
      <c r="H321" s="6">
        <v>0</v>
      </c>
      <c r="I321" s="6">
        <v>0</v>
      </c>
      <c r="J321" s="6">
        <v>0</v>
      </c>
      <c r="K321" s="6">
        <v>0</v>
      </c>
      <c r="L321" s="6">
        <v>1.127608695652174</v>
      </c>
      <c r="M321" s="6">
        <v>0</v>
      </c>
      <c r="N321" s="6">
        <v>0</v>
      </c>
      <c r="O321" s="6">
        <f>SUM(NonNurse[[#This Row],[Qualified Social Work Staff Hours]],NonNurse[[#This Row],[Other Social Work Staff Hours]])/NonNurse[[#This Row],[MDS Census]]</f>
        <v>0</v>
      </c>
      <c r="P321" s="6">
        <v>0</v>
      </c>
      <c r="Q321" s="6">
        <v>0</v>
      </c>
      <c r="R321" s="6">
        <f>SUM(NonNurse[[#This Row],[Qualified Activities Professional Hours]],NonNurse[[#This Row],[Other Activities Professional Hours]])/NonNurse[[#This Row],[MDS Census]]</f>
        <v>0</v>
      </c>
      <c r="S321" s="6">
        <v>2.8198913043478262</v>
      </c>
      <c r="T321" s="6">
        <v>0</v>
      </c>
      <c r="U321" s="6">
        <v>0</v>
      </c>
      <c r="V321" s="6">
        <f>SUM(NonNurse[[#This Row],[Occupational Therapist Hours]],NonNurse[[#This Row],[OT Assistant Hours]],NonNurse[[#This Row],[OT Aide Hours]])/NonNurse[[#This Row],[MDS Census]]</f>
        <v>8.1556114429424703E-2</v>
      </c>
      <c r="W321" s="6">
        <v>4.1821739130434779</v>
      </c>
      <c r="X321" s="6">
        <v>0.81021739130434789</v>
      </c>
      <c r="Y321" s="6">
        <v>0</v>
      </c>
      <c r="Z321" s="6">
        <f>SUM(NonNurse[[#This Row],[Physical Therapist (PT) Hours]],NonNurse[[#This Row],[PT Assistant Hours]],NonNurse[[#This Row],[PT Aide Hours]])/NonNurse[[#This Row],[MDS Census]]</f>
        <v>0.14438855705752907</v>
      </c>
      <c r="AA321" s="6">
        <v>0</v>
      </c>
      <c r="AB321" s="6">
        <v>0</v>
      </c>
      <c r="AC321" s="6">
        <v>0</v>
      </c>
      <c r="AD321" s="6">
        <v>0</v>
      </c>
      <c r="AE321" s="6">
        <v>0</v>
      </c>
      <c r="AF321" s="6">
        <v>0</v>
      </c>
      <c r="AG321" s="6">
        <v>0</v>
      </c>
      <c r="AH321" s="1">
        <v>315354</v>
      </c>
      <c r="AI321">
        <v>2</v>
      </c>
    </row>
    <row r="322" spans="1:35" x14ac:dyDescent="0.25">
      <c r="A322" t="s">
        <v>380</v>
      </c>
      <c r="B322" t="s">
        <v>349</v>
      </c>
      <c r="C322" t="s">
        <v>613</v>
      </c>
      <c r="D322" t="s">
        <v>408</v>
      </c>
      <c r="E322" s="6">
        <v>65</v>
      </c>
      <c r="F322" s="6">
        <v>5.3804347826086953</v>
      </c>
      <c r="G322" s="6">
        <v>0.58695652173913049</v>
      </c>
      <c r="H322" s="6">
        <v>0.65489130434782605</v>
      </c>
      <c r="I322" s="6">
        <v>3.3586956521739131</v>
      </c>
      <c r="J322" s="6">
        <v>0</v>
      </c>
      <c r="K322" s="6">
        <v>0</v>
      </c>
      <c r="L322" s="6">
        <v>5.3233695652173916</v>
      </c>
      <c r="M322" s="6">
        <v>1.3804347826086956</v>
      </c>
      <c r="N322" s="6">
        <v>4.6467391304347823</v>
      </c>
      <c r="O322" s="6">
        <f>SUM(NonNurse[[#This Row],[Qualified Social Work Staff Hours]],NonNurse[[#This Row],[Other Social Work Staff Hours]])/NonNurse[[#This Row],[MDS Census]]</f>
        <v>9.2725752508361195E-2</v>
      </c>
      <c r="P322" s="6">
        <v>0</v>
      </c>
      <c r="Q322" s="6">
        <v>14.978260869565217</v>
      </c>
      <c r="R322" s="6">
        <f>SUM(NonNurse[[#This Row],[Qualified Activities Professional Hours]],NonNurse[[#This Row],[Other Activities Professional Hours]])/NonNurse[[#This Row],[MDS Census]]</f>
        <v>0.23043478260869565</v>
      </c>
      <c r="S322" s="6">
        <v>8.1847826086956523</v>
      </c>
      <c r="T322" s="6">
        <v>10.317934782608695</v>
      </c>
      <c r="U322" s="6">
        <v>0</v>
      </c>
      <c r="V322" s="6">
        <f>SUM(NonNurse[[#This Row],[Occupational Therapist Hours]],NonNurse[[#This Row],[OT Assistant Hours]],NonNurse[[#This Row],[OT Aide Hours]])/NonNurse[[#This Row],[MDS Census]]</f>
        <v>0.28465719063545153</v>
      </c>
      <c r="W322" s="6">
        <v>15.926630434782609</v>
      </c>
      <c r="X322" s="6">
        <v>10.206521739130435</v>
      </c>
      <c r="Y322" s="6">
        <v>0</v>
      </c>
      <c r="Z322" s="6">
        <f>SUM(NonNurse[[#This Row],[Physical Therapist (PT) Hours]],NonNurse[[#This Row],[PT Assistant Hours]],NonNurse[[#This Row],[PT Aide Hours]])/NonNurse[[#This Row],[MDS Census]]</f>
        <v>0.40204849498327766</v>
      </c>
      <c r="AA322" s="6">
        <v>0</v>
      </c>
      <c r="AB322" s="6">
        <v>0</v>
      </c>
      <c r="AC322" s="6">
        <v>0.16304347826086957</v>
      </c>
      <c r="AD322" s="6">
        <v>0</v>
      </c>
      <c r="AE322" s="6">
        <v>1.6956521739130435</v>
      </c>
      <c r="AF322" s="6">
        <v>0</v>
      </c>
      <c r="AG322" s="6">
        <v>0.25</v>
      </c>
      <c r="AH322" s="1">
        <v>315529</v>
      </c>
      <c r="AI322">
        <v>2</v>
      </c>
    </row>
    <row r="323" spans="1:35" x14ac:dyDescent="0.25">
      <c r="A323" t="s">
        <v>380</v>
      </c>
      <c r="B323" t="s">
        <v>293</v>
      </c>
      <c r="C323" t="s">
        <v>515</v>
      </c>
      <c r="D323" t="s">
        <v>418</v>
      </c>
      <c r="E323" s="6">
        <v>142.11956521739131</v>
      </c>
      <c r="F323" s="6">
        <v>5.5652173913043477</v>
      </c>
      <c r="G323" s="6">
        <v>0</v>
      </c>
      <c r="H323" s="6">
        <v>0</v>
      </c>
      <c r="I323" s="6">
        <v>4.1847826086956523</v>
      </c>
      <c r="J323" s="6">
        <v>0</v>
      </c>
      <c r="K323" s="6">
        <v>0</v>
      </c>
      <c r="L323" s="6">
        <v>7.0797826086956528</v>
      </c>
      <c r="M323" s="6">
        <v>9</v>
      </c>
      <c r="N323" s="6">
        <v>0</v>
      </c>
      <c r="O323" s="6">
        <f>SUM(NonNurse[[#This Row],[Qualified Social Work Staff Hours]],NonNurse[[#This Row],[Other Social Work Staff Hours]])/NonNurse[[#This Row],[MDS Census]]</f>
        <v>6.3326959847036332E-2</v>
      </c>
      <c r="P323" s="6">
        <v>0</v>
      </c>
      <c r="Q323" s="6">
        <v>32.027173913043491</v>
      </c>
      <c r="R323" s="6">
        <f>SUM(NonNurse[[#This Row],[Qualified Activities Professional Hours]],NonNurse[[#This Row],[Other Activities Professional Hours]])/NonNurse[[#This Row],[MDS Census]]</f>
        <v>0.22535372848948382</v>
      </c>
      <c r="S323" s="6">
        <v>9.3182608695652149</v>
      </c>
      <c r="T323" s="6">
        <v>7.1226086956521737</v>
      </c>
      <c r="U323" s="6">
        <v>0.93478260869565222</v>
      </c>
      <c r="V323" s="6">
        <f>SUM(NonNurse[[#This Row],[Occupational Therapist Hours]],NonNurse[[#This Row],[OT Assistant Hours]],NonNurse[[#This Row],[OT Aide Hours]])/NonNurse[[#This Row],[MDS Census]]</f>
        <v>0.12226080305927341</v>
      </c>
      <c r="W323" s="6">
        <v>11.09173913043478</v>
      </c>
      <c r="X323" s="6">
        <v>12.847499999999995</v>
      </c>
      <c r="Y323" s="6">
        <v>4.3043478260869561</v>
      </c>
      <c r="Z323" s="6">
        <f>SUM(NonNurse[[#This Row],[Physical Therapist (PT) Hours]],NonNurse[[#This Row],[PT Assistant Hours]],NonNurse[[#This Row],[PT Aide Hours]])/NonNurse[[#This Row],[MDS Census]]</f>
        <v>0.19873116634799229</v>
      </c>
      <c r="AA323" s="6">
        <v>0</v>
      </c>
      <c r="AB323" s="6">
        <v>0</v>
      </c>
      <c r="AC323" s="6">
        <v>0</v>
      </c>
      <c r="AD323" s="6">
        <v>0</v>
      </c>
      <c r="AE323" s="6">
        <v>0</v>
      </c>
      <c r="AF323" s="6">
        <v>0</v>
      </c>
      <c r="AG323" s="6">
        <v>0</v>
      </c>
      <c r="AH323" s="1">
        <v>315462</v>
      </c>
      <c r="AI323">
        <v>2</v>
      </c>
    </row>
    <row r="324" spans="1:35" x14ac:dyDescent="0.25">
      <c r="A324" t="s">
        <v>380</v>
      </c>
      <c r="B324" t="s">
        <v>17</v>
      </c>
      <c r="C324" t="s">
        <v>493</v>
      </c>
      <c r="D324" t="s">
        <v>413</v>
      </c>
      <c r="E324" s="6">
        <v>90.173913043478265</v>
      </c>
      <c r="F324" s="6">
        <v>4.7826086956521738</v>
      </c>
      <c r="G324" s="6">
        <v>2.2608695652173911</v>
      </c>
      <c r="H324" s="6">
        <v>2.2608695652173911</v>
      </c>
      <c r="I324" s="6">
        <v>2.2608695652173911</v>
      </c>
      <c r="J324" s="6">
        <v>0</v>
      </c>
      <c r="K324" s="6">
        <v>0</v>
      </c>
      <c r="L324" s="6">
        <v>0.80847826086956498</v>
      </c>
      <c r="M324" s="6">
        <v>2.7870652173913042</v>
      </c>
      <c r="N324" s="6">
        <v>0</v>
      </c>
      <c r="O324" s="6">
        <f>SUM(NonNurse[[#This Row],[Qualified Social Work Staff Hours]],NonNurse[[#This Row],[Other Social Work Staff Hours]])/NonNurse[[#This Row],[MDS Census]]</f>
        <v>3.0907666345226611E-2</v>
      </c>
      <c r="P324" s="6">
        <v>6.9289130434782624</v>
      </c>
      <c r="Q324" s="6">
        <v>28.953369565217393</v>
      </c>
      <c r="R324" s="6">
        <f>SUM(NonNurse[[#This Row],[Qualified Activities Professional Hours]],NonNurse[[#This Row],[Other Activities Professional Hours]])/NonNurse[[#This Row],[MDS Census]]</f>
        <v>0.39792309546769528</v>
      </c>
      <c r="S324" s="6">
        <v>3.1001086956521742</v>
      </c>
      <c r="T324" s="6">
        <v>2.9307608695652174</v>
      </c>
      <c r="U324" s="6">
        <v>0</v>
      </c>
      <c r="V324" s="6">
        <f>SUM(NonNurse[[#This Row],[Occupational Therapist Hours]],NonNurse[[#This Row],[OT Assistant Hours]],NonNurse[[#This Row],[OT Aide Hours]])/NonNurse[[#This Row],[MDS Census]]</f>
        <v>6.6880424300867894E-2</v>
      </c>
      <c r="W324" s="6">
        <v>6.625</v>
      </c>
      <c r="X324" s="6">
        <v>0.98532608695652169</v>
      </c>
      <c r="Y324" s="6">
        <v>4.0108695652173916</v>
      </c>
      <c r="Z324" s="6">
        <f>SUM(NonNurse[[#This Row],[Physical Therapist (PT) Hours]],NonNurse[[#This Row],[PT Assistant Hours]],NonNurse[[#This Row],[PT Aide Hours]])/NonNurse[[#This Row],[MDS Census]]</f>
        <v>0.12887536162005786</v>
      </c>
      <c r="AA324" s="6">
        <v>0</v>
      </c>
      <c r="AB324" s="6">
        <v>0</v>
      </c>
      <c r="AC324" s="6">
        <v>0</v>
      </c>
      <c r="AD324" s="6">
        <v>0</v>
      </c>
      <c r="AE324" s="6">
        <v>0</v>
      </c>
      <c r="AF324" s="6">
        <v>0</v>
      </c>
      <c r="AG324" s="6">
        <v>0</v>
      </c>
      <c r="AH324" s="1">
        <v>315037</v>
      </c>
      <c r="AI324">
        <v>2</v>
      </c>
    </row>
    <row r="325" spans="1:35" x14ac:dyDescent="0.25">
      <c r="A325" t="s">
        <v>380</v>
      </c>
      <c r="B325" t="s">
        <v>34</v>
      </c>
      <c r="C325" t="s">
        <v>500</v>
      </c>
      <c r="D325" t="s">
        <v>412</v>
      </c>
      <c r="E325" s="6">
        <v>40.195652173913047</v>
      </c>
      <c r="F325" s="6">
        <v>5.3804347826086953</v>
      </c>
      <c r="G325" s="6">
        <v>0.5</v>
      </c>
      <c r="H325" s="6">
        <v>0.22195652173913044</v>
      </c>
      <c r="I325" s="6">
        <v>0.52173913043478259</v>
      </c>
      <c r="J325" s="6">
        <v>0</v>
      </c>
      <c r="K325" s="6">
        <v>0</v>
      </c>
      <c r="L325" s="6">
        <v>0.43576086956521742</v>
      </c>
      <c r="M325" s="6">
        <v>3.8070652173913042</v>
      </c>
      <c r="N325" s="6">
        <v>0</v>
      </c>
      <c r="O325" s="6">
        <f>SUM(NonNurse[[#This Row],[Qualified Social Work Staff Hours]],NonNurse[[#This Row],[Other Social Work Staff Hours]])/NonNurse[[#This Row],[MDS Census]]</f>
        <v>9.4713358572201173E-2</v>
      </c>
      <c r="P325" s="6">
        <v>5.1440217391304346</v>
      </c>
      <c r="Q325" s="6">
        <v>10.111413043478262</v>
      </c>
      <c r="R325" s="6">
        <f>SUM(NonNurse[[#This Row],[Qualified Activities Professional Hours]],NonNurse[[#This Row],[Other Activities Professional Hours]])/NonNurse[[#This Row],[MDS Census]]</f>
        <v>0.3795294753921038</v>
      </c>
      <c r="S325" s="6">
        <v>3.2913043478260873</v>
      </c>
      <c r="T325" s="6">
        <v>0</v>
      </c>
      <c r="U325" s="6">
        <v>0</v>
      </c>
      <c r="V325" s="6">
        <f>SUM(NonNurse[[#This Row],[Occupational Therapist Hours]],NonNurse[[#This Row],[OT Assistant Hours]],NonNurse[[#This Row],[OT Aide Hours]])/NonNurse[[#This Row],[MDS Census]]</f>
        <v>8.1882098431584643E-2</v>
      </c>
      <c r="W325" s="6">
        <v>0.8899999999999999</v>
      </c>
      <c r="X325" s="6">
        <v>1.0027173913043477</v>
      </c>
      <c r="Y325" s="6">
        <v>0</v>
      </c>
      <c r="Z325" s="6">
        <f>SUM(NonNurse[[#This Row],[Physical Therapist (PT) Hours]],NonNurse[[#This Row],[PT Assistant Hours]],NonNurse[[#This Row],[PT Aide Hours]])/NonNurse[[#This Row],[MDS Census]]</f>
        <v>4.7087614926987549E-2</v>
      </c>
      <c r="AA325" s="6">
        <v>0</v>
      </c>
      <c r="AB325" s="6">
        <v>0</v>
      </c>
      <c r="AC325" s="6">
        <v>0</v>
      </c>
      <c r="AD325" s="6">
        <v>0</v>
      </c>
      <c r="AE325" s="6">
        <v>0.19565217391304349</v>
      </c>
      <c r="AF325" s="6">
        <v>0</v>
      </c>
      <c r="AG325" s="6">
        <v>0</v>
      </c>
      <c r="AH325" s="1">
        <v>315069</v>
      </c>
      <c r="AI325">
        <v>2</v>
      </c>
    </row>
    <row r="326" spans="1:35" x14ac:dyDescent="0.25">
      <c r="A326" t="s">
        <v>380</v>
      </c>
      <c r="B326" t="s">
        <v>277</v>
      </c>
      <c r="C326" t="s">
        <v>486</v>
      </c>
      <c r="D326" t="s">
        <v>401</v>
      </c>
      <c r="E326" s="6">
        <v>83.108695652173907</v>
      </c>
      <c r="F326" s="6">
        <v>28.987608695652167</v>
      </c>
      <c r="G326" s="6">
        <v>0</v>
      </c>
      <c r="H326" s="6">
        <v>0</v>
      </c>
      <c r="I326" s="6">
        <v>0</v>
      </c>
      <c r="J326" s="6">
        <v>0</v>
      </c>
      <c r="K326" s="6">
        <v>0</v>
      </c>
      <c r="L326" s="6">
        <v>1.5892391304347824</v>
      </c>
      <c r="M326" s="6">
        <v>4.2391304347826084</v>
      </c>
      <c r="N326" s="6">
        <v>0</v>
      </c>
      <c r="O326" s="6">
        <f>SUM(NonNurse[[#This Row],[Qualified Social Work Staff Hours]],NonNurse[[#This Row],[Other Social Work Staff Hours]])/NonNurse[[#This Row],[MDS Census]]</f>
        <v>5.1007062516348421E-2</v>
      </c>
      <c r="P326" s="6">
        <v>15.521630434782605</v>
      </c>
      <c r="Q326" s="6">
        <v>0</v>
      </c>
      <c r="R326" s="6">
        <f>SUM(NonNurse[[#This Row],[Qualified Activities Professional Hours]],NonNurse[[#This Row],[Other Activities Professional Hours]])/NonNurse[[#This Row],[MDS Census]]</f>
        <v>0.18676301334030862</v>
      </c>
      <c r="S326" s="6">
        <v>9.2934782608695645</v>
      </c>
      <c r="T326" s="6">
        <v>0</v>
      </c>
      <c r="U326" s="6">
        <v>0</v>
      </c>
      <c r="V326" s="6">
        <f>SUM(NonNurse[[#This Row],[Occupational Therapist Hours]],NonNurse[[#This Row],[OT Assistant Hours]],NonNurse[[#This Row],[OT Aide Hours]])/NonNurse[[#This Row],[MDS Census]]</f>
        <v>0.11182317551660999</v>
      </c>
      <c r="W326" s="6">
        <v>9.7586956521739125</v>
      </c>
      <c r="X326" s="6">
        <v>6.8833695652173885</v>
      </c>
      <c r="Y326" s="6">
        <v>0</v>
      </c>
      <c r="Z326" s="6">
        <f>SUM(NonNurse[[#This Row],[Physical Therapist (PT) Hours]],NonNurse[[#This Row],[PT Assistant Hours]],NonNurse[[#This Row],[PT Aide Hours]])/NonNurse[[#This Row],[MDS Census]]</f>
        <v>0.20024457232539888</v>
      </c>
      <c r="AA326" s="6">
        <v>0</v>
      </c>
      <c r="AB326" s="6">
        <v>4.4347826086956523</v>
      </c>
      <c r="AC326" s="6">
        <v>0</v>
      </c>
      <c r="AD326" s="6">
        <v>0</v>
      </c>
      <c r="AE326" s="6">
        <v>0</v>
      </c>
      <c r="AF326" s="6">
        <v>0</v>
      </c>
      <c r="AG326" s="6">
        <v>0</v>
      </c>
      <c r="AH326" s="1">
        <v>315442</v>
      </c>
      <c r="AI326">
        <v>2</v>
      </c>
    </row>
    <row r="327" spans="1:35" x14ac:dyDescent="0.25">
      <c r="A327" t="s">
        <v>380</v>
      </c>
      <c r="B327" t="s">
        <v>70</v>
      </c>
      <c r="C327" t="s">
        <v>519</v>
      </c>
      <c r="D327" t="s">
        <v>408</v>
      </c>
      <c r="E327" s="6">
        <v>95.380434782608702</v>
      </c>
      <c r="F327" s="6">
        <v>5.8526086956521741</v>
      </c>
      <c r="G327" s="6">
        <v>0.82608695652173914</v>
      </c>
      <c r="H327" s="6">
        <v>0.25130434782608696</v>
      </c>
      <c r="I327" s="6">
        <v>3.3043478260869565</v>
      </c>
      <c r="J327" s="6">
        <v>0</v>
      </c>
      <c r="K327" s="6">
        <v>0</v>
      </c>
      <c r="L327" s="6">
        <v>5.8494565217391328</v>
      </c>
      <c r="M327" s="6">
        <v>5.2173913043478262</v>
      </c>
      <c r="N327" s="6">
        <v>0</v>
      </c>
      <c r="O327" s="6">
        <f>SUM(NonNurse[[#This Row],[Qualified Social Work Staff Hours]],NonNurse[[#This Row],[Other Social Work Staff Hours]])/NonNurse[[#This Row],[MDS Census]]</f>
        <v>5.4700854700854701E-2</v>
      </c>
      <c r="P327" s="6">
        <v>0</v>
      </c>
      <c r="Q327" s="6">
        <v>10.33336956521739</v>
      </c>
      <c r="R327" s="6">
        <f>SUM(NonNurse[[#This Row],[Qualified Activities Professional Hours]],NonNurse[[#This Row],[Other Activities Professional Hours]])/NonNurse[[#This Row],[MDS Census]]</f>
        <v>0.10833846153846152</v>
      </c>
      <c r="S327" s="6">
        <v>9.1040217391304381</v>
      </c>
      <c r="T327" s="6">
        <v>0.25956521739130439</v>
      </c>
      <c r="U327" s="6">
        <v>0</v>
      </c>
      <c r="V327" s="6">
        <f>SUM(NonNurse[[#This Row],[Occupational Therapist Hours]],NonNurse[[#This Row],[OT Assistant Hours]],NonNurse[[#This Row],[OT Aide Hours]])/NonNurse[[#This Row],[MDS Census]]</f>
        <v>9.8170940170940205E-2</v>
      </c>
      <c r="W327" s="6">
        <v>6.6792391304347811</v>
      </c>
      <c r="X327" s="6">
        <v>4.5649999999999986</v>
      </c>
      <c r="Y327" s="6">
        <v>0</v>
      </c>
      <c r="Z327" s="6">
        <f>SUM(NonNurse[[#This Row],[Physical Therapist (PT) Hours]],NonNurse[[#This Row],[PT Assistant Hours]],NonNurse[[#This Row],[PT Aide Hours]])/NonNurse[[#This Row],[MDS Census]]</f>
        <v>0.11788831908831905</v>
      </c>
      <c r="AA327" s="6">
        <v>0</v>
      </c>
      <c r="AB327" s="6">
        <v>4.7826086956521738</v>
      </c>
      <c r="AC327" s="6">
        <v>0</v>
      </c>
      <c r="AD327" s="6">
        <v>0</v>
      </c>
      <c r="AE327" s="6">
        <v>0</v>
      </c>
      <c r="AF327" s="6">
        <v>0</v>
      </c>
      <c r="AG327" s="6">
        <v>0</v>
      </c>
      <c r="AH327" s="1">
        <v>315138</v>
      </c>
      <c r="AI327">
        <v>2</v>
      </c>
    </row>
    <row r="328" spans="1:35" x14ac:dyDescent="0.25">
      <c r="A328" t="s">
        <v>380</v>
      </c>
      <c r="B328" t="s">
        <v>276</v>
      </c>
      <c r="C328" t="s">
        <v>452</v>
      </c>
      <c r="D328" t="s">
        <v>403</v>
      </c>
      <c r="E328" s="6">
        <v>34.391304347826086</v>
      </c>
      <c r="F328" s="6">
        <v>10.347826086956522</v>
      </c>
      <c r="G328" s="6">
        <v>0.55434782608695654</v>
      </c>
      <c r="H328" s="6">
        <v>0.33782608695652172</v>
      </c>
      <c r="I328" s="6">
        <v>3.2173913043478262</v>
      </c>
      <c r="J328" s="6">
        <v>0</v>
      </c>
      <c r="K328" s="6">
        <v>0</v>
      </c>
      <c r="L328" s="6">
        <v>0</v>
      </c>
      <c r="M328" s="6">
        <v>3.6956521739130435</v>
      </c>
      <c r="N328" s="6">
        <v>0</v>
      </c>
      <c r="O328" s="6">
        <f>SUM(NonNurse[[#This Row],[Qualified Social Work Staff Hours]],NonNurse[[#This Row],[Other Social Work Staff Hours]])/NonNurse[[#This Row],[MDS Census]]</f>
        <v>0.10745891276864729</v>
      </c>
      <c r="P328" s="6">
        <v>2.652173913043478</v>
      </c>
      <c r="Q328" s="6">
        <v>18.095760869565211</v>
      </c>
      <c r="R328" s="6">
        <f>SUM(NonNurse[[#This Row],[Qualified Activities Professional Hours]],NonNurse[[#This Row],[Other Activities Professional Hours]])/NonNurse[[#This Row],[MDS Census]]</f>
        <v>0.60329013906447515</v>
      </c>
      <c r="S328" s="6">
        <v>1.1456521739130434</v>
      </c>
      <c r="T328" s="6">
        <v>2.3781521739130445</v>
      </c>
      <c r="U328" s="6">
        <v>0</v>
      </c>
      <c r="V328" s="6">
        <f>SUM(NonNurse[[#This Row],[Occupational Therapist Hours]],NonNurse[[#This Row],[OT Assistant Hours]],NonNurse[[#This Row],[OT Aide Hours]])/NonNurse[[#This Row],[MDS Census]]</f>
        <v>0.10246207332490521</v>
      </c>
      <c r="W328" s="6">
        <v>3.4331521739130433</v>
      </c>
      <c r="X328" s="6">
        <v>0</v>
      </c>
      <c r="Y328" s="6">
        <v>0</v>
      </c>
      <c r="Z328" s="6">
        <f>SUM(NonNurse[[#This Row],[Physical Therapist (PT) Hours]],NonNurse[[#This Row],[PT Assistant Hours]],NonNurse[[#This Row],[PT Aide Hours]])/NonNurse[[#This Row],[MDS Census]]</f>
        <v>9.9826169405815415E-2</v>
      </c>
      <c r="AA328" s="6">
        <v>0</v>
      </c>
      <c r="AB328" s="6">
        <v>0</v>
      </c>
      <c r="AC328" s="6">
        <v>0</v>
      </c>
      <c r="AD328" s="6">
        <v>0</v>
      </c>
      <c r="AE328" s="6">
        <v>0</v>
      </c>
      <c r="AF328" s="6">
        <v>0</v>
      </c>
      <c r="AG328" s="6">
        <v>0</v>
      </c>
      <c r="AH328" s="1">
        <v>315439</v>
      </c>
      <c r="AI328">
        <v>2</v>
      </c>
    </row>
    <row r="329" spans="1:35" x14ac:dyDescent="0.25">
      <c r="A329" t="s">
        <v>380</v>
      </c>
      <c r="B329" t="s">
        <v>255</v>
      </c>
      <c r="C329" t="s">
        <v>587</v>
      </c>
      <c r="D329" t="s">
        <v>405</v>
      </c>
      <c r="E329" s="6">
        <v>49.228260869565219</v>
      </c>
      <c r="F329" s="6">
        <v>10.434782608695652</v>
      </c>
      <c r="G329" s="6">
        <v>0.19565217391304349</v>
      </c>
      <c r="H329" s="6">
        <v>0.33336956521739131</v>
      </c>
      <c r="I329" s="6">
        <v>2</v>
      </c>
      <c r="J329" s="6">
        <v>0</v>
      </c>
      <c r="K329" s="6">
        <v>0</v>
      </c>
      <c r="L329" s="6">
        <v>3.2913043478260873</v>
      </c>
      <c r="M329" s="6">
        <v>4.9565217391304346</v>
      </c>
      <c r="N329" s="6">
        <v>0</v>
      </c>
      <c r="O329" s="6">
        <f>SUM(NonNurse[[#This Row],[Qualified Social Work Staff Hours]],NonNurse[[#This Row],[Other Social Work Staff Hours]])/NonNurse[[#This Row],[MDS Census]]</f>
        <v>0.10068447780967101</v>
      </c>
      <c r="P329" s="6">
        <v>2.6086956521739131</v>
      </c>
      <c r="Q329" s="6">
        <v>13.331956521739128</v>
      </c>
      <c r="R329" s="6">
        <f>SUM(NonNurse[[#This Row],[Qualified Activities Professional Hours]],NonNurse[[#This Row],[Other Activities Professional Hours]])/NonNurse[[#This Row],[MDS Census]]</f>
        <v>0.32381099580481337</v>
      </c>
      <c r="S329" s="6">
        <v>5.8088043478260856</v>
      </c>
      <c r="T329" s="6">
        <v>0</v>
      </c>
      <c r="U329" s="6">
        <v>0</v>
      </c>
      <c r="V329" s="6">
        <f>SUM(NonNurse[[#This Row],[Occupational Therapist Hours]],NonNurse[[#This Row],[OT Assistant Hours]],NonNurse[[#This Row],[OT Aide Hours]])/NonNurse[[#This Row],[MDS Census]]</f>
        <v>0.11799735040847867</v>
      </c>
      <c r="W329" s="6">
        <v>4.818586956521739</v>
      </c>
      <c r="X329" s="6">
        <v>4.2680434782608696</v>
      </c>
      <c r="Y329" s="6">
        <v>0</v>
      </c>
      <c r="Z329" s="6">
        <f>SUM(NonNurse[[#This Row],[Physical Therapist (PT) Hours]],NonNurse[[#This Row],[PT Assistant Hours]],NonNurse[[#This Row],[PT Aide Hours]])/NonNurse[[#This Row],[MDS Census]]</f>
        <v>0.18458158533892693</v>
      </c>
      <c r="AA329" s="6">
        <v>0</v>
      </c>
      <c r="AB329" s="6">
        <v>0</v>
      </c>
      <c r="AC329" s="6">
        <v>0</v>
      </c>
      <c r="AD329" s="6">
        <v>0</v>
      </c>
      <c r="AE329" s="6">
        <v>0</v>
      </c>
      <c r="AF329" s="6">
        <v>0</v>
      </c>
      <c r="AG329" s="6">
        <v>0</v>
      </c>
      <c r="AH329" s="1">
        <v>315404</v>
      </c>
      <c r="AI329">
        <v>2</v>
      </c>
    </row>
    <row r="330" spans="1:35" x14ac:dyDescent="0.25">
      <c r="A330" t="s">
        <v>380</v>
      </c>
      <c r="B330" t="s">
        <v>269</v>
      </c>
      <c r="C330" t="s">
        <v>591</v>
      </c>
      <c r="D330" t="s">
        <v>419</v>
      </c>
      <c r="E330" s="6">
        <v>58.163043478260867</v>
      </c>
      <c r="F330" s="6">
        <v>6.6086956521739131</v>
      </c>
      <c r="G330" s="6">
        <v>0.39130434782608697</v>
      </c>
      <c r="H330" s="6">
        <v>0.26543478260869569</v>
      </c>
      <c r="I330" s="6">
        <v>1.8695652173913044</v>
      </c>
      <c r="J330" s="6">
        <v>0</v>
      </c>
      <c r="K330" s="6">
        <v>0</v>
      </c>
      <c r="L330" s="6">
        <v>1.0784782608695653</v>
      </c>
      <c r="M330" s="6">
        <v>4.9565217391304346</v>
      </c>
      <c r="N330" s="6">
        <v>0</v>
      </c>
      <c r="O330" s="6">
        <f>SUM(NonNurse[[#This Row],[Qualified Social Work Staff Hours]],NonNurse[[#This Row],[Other Social Work Staff Hours]])/NonNurse[[#This Row],[MDS Census]]</f>
        <v>8.5217716314707537E-2</v>
      </c>
      <c r="P330" s="6">
        <v>4.2428260869565184</v>
      </c>
      <c r="Q330" s="6">
        <v>7.6161956521739089</v>
      </c>
      <c r="R330" s="6">
        <f>SUM(NonNurse[[#This Row],[Qualified Activities Professional Hours]],NonNurse[[#This Row],[Other Activities Professional Hours]])/NonNurse[[#This Row],[MDS Census]]</f>
        <v>0.20389273033077915</v>
      </c>
      <c r="S330" s="6">
        <v>0.82086956521739129</v>
      </c>
      <c r="T330" s="6">
        <v>3.5957608695652161</v>
      </c>
      <c r="U330" s="6">
        <v>0</v>
      </c>
      <c r="V330" s="6">
        <f>SUM(NonNurse[[#This Row],[Occupational Therapist Hours]],NonNurse[[#This Row],[OT Assistant Hours]],NonNurse[[#This Row],[OT Aide Hours]])/NonNurse[[#This Row],[MDS Census]]</f>
        <v>7.5935339188936635E-2</v>
      </c>
      <c r="W330" s="6">
        <v>2.2060869565217387</v>
      </c>
      <c r="X330" s="6">
        <v>5.3913043478260869</v>
      </c>
      <c r="Y330" s="6">
        <v>0</v>
      </c>
      <c r="Z330" s="6">
        <f>SUM(NonNurse[[#This Row],[Physical Therapist (PT) Hours]],NonNurse[[#This Row],[PT Assistant Hours]],NonNurse[[#This Row],[PT Aide Hours]])/NonNurse[[#This Row],[MDS Census]]</f>
        <v>0.13062231358624554</v>
      </c>
      <c r="AA330" s="6">
        <v>0</v>
      </c>
      <c r="AB330" s="6">
        <v>0</v>
      </c>
      <c r="AC330" s="6">
        <v>0</v>
      </c>
      <c r="AD330" s="6">
        <v>0</v>
      </c>
      <c r="AE330" s="6">
        <v>0</v>
      </c>
      <c r="AF330" s="6">
        <v>0</v>
      </c>
      <c r="AG330" s="6">
        <v>0</v>
      </c>
      <c r="AH330" s="1">
        <v>315427</v>
      </c>
      <c r="AI330">
        <v>2</v>
      </c>
    </row>
    <row r="331" spans="1:35" x14ac:dyDescent="0.25">
      <c r="A331" t="s">
        <v>380</v>
      </c>
      <c r="B331" t="s">
        <v>252</v>
      </c>
      <c r="C331" t="s">
        <v>585</v>
      </c>
      <c r="D331" t="s">
        <v>420</v>
      </c>
      <c r="E331" s="6">
        <v>45.695652173913047</v>
      </c>
      <c r="F331" s="6">
        <v>10.086956521739131</v>
      </c>
      <c r="G331" s="6">
        <v>0.65217391304347827</v>
      </c>
      <c r="H331" s="6">
        <v>0.2515217391304348</v>
      </c>
      <c r="I331" s="6">
        <v>0.97826086956521741</v>
      </c>
      <c r="J331" s="6">
        <v>0</v>
      </c>
      <c r="K331" s="6">
        <v>0</v>
      </c>
      <c r="L331" s="6">
        <v>4.2373913043478257</v>
      </c>
      <c r="M331" s="6">
        <v>4.6956521739130439</v>
      </c>
      <c r="N331" s="6">
        <v>0</v>
      </c>
      <c r="O331" s="6">
        <f>SUM(NonNurse[[#This Row],[Qualified Social Work Staff Hours]],NonNurse[[#This Row],[Other Social Work Staff Hours]])/NonNurse[[#This Row],[MDS Census]]</f>
        <v>0.10275927687916271</v>
      </c>
      <c r="P331" s="6">
        <v>2.652173913043478</v>
      </c>
      <c r="Q331" s="6">
        <v>13.659347826086957</v>
      </c>
      <c r="R331" s="6">
        <f>SUM(NonNurse[[#This Row],[Qualified Activities Professional Hours]],NonNurse[[#This Row],[Other Activities Professional Hours]])/NonNurse[[#This Row],[MDS Census]]</f>
        <v>0.3569600380589914</v>
      </c>
      <c r="S331" s="6">
        <v>4.8284782608695656</v>
      </c>
      <c r="T331" s="6">
        <v>1.4692391304347825</v>
      </c>
      <c r="U331" s="6">
        <v>0</v>
      </c>
      <c r="V331" s="6">
        <f>SUM(NonNurse[[#This Row],[Occupational Therapist Hours]],NonNurse[[#This Row],[OT Assistant Hours]],NonNurse[[#This Row],[OT Aide Hours]])/NonNurse[[#This Row],[MDS Census]]</f>
        <v>0.13781874405328257</v>
      </c>
      <c r="W331" s="6">
        <v>5.8611956521739108</v>
      </c>
      <c r="X331" s="6">
        <v>3.2380434782608694</v>
      </c>
      <c r="Y331" s="6">
        <v>0</v>
      </c>
      <c r="Z331" s="6">
        <f>SUM(NonNurse[[#This Row],[Physical Therapist (PT) Hours]],NonNurse[[#This Row],[PT Assistant Hours]],NonNurse[[#This Row],[PT Aide Hours]])/NonNurse[[#This Row],[MDS Census]]</f>
        <v>0.19912702188392001</v>
      </c>
      <c r="AA331" s="6">
        <v>0</v>
      </c>
      <c r="AB331" s="6">
        <v>0</v>
      </c>
      <c r="AC331" s="6">
        <v>0</v>
      </c>
      <c r="AD331" s="6">
        <v>0</v>
      </c>
      <c r="AE331" s="6">
        <v>0</v>
      </c>
      <c r="AF331" s="6">
        <v>0</v>
      </c>
      <c r="AG331" s="6">
        <v>0</v>
      </c>
      <c r="AH331" s="1">
        <v>315394</v>
      </c>
      <c r="AI331">
        <v>2</v>
      </c>
    </row>
    <row r="332" spans="1:35" x14ac:dyDescent="0.25">
      <c r="A332" t="s">
        <v>380</v>
      </c>
      <c r="B332" t="s">
        <v>257</v>
      </c>
      <c r="C332" t="s">
        <v>452</v>
      </c>
      <c r="D332" t="s">
        <v>403</v>
      </c>
      <c r="E332" s="6">
        <v>18.369565217391305</v>
      </c>
      <c r="F332" s="6">
        <v>4.0271739130434785</v>
      </c>
      <c r="G332" s="6">
        <v>0.2391304347826087</v>
      </c>
      <c r="H332" s="6">
        <v>0.12934782608695652</v>
      </c>
      <c r="I332" s="6">
        <v>0.38043478260869568</v>
      </c>
      <c r="J332" s="6">
        <v>0</v>
      </c>
      <c r="K332" s="6">
        <v>0</v>
      </c>
      <c r="L332" s="6">
        <v>0</v>
      </c>
      <c r="M332" s="6">
        <v>0</v>
      </c>
      <c r="N332" s="6">
        <v>0</v>
      </c>
      <c r="O332" s="6">
        <f>SUM(NonNurse[[#This Row],[Qualified Social Work Staff Hours]],NonNurse[[#This Row],[Other Social Work Staff Hours]])/NonNurse[[#This Row],[MDS Census]]</f>
        <v>0</v>
      </c>
      <c r="P332" s="6">
        <v>3.2455434782608688</v>
      </c>
      <c r="Q332" s="6">
        <v>4.1446739130434782</v>
      </c>
      <c r="R332" s="6">
        <f>SUM(NonNurse[[#This Row],[Qualified Activities Professional Hours]],NonNurse[[#This Row],[Other Activities Professional Hours]])/NonNurse[[#This Row],[MDS Census]]</f>
        <v>0.40230769230769226</v>
      </c>
      <c r="S332" s="6">
        <v>0</v>
      </c>
      <c r="T332" s="6">
        <v>0</v>
      </c>
      <c r="U332" s="6">
        <v>0</v>
      </c>
      <c r="V332" s="6">
        <f>SUM(NonNurse[[#This Row],[Occupational Therapist Hours]],NonNurse[[#This Row],[OT Assistant Hours]],NonNurse[[#This Row],[OT Aide Hours]])/NonNurse[[#This Row],[MDS Census]]</f>
        <v>0</v>
      </c>
      <c r="W332" s="6">
        <v>3.0948913043478252</v>
      </c>
      <c r="X332" s="6">
        <v>0</v>
      </c>
      <c r="Y332" s="6">
        <v>0</v>
      </c>
      <c r="Z332" s="6">
        <f>SUM(NonNurse[[#This Row],[Physical Therapist (PT) Hours]],NonNurse[[#This Row],[PT Assistant Hours]],NonNurse[[#This Row],[PT Aide Hours]])/NonNurse[[#This Row],[MDS Census]]</f>
        <v>0.16847928994082836</v>
      </c>
      <c r="AA332" s="6">
        <v>0</v>
      </c>
      <c r="AB332" s="6">
        <v>6.8586956521739131</v>
      </c>
      <c r="AC332" s="6">
        <v>0</v>
      </c>
      <c r="AD332" s="6">
        <v>0</v>
      </c>
      <c r="AE332" s="6">
        <v>0</v>
      </c>
      <c r="AF332" s="6">
        <v>0</v>
      </c>
      <c r="AG332" s="6">
        <v>0</v>
      </c>
      <c r="AH332" s="1">
        <v>315409</v>
      </c>
      <c r="AI332">
        <v>2</v>
      </c>
    </row>
    <row r="333" spans="1:35" x14ac:dyDescent="0.25">
      <c r="A333" t="s">
        <v>380</v>
      </c>
      <c r="B333" t="s">
        <v>338</v>
      </c>
      <c r="C333" t="s">
        <v>610</v>
      </c>
      <c r="D333" t="s">
        <v>402</v>
      </c>
      <c r="E333" s="6">
        <v>130.08695652173913</v>
      </c>
      <c r="F333" s="6">
        <v>75.189347826086973</v>
      </c>
      <c r="G333" s="6">
        <v>0</v>
      </c>
      <c r="H333" s="6">
        <v>0</v>
      </c>
      <c r="I333" s="6">
        <v>0</v>
      </c>
      <c r="J333" s="6">
        <v>0</v>
      </c>
      <c r="K333" s="6">
        <v>0</v>
      </c>
      <c r="L333" s="6">
        <v>3.7748913043478258</v>
      </c>
      <c r="M333" s="6">
        <v>8.2608695652173907</v>
      </c>
      <c r="N333" s="6">
        <v>0</v>
      </c>
      <c r="O333" s="6">
        <f>SUM(NonNurse[[#This Row],[Qualified Social Work Staff Hours]],NonNurse[[#This Row],[Other Social Work Staff Hours]])/NonNurse[[#This Row],[MDS Census]]</f>
        <v>6.3502673796791448E-2</v>
      </c>
      <c r="P333" s="6">
        <v>0</v>
      </c>
      <c r="Q333" s="6">
        <v>30.961521739130426</v>
      </c>
      <c r="R333" s="6">
        <f>SUM(NonNurse[[#This Row],[Qualified Activities Professional Hours]],NonNurse[[#This Row],[Other Activities Professional Hours]])/NonNurse[[#This Row],[MDS Census]]</f>
        <v>0.23800635026737962</v>
      </c>
      <c r="S333" s="6">
        <v>11.755326086956522</v>
      </c>
      <c r="T333" s="6">
        <v>17.557282608695644</v>
      </c>
      <c r="U333" s="6">
        <v>0</v>
      </c>
      <c r="V333" s="6">
        <f>SUM(NonNurse[[#This Row],[Occupational Therapist Hours]],NonNurse[[#This Row],[OT Assistant Hours]],NonNurse[[#This Row],[OT Aide Hours]])/NonNurse[[#This Row],[MDS Census]]</f>
        <v>0.22533088235294113</v>
      </c>
      <c r="W333" s="6">
        <v>12.324673913043485</v>
      </c>
      <c r="X333" s="6">
        <v>8.4174999999999986</v>
      </c>
      <c r="Y333" s="6">
        <v>0</v>
      </c>
      <c r="Z333" s="6">
        <f>SUM(NonNurse[[#This Row],[Physical Therapist (PT) Hours]],NonNurse[[#This Row],[PT Assistant Hours]],NonNurse[[#This Row],[PT Aide Hours]])/NonNurse[[#This Row],[MDS Census]]</f>
        <v>0.15944852941176477</v>
      </c>
      <c r="AA333" s="6">
        <v>0</v>
      </c>
      <c r="AB333" s="6">
        <v>0</v>
      </c>
      <c r="AC333" s="6">
        <v>0</v>
      </c>
      <c r="AD333" s="6">
        <v>100.30652173913042</v>
      </c>
      <c r="AE333" s="6">
        <v>0</v>
      </c>
      <c r="AF333" s="6">
        <v>0</v>
      </c>
      <c r="AG333" s="6">
        <v>0</v>
      </c>
      <c r="AH333" s="1">
        <v>315518</v>
      </c>
      <c r="AI333">
        <v>2</v>
      </c>
    </row>
    <row r="334" spans="1:35" x14ac:dyDescent="0.25">
      <c r="A334" t="s">
        <v>380</v>
      </c>
      <c r="B334" t="s">
        <v>328</v>
      </c>
      <c r="C334" t="s">
        <v>606</v>
      </c>
      <c r="D334" t="s">
        <v>420</v>
      </c>
      <c r="E334" s="6">
        <v>95.206521739130437</v>
      </c>
      <c r="F334" s="6">
        <v>5.8043478260869561</v>
      </c>
      <c r="G334" s="6">
        <v>0</v>
      </c>
      <c r="H334" s="6">
        <v>0</v>
      </c>
      <c r="I334" s="6">
        <v>0.51086956521739135</v>
      </c>
      <c r="J334" s="6">
        <v>0</v>
      </c>
      <c r="K334" s="6">
        <v>0</v>
      </c>
      <c r="L334" s="6">
        <v>6.1529347826086953</v>
      </c>
      <c r="M334" s="6">
        <v>5.0163043478260869</v>
      </c>
      <c r="N334" s="6">
        <v>0</v>
      </c>
      <c r="O334" s="6">
        <f>SUM(NonNurse[[#This Row],[Qualified Social Work Staff Hours]],NonNurse[[#This Row],[Other Social Work Staff Hours]])/NonNurse[[#This Row],[MDS Census]]</f>
        <v>5.2688663089393767E-2</v>
      </c>
      <c r="P334" s="6">
        <v>0</v>
      </c>
      <c r="Q334" s="6">
        <v>17.4375</v>
      </c>
      <c r="R334" s="6">
        <f>SUM(NonNurse[[#This Row],[Qualified Activities Professional Hours]],NonNurse[[#This Row],[Other Activities Professional Hours]])/NonNurse[[#This Row],[MDS Census]]</f>
        <v>0.18315446968832058</v>
      </c>
      <c r="S334" s="6">
        <v>8.1874999999999982</v>
      </c>
      <c r="T334" s="6">
        <v>9.2063043478260855</v>
      </c>
      <c r="U334" s="6">
        <v>0</v>
      </c>
      <c r="V334" s="6">
        <f>SUM(NonNurse[[#This Row],[Occupational Therapist Hours]],NonNurse[[#This Row],[OT Assistant Hours]],NonNurse[[#This Row],[OT Aide Hours]])/NonNurse[[#This Row],[MDS Census]]</f>
        <v>0.18269551318643676</v>
      </c>
      <c r="W334" s="6">
        <v>7.482391304347825</v>
      </c>
      <c r="X334" s="6">
        <v>3.2139130434782617</v>
      </c>
      <c r="Y334" s="6">
        <v>0</v>
      </c>
      <c r="Z334" s="6">
        <f>SUM(NonNurse[[#This Row],[Physical Therapist (PT) Hours]],NonNurse[[#This Row],[PT Assistant Hours]],NonNurse[[#This Row],[PT Aide Hours]])/NonNurse[[#This Row],[MDS Census]]</f>
        <v>0.11234844160292269</v>
      </c>
      <c r="AA334" s="6">
        <v>0</v>
      </c>
      <c r="AB334" s="6">
        <v>0</v>
      </c>
      <c r="AC334" s="6">
        <v>0</v>
      </c>
      <c r="AD334" s="6">
        <v>0</v>
      </c>
      <c r="AE334" s="6">
        <v>0</v>
      </c>
      <c r="AF334" s="6">
        <v>0</v>
      </c>
      <c r="AG334" s="6">
        <v>0</v>
      </c>
      <c r="AH334" s="1">
        <v>315508</v>
      </c>
      <c r="AI334">
        <v>2</v>
      </c>
    </row>
    <row r="335" spans="1:35" x14ac:dyDescent="0.25">
      <c r="A335" t="s">
        <v>380</v>
      </c>
      <c r="B335" t="s">
        <v>155</v>
      </c>
      <c r="C335" t="s">
        <v>559</v>
      </c>
      <c r="D335" t="s">
        <v>402</v>
      </c>
      <c r="E335" s="6">
        <v>94.293478260869563</v>
      </c>
      <c r="F335" s="6">
        <v>4.6684782608695654</v>
      </c>
      <c r="G335" s="6">
        <v>0.27228260869565235</v>
      </c>
      <c r="H335" s="6">
        <v>0.48195652173913045</v>
      </c>
      <c r="I335" s="6">
        <v>2</v>
      </c>
      <c r="J335" s="6">
        <v>0</v>
      </c>
      <c r="K335" s="6">
        <v>0</v>
      </c>
      <c r="L335" s="6">
        <v>7.9236956521739117</v>
      </c>
      <c r="M335" s="6">
        <v>8.2608695652173907</v>
      </c>
      <c r="N335" s="6">
        <v>0</v>
      </c>
      <c r="O335" s="6">
        <f>SUM(NonNurse[[#This Row],[Qualified Social Work Staff Hours]],NonNurse[[#This Row],[Other Social Work Staff Hours]])/NonNurse[[#This Row],[MDS Census]]</f>
        <v>8.7608069164265126E-2</v>
      </c>
      <c r="P335" s="6">
        <v>4.6956521739130439</v>
      </c>
      <c r="Q335" s="6">
        <v>31.954130434782606</v>
      </c>
      <c r="R335" s="6">
        <f>SUM(NonNurse[[#This Row],[Qualified Activities Professional Hours]],NonNurse[[#This Row],[Other Activities Professional Hours]])/NonNurse[[#This Row],[MDS Census]]</f>
        <v>0.38867780979827088</v>
      </c>
      <c r="S335" s="6">
        <v>7.9777173913043473</v>
      </c>
      <c r="T335" s="6">
        <v>5.0854347826086927</v>
      </c>
      <c r="U335" s="6">
        <v>0</v>
      </c>
      <c r="V335" s="6">
        <f>SUM(NonNurse[[#This Row],[Occupational Therapist Hours]],NonNurse[[#This Row],[OT Assistant Hours]],NonNurse[[#This Row],[OT Aide Hours]])/NonNurse[[#This Row],[MDS Census]]</f>
        <v>0.13853717579250716</v>
      </c>
      <c r="W335" s="6">
        <v>5.4272826086956503</v>
      </c>
      <c r="X335" s="6">
        <v>7.9194565217391304</v>
      </c>
      <c r="Y335" s="6">
        <v>0</v>
      </c>
      <c r="Z335" s="6">
        <f>SUM(NonNurse[[#This Row],[Physical Therapist (PT) Hours]],NonNurse[[#This Row],[PT Assistant Hours]],NonNurse[[#This Row],[PT Aide Hours]])/NonNurse[[#This Row],[MDS Census]]</f>
        <v>0.14154466858789624</v>
      </c>
      <c r="AA335" s="6">
        <v>0.21739130434782608</v>
      </c>
      <c r="AB335" s="6">
        <v>0</v>
      </c>
      <c r="AC335" s="6">
        <v>0</v>
      </c>
      <c r="AD335" s="6">
        <v>0</v>
      </c>
      <c r="AE335" s="6">
        <v>5.6521739130434785</v>
      </c>
      <c r="AF335" s="6">
        <v>0</v>
      </c>
      <c r="AG335" s="6">
        <v>0</v>
      </c>
      <c r="AH335" s="1">
        <v>315269</v>
      </c>
      <c r="AI335">
        <v>2</v>
      </c>
    </row>
    <row r="336" spans="1:35" x14ac:dyDescent="0.25">
      <c r="A336" t="s">
        <v>380</v>
      </c>
      <c r="B336" t="s">
        <v>292</v>
      </c>
      <c r="C336" t="s">
        <v>472</v>
      </c>
      <c r="D336" t="s">
        <v>405</v>
      </c>
      <c r="E336" s="6">
        <v>76.630434782608702</v>
      </c>
      <c r="F336" s="6">
        <v>6.0869565217391308</v>
      </c>
      <c r="G336" s="6">
        <v>0.39130434782608697</v>
      </c>
      <c r="H336" s="6">
        <v>0</v>
      </c>
      <c r="I336" s="6">
        <v>9.2173913043478262</v>
      </c>
      <c r="J336" s="6">
        <v>0</v>
      </c>
      <c r="K336" s="6">
        <v>0</v>
      </c>
      <c r="L336" s="6">
        <v>0.20260869565217388</v>
      </c>
      <c r="M336" s="6">
        <v>9.9130434782608692</v>
      </c>
      <c r="N336" s="6">
        <v>0</v>
      </c>
      <c r="O336" s="6">
        <f>SUM(NonNurse[[#This Row],[Qualified Social Work Staff Hours]],NonNurse[[#This Row],[Other Social Work Staff Hours]])/NonNurse[[#This Row],[MDS Census]]</f>
        <v>0.12936170212765954</v>
      </c>
      <c r="P336" s="6">
        <v>5.6440217391304346</v>
      </c>
      <c r="Q336" s="6">
        <v>12.866847826086957</v>
      </c>
      <c r="R336" s="6">
        <f>SUM(NonNurse[[#This Row],[Qualified Activities Professional Hours]],NonNurse[[#This Row],[Other Activities Professional Hours]])/NonNurse[[#This Row],[MDS Census]]</f>
        <v>0.24156028368794324</v>
      </c>
      <c r="S336" s="6">
        <v>7.7514130434782631</v>
      </c>
      <c r="T336" s="6">
        <v>4.4347826086956525E-2</v>
      </c>
      <c r="U336" s="6">
        <v>0</v>
      </c>
      <c r="V336" s="6">
        <f>SUM(NonNurse[[#This Row],[Occupational Therapist Hours]],NonNurse[[#This Row],[OT Assistant Hours]],NonNurse[[#This Row],[OT Aide Hours]])/NonNurse[[#This Row],[MDS Census]]</f>
        <v>0.10173191489361703</v>
      </c>
      <c r="W336" s="6">
        <v>3.6684782608695663</v>
      </c>
      <c r="X336" s="6">
        <v>0</v>
      </c>
      <c r="Y336" s="6">
        <v>0</v>
      </c>
      <c r="Z336" s="6">
        <f>SUM(NonNurse[[#This Row],[Physical Therapist (PT) Hours]],NonNurse[[#This Row],[PT Assistant Hours]],NonNurse[[#This Row],[PT Aide Hours]])/NonNurse[[#This Row],[MDS Census]]</f>
        <v>4.7872340425531922E-2</v>
      </c>
      <c r="AA336" s="6">
        <v>0</v>
      </c>
      <c r="AB336" s="6">
        <v>4.8260869565217392</v>
      </c>
      <c r="AC336" s="6">
        <v>0</v>
      </c>
      <c r="AD336" s="6">
        <v>0</v>
      </c>
      <c r="AE336" s="6">
        <v>0</v>
      </c>
      <c r="AF336" s="6">
        <v>0</v>
      </c>
      <c r="AG336" s="6">
        <v>0</v>
      </c>
      <c r="AH336" s="1">
        <v>315461</v>
      </c>
      <c r="AI336">
        <v>2</v>
      </c>
    </row>
    <row r="337" spans="1:35" x14ac:dyDescent="0.25">
      <c r="A337" t="s">
        <v>380</v>
      </c>
      <c r="B337" t="s">
        <v>62</v>
      </c>
      <c r="C337" t="s">
        <v>479</v>
      </c>
      <c r="D337" t="s">
        <v>415</v>
      </c>
      <c r="E337" s="6">
        <v>70</v>
      </c>
      <c r="F337" s="6">
        <v>7.3913043478260869</v>
      </c>
      <c r="G337" s="6">
        <v>0.32608695652173914</v>
      </c>
      <c r="H337" s="6">
        <v>0</v>
      </c>
      <c r="I337" s="6">
        <v>0</v>
      </c>
      <c r="J337" s="6">
        <v>0</v>
      </c>
      <c r="K337" s="6">
        <v>0</v>
      </c>
      <c r="L337" s="6">
        <v>2.5869565217391303E-2</v>
      </c>
      <c r="M337" s="6">
        <v>9.695652173913043</v>
      </c>
      <c r="N337" s="6">
        <v>0</v>
      </c>
      <c r="O337" s="6">
        <f>SUM(NonNurse[[#This Row],[Qualified Social Work Staff Hours]],NonNurse[[#This Row],[Other Social Work Staff Hours]])/NonNurse[[#This Row],[MDS Census]]</f>
        <v>0.13850931677018632</v>
      </c>
      <c r="P337" s="6">
        <v>4.7119565217391308</v>
      </c>
      <c r="Q337" s="6">
        <v>11.888586956521738</v>
      </c>
      <c r="R337" s="6">
        <f>SUM(NonNurse[[#This Row],[Qualified Activities Professional Hours]],NonNurse[[#This Row],[Other Activities Professional Hours]])/NonNurse[[#This Row],[MDS Census]]</f>
        <v>0.23715062111801238</v>
      </c>
      <c r="S337" s="6">
        <v>1.8466304347826086</v>
      </c>
      <c r="T337" s="6">
        <v>0</v>
      </c>
      <c r="U337" s="6">
        <v>0</v>
      </c>
      <c r="V337" s="6">
        <f>SUM(NonNurse[[#This Row],[Occupational Therapist Hours]],NonNurse[[#This Row],[OT Assistant Hours]],NonNurse[[#This Row],[OT Aide Hours]])/NonNurse[[#This Row],[MDS Census]]</f>
        <v>2.6380434782608694E-2</v>
      </c>
      <c r="W337" s="6">
        <v>1.2008695652173915</v>
      </c>
      <c r="X337" s="6">
        <v>0.15880434782608696</v>
      </c>
      <c r="Y337" s="6">
        <v>0</v>
      </c>
      <c r="Z337" s="6">
        <f>SUM(NonNurse[[#This Row],[Physical Therapist (PT) Hours]],NonNurse[[#This Row],[PT Assistant Hours]],NonNurse[[#This Row],[PT Aide Hours]])/NonNurse[[#This Row],[MDS Census]]</f>
        <v>1.9423913043478264E-2</v>
      </c>
      <c r="AA337" s="6">
        <v>0</v>
      </c>
      <c r="AB337" s="6">
        <v>0</v>
      </c>
      <c r="AC337" s="6">
        <v>0</v>
      </c>
      <c r="AD337" s="6">
        <v>0</v>
      </c>
      <c r="AE337" s="6">
        <v>0</v>
      </c>
      <c r="AF337" s="6">
        <v>0</v>
      </c>
      <c r="AG337" s="6">
        <v>0</v>
      </c>
      <c r="AH337" s="1">
        <v>315128</v>
      </c>
      <c r="AI337">
        <v>2</v>
      </c>
    </row>
    <row r="338" spans="1:35" x14ac:dyDescent="0.25">
      <c r="A338" t="s">
        <v>380</v>
      </c>
      <c r="B338" t="s">
        <v>95</v>
      </c>
      <c r="C338" t="s">
        <v>537</v>
      </c>
      <c r="D338" t="s">
        <v>405</v>
      </c>
      <c r="E338" s="6">
        <v>180.92391304347825</v>
      </c>
      <c r="F338" s="6">
        <v>7.7391304347826084</v>
      </c>
      <c r="G338" s="6">
        <v>6.8717391304347828</v>
      </c>
      <c r="H338" s="6">
        <v>0.97826086956521741</v>
      </c>
      <c r="I338" s="6">
        <v>5.3804347826086953</v>
      </c>
      <c r="J338" s="6">
        <v>0</v>
      </c>
      <c r="K338" s="6">
        <v>0.11956521739130435</v>
      </c>
      <c r="L338" s="6">
        <v>3.6434782608695633</v>
      </c>
      <c r="M338" s="6">
        <v>4.7826086956521738</v>
      </c>
      <c r="N338" s="6">
        <v>5.2761956521739135</v>
      </c>
      <c r="O338" s="6">
        <f>SUM(NonNurse[[#This Row],[Qualified Social Work Staff Hours]],NonNurse[[#This Row],[Other Social Work Staff Hours]])/NonNurse[[#This Row],[MDS Census]]</f>
        <v>5.5596875938720335E-2</v>
      </c>
      <c r="P338" s="6">
        <v>5.1304347826086953</v>
      </c>
      <c r="Q338" s="6">
        <v>68.241956521739141</v>
      </c>
      <c r="R338" s="6">
        <f>SUM(NonNurse[[#This Row],[Qualified Activities Professional Hours]],NonNurse[[#This Row],[Other Activities Professional Hours]])/NonNurse[[#This Row],[MDS Census]]</f>
        <v>0.40554280564734169</v>
      </c>
      <c r="S338" s="6">
        <v>10.770652173913044</v>
      </c>
      <c r="T338" s="6">
        <v>5.6940217391304326</v>
      </c>
      <c r="U338" s="6">
        <v>0</v>
      </c>
      <c r="V338" s="6">
        <f>SUM(NonNurse[[#This Row],[Occupational Therapist Hours]],NonNurse[[#This Row],[OT Assistant Hours]],NonNurse[[#This Row],[OT Aide Hours]])/NonNurse[[#This Row],[MDS Census]]</f>
        <v>9.1003304295584259E-2</v>
      </c>
      <c r="W338" s="6">
        <v>20.380760869565211</v>
      </c>
      <c r="X338" s="6">
        <v>0</v>
      </c>
      <c r="Y338" s="6">
        <v>0</v>
      </c>
      <c r="Z338" s="6">
        <f>SUM(NonNurse[[#This Row],[Physical Therapist (PT) Hours]],NonNurse[[#This Row],[PT Assistant Hours]],NonNurse[[#This Row],[PT Aide Hours]])/NonNurse[[#This Row],[MDS Census]]</f>
        <v>0.11264824271553016</v>
      </c>
      <c r="AA338" s="6">
        <v>0</v>
      </c>
      <c r="AB338" s="6">
        <v>0</v>
      </c>
      <c r="AC338" s="6">
        <v>0</v>
      </c>
      <c r="AD338" s="6">
        <v>0</v>
      </c>
      <c r="AE338" s="6">
        <v>1.0869565217391304E-2</v>
      </c>
      <c r="AF338" s="6">
        <v>0</v>
      </c>
      <c r="AG338" s="6">
        <v>0</v>
      </c>
      <c r="AH338" s="1">
        <v>315187</v>
      </c>
      <c r="AI338">
        <v>2</v>
      </c>
    </row>
    <row r="339" spans="1:35" x14ac:dyDescent="0.25">
      <c r="A339" t="s">
        <v>380</v>
      </c>
      <c r="B339" t="s">
        <v>168</v>
      </c>
      <c r="C339" t="s">
        <v>537</v>
      </c>
      <c r="D339" t="s">
        <v>405</v>
      </c>
      <c r="E339" s="6">
        <v>105.03260869565217</v>
      </c>
      <c r="F339" s="6">
        <v>5.0543478260869561</v>
      </c>
      <c r="G339" s="6">
        <v>2.213586956521739</v>
      </c>
      <c r="H339" s="6">
        <v>0</v>
      </c>
      <c r="I339" s="6">
        <v>5.7391304347826084</v>
      </c>
      <c r="J339" s="6">
        <v>0</v>
      </c>
      <c r="K339" s="6">
        <v>4.5782608695652174</v>
      </c>
      <c r="L339" s="6">
        <v>25.220108695652176</v>
      </c>
      <c r="M339" s="6">
        <v>6.1141304347826084</v>
      </c>
      <c r="N339" s="6">
        <v>0</v>
      </c>
      <c r="O339" s="6">
        <f>SUM(NonNurse[[#This Row],[Qualified Social Work Staff Hours]],NonNurse[[#This Row],[Other Social Work Staff Hours]])/NonNurse[[#This Row],[MDS Census]]</f>
        <v>5.8211735485873953E-2</v>
      </c>
      <c r="P339" s="6">
        <v>0</v>
      </c>
      <c r="Q339" s="6">
        <v>37.300217391304344</v>
      </c>
      <c r="R339" s="6">
        <f>SUM(NonNurse[[#This Row],[Qualified Activities Professional Hours]],NonNurse[[#This Row],[Other Activities Professional Hours]])/NonNurse[[#This Row],[MDS Census]]</f>
        <v>0.35512987684983954</v>
      </c>
      <c r="S339" s="6">
        <v>23.405000000000001</v>
      </c>
      <c r="T339" s="6">
        <v>1.4782608695652173</v>
      </c>
      <c r="U339" s="6">
        <v>2.8369565217391304</v>
      </c>
      <c r="V339" s="6">
        <f>SUM(NonNurse[[#This Row],[Occupational Therapist Hours]],NonNurse[[#This Row],[OT Assistant Hours]],NonNurse[[#This Row],[OT Aide Hours]])/NonNurse[[#This Row],[MDS Census]]</f>
        <v>0.26392010762703094</v>
      </c>
      <c r="W339" s="6">
        <v>19.410326086956523</v>
      </c>
      <c r="X339" s="6">
        <v>0</v>
      </c>
      <c r="Y339" s="6">
        <v>9.4347826086956523</v>
      </c>
      <c r="Z339" s="6">
        <f>SUM(NonNurse[[#This Row],[Physical Therapist (PT) Hours]],NonNurse[[#This Row],[PT Assistant Hours]],NonNurse[[#This Row],[PT Aide Hours]])/NonNurse[[#This Row],[MDS Census]]</f>
        <v>0.27463003208113423</v>
      </c>
      <c r="AA339" s="6">
        <v>4.8695652173913047</v>
      </c>
      <c r="AB339" s="6">
        <v>36.228260869565219</v>
      </c>
      <c r="AC339" s="6">
        <v>0</v>
      </c>
      <c r="AD339" s="6">
        <v>0</v>
      </c>
      <c r="AE339" s="6">
        <v>333.98913043478262</v>
      </c>
      <c r="AF339" s="6">
        <v>0</v>
      </c>
      <c r="AG339" s="6">
        <v>5.6048913043478272</v>
      </c>
      <c r="AH339" s="1">
        <v>315289</v>
      </c>
      <c r="AI339">
        <v>2</v>
      </c>
    </row>
    <row r="340" spans="1:35" x14ac:dyDescent="0.25">
      <c r="A340" t="s">
        <v>380</v>
      </c>
      <c r="B340" t="s">
        <v>259</v>
      </c>
      <c r="C340" t="s">
        <v>589</v>
      </c>
      <c r="D340" t="s">
        <v>412</v>
      </c>
      <c r="E340" s="6">
        <v>63.184782608695649</v>
      </c>
      <c r="F340" s="6">
        <v>5.7391304347826084</v>
      </c>
      <c r="G340" s="6">
        <v>0.43478260869565216</v>
      </c>
      <c r="H340" s="6">
        <v>0.46739130434782611</v>
      </c>
      <c r="I340" s="6">
        <v>0.83695652173913049</v>
      </c>
      <c r="J340" s="6">
        <v>0</v>
      </c>
      <c r="K340" s="6">
        <v>0.14130434782608695</v>
      </c>
      <c r="L340" s="6">
        <v>0.63423913043478253</v>
      </c>
      <c r="M340" s="6">
        <v>3.75</v>
      </c>
      <c r="N340" s="6">
        <v>0</v>
      </c>
      <c r="O340" s="6">
        <f>SUM(NonNurse[[#This Row],[Qualified Social Work Staff Hours]],NonNurse[[#This Row],[Other Social Work Staff Hours]])/NonNurse[[#This Row],[MDS Census]]</f>
        <v>5.9349733356270432E-2</v>
      </c>
      <c r="P340" s="6">
        <v>5.6521739130434785</v>
      </c>
      <c r="Q340" s="6">
        <v>11.269021739130435</v>
      </c>
      <c r="R340" s="6">
        <f>SUM(NonNurse[[#This Row],[Qualified Activities Professional Hours]],NonNurse[[#This Row],[Other Activities Professional Hours]])/NonNurse[[#This Row],[MDS Census]]</f>
        <v>0.26780492000688116</v>
      </c>
      <c r="S340" s="6">
        <v>1.2813043478260868</v>
      </c>
      <c r="T340" s="6">
        <v>0.19293478260869565</v>
      </c>
      <c r="U340" s="6">
        <v>0</v>
      </c>
      <c r="V340" s="6">
        <f>SUM(NonNurse[[#This Row],[Occupational Therapist Hours]],NonNurse[[#This Row],[OT Assistant Hours]],NonNurse[[#This Row],[OT Aide Hours]])/NonNurse[[#This Row],[MDS Census]]</f>
        <v>2.3332186478582484E-2</v>
      </c>
      <c r="W340" s="6">
        <v>4.5466304347826085</v>
      </c>
      <c r="X340" s="6">
        <v>0</v>
      </c>
      <c r="Y340" s="6">
        <v>0</v>
      </c>
      <c r="Z340" s="6">
        <f>SUM(NonNurse[[#This Row],[Physical Therapist (PT) Hours]],NonNurse[[#This Row],[PT Assistant Hours]],NonNurse[[#This Row],[PT Aide Hours]])/NonNurse[[#This Row],[MDS Census]]</f>
        <v>7.1957681059693787E-2</v>
      </c>
      <c r="AA340" s="6">
        <v>0.42391304347826086</v>
      </c>
      <c r="AB340" s="6">
        <v>0</v>
      </c>
      <c r="AC340" s="6">
        <v>0</v>
      </c>
      <c r="AD340" s="6">
        <v>0</v>
      </c>
      <c r="AE340" s="6">
        <v>0</v>
      </c>
      <c r="AF340" s="6">
        <v>0</v>
      </c>
      <c r="AG340" s="6">
        <v>0</v>
      </c>
      <c r="AH340" s="1">
        <v>315414</v>
      </c>
      <c r="AI340">
        <v>2</v>
      </c>
    </row>
    <row r="341" spans="1:35" x14ac:dyDescent="0.25">
      <c r="A341" t="s">
        <v>380</v>
      </c>
      <c r="B341" t="s">
        <v>180</v>
      </c>
      <c r="C341" t="s">
        <v>422</v>
      </c>
      <c r="D341" t="s">
        <v>404</v>
      </c>
      <c r="E341" s="6">
        <v>79.315217391304344</v>
      </c>
      <c r="F341" s="6">
        <v>11.130434782608695</v>
      </c>
      <c r="G341" s="6">
        <v>2.1793478260869565</v>
      </c>
      <c r="H341" s="6">
        <v>0.35054347826086957</v>
      </c>
      <c r="I341" s="6">
        <v>1.9565217391304348</v>
      </c>
      <c r="J341" s="6">
        <v>0</v>
      </c>
      <c r="K341" s="6">
        <v>0</v>
      </c>
      <c r="L341" s="6">
        <v>1.3776086956521738</v>
      </c>
      <c r="M341" s="6">
        <v>5.5652173913043477</v>
      </c>
      <c r="N341" s="6">
        <v>0</v>
      </c>
      <c r="O341" s="6">
        <f>SUM(NonNurse[[#This Row],[Qualified Social Work Staff Hours]],NonNurse[[#This Row],[Other Social Work Staff Hours]])/NonNurse[[#This Row],[MDS Census]]</f>
        <v>7.0165821570508435E-2</v>
      </c>
      <c r="P341" s="6">
        <v>23.464673913043477</v>
      </c>
      <c r="Q341" s="6">
        <v>0</v>
      </c>
      <c r="R341" s="6">
        <f>SUM(NonNurse[[#This Row],[Qualified Activities Professional Hours]],NonNurse[[#This Row],[Other Activities Professional Hours]])/NonNurse[[#This Row],[MDS Census]]</f>
        <v>0.29584075647526381</v>
      </c>
      <c r="S341" s="6">
        <v>4.8740217391304341</v>
      </c>
      <c r="T341" s="6">
        <v>2.7954347826086958</v>
      </c>
      <c r="U341" s="6">
        <v>0</v>
      </c>
      <c r="V341" s="6">
        <f>SUM(NonNurse[[#This Row],[Occupational Therapist Hours]],NonNurse[[#This Row],[OT Assistant Hours]],NonNurse[[#This Row],[OT Aide Hours]])/NonNurse[[#This Row],[MDS Census]]</f>
        <v>9.6695902425654387E-2</v>
      </c>
      <c r="W341" s="6">
        <v>4.1126086956521757</v>
      </c>
      <c r="X341" s="6">
        <v>5.5407608695652177</v>
      </c>
      <c r="Y341" s="6">
        <v>0</v>
      </c>
      <c r="Z341" s="6">
        <f>SUM(NonNurse[[#This Row],[Physical Therapist (PT) Hours]],NonNurse[[#This Row],[PT Assistant Hours]],NonNurse[[#This Row],[PT Aide Hours]])/NonNurse[[#This Row],[MDS Census]]</f>
        <v>0.12170892147457861</v>
      </c>
      <c r="AA341" s="6">
        <v>0</v>
      </c>
      <c r="AB341" s="6">
        <v>0</v>
      </c>
      <c r="AC341" s="6">
        <v>0</v>
      </c>
      <c r="AD341" s="6">
        <v>0</v>
      </c>
      <c r="AE341" s="6">
        <v>0</v>
      </c>
      <c r="AF341" s="6">
        <v>0</v>
      </c>
      <c r="AG341" s="6">
        <v>0</v>
      </c>
      <c r="AH341" s="1">
        <v>315304</v>
      </c>
      <c r="AI341">
        <v>2</v>
      </c>
    </row>
    <row r="342" spans="1:35" x14ac:dyDescent="0.25">
      <c r="A342" t="s">
        <v>380</v>
      </c>
      <c r="B342" t="s">
        <v>196</v>
      </c>
      <c r="C342" t="s">
        <v>448</v>
      </c>
      <c r="D342" t="s">
        <v>406</v>
      </c>
      <c r="E342" s="6">
        <v>122.07608695652173</v>
      </c>
      <c r="F342" s="6">
        <v>6.6304347826086953</v>
      </c>
      <c r="G342" s="6">
        <v>1.1304347826086956</v>
      </c>
      <c r="H342" s="6">
        <v>0</v>
      </c>
      <c r="I342" s="6">
        <v>7.7065217391304346</v>
      </c>
      <c r="J342" s="6">
        <v>0</v>
      </c>
      <c r="K342" s="6">
        <v>0</v>
      </c>
      <c r="L342" s="6">
        <v>4.9130434782608692</v>
      </c>
      <c r="M342" s="6">
        <v>10.782608695652174</v>
      </c>
      <c r="N342" s="6">
        <v>5.0217391304347823</v>
      </c>
      <c r="O342" s="6">
        <f>SUM(NonNurse[[#This Row],[Qualified Social Work Staff Hours]],NonNurse[[#This Row],[Other Social Work Staff Hours]])/NonNurse[[#This Row],[MDS Census]]</f>
        <v>0.12946309322411184</v>
      </c>
      <c r="P342" s="6">
        <v>5.1630434782608692</v>
      </c>
      <c r="Q342" s="6">
        <v>29.88326086956522</v>
      </c>
      <c r="R342" s="6">
        <f>SUM(NonNurse[[#This Row],[Qualified Activities Professional Hours]],NonNurse[[#This Row],[Other Activities Professional Hours]])/NonNurse[[#This Row],[MDS Census]]</f>
        <v>0.28708574481346277</v>
      </c>
      <c r="S342" s="6">
        <v>15.17923913043478</v>
      </c>
      <c r="T342" s="6">
        <v>0</v>
      </c>
      <c r="U342" s="6">
        <v>0</v>
      </c>
      <c r="V342" s="6">
        <f>SUM(NonNurse[[#This Row],[Occupational Therapist Hours]],NonNurse[[#This Row],[OT Assistant Hours]],NonNurse[[#This Row],[OT Aide Hours]])/NonNurse[[#This Row],[MDS Census]]</f>
        <v>0.12434244501825303</v>
      </c>
      <c r="W342" s="6">
        <v>10.745543478260869</v>
      </c>
      <c r="X342" s="6">
        <v>0</v>
      </c>
      <c r="Y342" s="6">
        <v>5.6739130434782608</v>
      </c>
      <c r="Z342" s="6">
        <f>SUM(NonNurse[[#This Row],[Physical Therapist (PT) Hours]],NonNurse[[#This Row],[PT Assistant Hours]],NonNurse[[#This Row],[PT Aide Hours]])/NonNurse[[#This Row],[MDS Census]]</f>
        <v>0.13450182530495947</v>
      </c>
      <c r="AA342" s="6">
        <v>0</v>
      </c>
      <c r="AB342" s="6">
        <v>0</v>
      </c>
      <c r="AC342" s="6">
        <v>0</v>
      </c>
      <c r="AD342" s="6">
        <v>0</v>
      </c>
      <c r="AE342" s="6">
        <v>5.6195652173913047</v>
      </c>
      <c r="AF342" s="6">
        <v>0</v>
      </c>
      <c r="AG342" s="6">
        <v>0</v>
      </c>
      <c r="AH342" s="1">
        <v>315324</v>
      </c>
      <c r="AI342">
        <v>2</v>
      </c>
    </row>
    <row r="343" spans="1:35" x14ac:dyDescent="0.25">
      <c r="A343" t="s">
        <v>380</v>
      </c>
      <c r="B343" t="s">
        <v>324</v>
      </c>
      <c r="C343" t="s">
        <v>527</v>
      </c>
      <c r="D343" t="s">
        <v>412</v>
      </c>
      <c r="E343" s="6">
        <v>90.673913043478265</v>
      </c>
      <c r="F343" s="6">
        <v>5.5992391304347828</v>
      </c>
      <c r="G343" s="6">
        <v>1.4728260869565217</v>
      </c>
      <c r="H343" s="6">
        <v>0</v>
      </c>
      <c r="I343" s="6">
        <v>0</v>
      </c>
      <c r="J343" s="6">
        <v>0</v>
      </c>
      <c r="K343" s="6">
        <v>0</v>
      </c>
      <c r="L343" s="6">
        <v>4.0404347826086937</v>
      </c>
      <c r="M343" s="6">
        <v>10.541195652173911</v>
      </c>
      <c r="N343" s="6">
        <v>0</v>
      </c>
      <c r="O343" s="6">
        <f>SUM(NonNurse[[#This Row],[Qualified Social Work Staff Hours]],NonNurse[[#This Row],[Other Social Work Staff Hours]])/NonNurse[[#This Row],[MDS Census]]</f>
        <v>0.11625389594821384</v>
      </c>
      <c r="P343" s="6">
        <v>5.7636956521739107</v>
      </c>
      <c r="Q343" s="6">
        <v>21.942826086956511</v>
      </c>
      <c r="R343" s="6">
        <f>SUM(NonNurse[[#This Row],[Qualified Activities Professional Hours]],NonNurse[[#This Row],[Other Activities Professional Hours]])/NonNurse[[#This Row],[MDS Census]]</f>
        <v>0.3055622152960919</v>
      </c>
      <c r="S343" s="6">
        <v>5.6082608695652176</v>
      </c>
      <c r="T343" s="6">
        <v>4.4933695652173915</v>
      </c>
      <c r="U343" s="6">
        <v>0</v>
      </c>
      <c r="V343" s="6">
        <f>SUM(NonNurse[[#This Row],[Occupational Therapist Hours]],NonNurse[[#This Row],[OT Assistant Hours]],NonNurse[[#This Row],[OT Aide Hours]])/NonNurse[[#This Row],[MDS Census]]</f>
        <v>0.11140613761687845</v>
      </c>
      <c r="W343" s="6">
        <v>5.9665217391304353</v>
      </c>
      <c r="X343" s="6">
        <v>5.6223913043478264</v>
      </c>
      <c r="Y343" s="6">
        <v>4.0978260869565215</v>
      </c>
      <c r="Z343" s="6">
        <f>SUM(NonNurse[[#This Row],[Physical Therapist (PT) Hours]],NonNurse[[#This Row],[PT Assistant Hours]],NonNurse[[#This Row],[PT Aide Hours]])/NonNurse[[#This Row],[MDS Census]]</f>
        <v>0.17300167825461518</v>
      </c>
      <c r="AA343" s="6">
        <v>0</v>
      </c>
      <c r="AB343" s="6">
        <v>0</v>
      </c>
      <c r="AC343" s="6">
        <v>0</v>
      </c>
      <c r="AD343" s="6">
        <v>0</v>
      </c>
      <c r="AE343" s="6">
        <v>0</v>
      </c>
      <c r="AF343" s="6">
        <v>0</v>
      </c>
      <c r="AG343" s="6">
        <v>0</v>
      </c>
      <c r="AH343" s="1">
        <v>315504</v>
      </c>
      <c r="AI343">
        <v>2</v>
      </c>
    </row>
    <row r="344" spans="1:35" x14ac:dyDescent="0.25">
      <c r="A344" t="s">
        <v>380</v>
      </c>
      <c r="B344" t="s">
        <v>237</v>
      </c>
      <c r="C344" t="s">
        <v>431</v>
      </c>
      <c r="D344" t="s">
        <v>410</v>
      </c>
      <c r="E344" s="6">
        <v>142.56521739130434</v>
      </c>
      <c r="F344" s="6">
        <v>18.065217391304348</v>
      </c>
      <c r="G344" s="6">
        <v>1.1304347826086956</v>
      </c>
      <c r="H344" s="6">
        <v>1.125</v>
      </c>
      <c r="I344" s="6">
        <v>5.8369565217391308</v>
      </c>
      <c r="J344" s="6">
        <v>0</v>
      </c>
      <c r="K344" s="6">
        <v>0.18206521739130435</v>
      </c>
      <c r="L344" s="6">
        <v>5.2478260869565219</v>
      </c>
      <c r="M344" s="6">
        <v>5.7391304347826084</v>
      </c>
      <c r="N344" s="6">
        <v>0</v>
      </c>
      <c r="O344" s="6">
        <f>SUM(NonNurse[[#This Row],[Qualified Social Work Staff Hours]],NonNurse[[#This Row],[Other Social Work Staff Hours]])/NonNurse[[#This Row],[MDS Census]]</f>
        <v>4.0256175663311987E-2</v>
      </c>
      <c r="P344" s="6">
        <v>5.3043478260869561</v>
      </c>
      <c r="Q344" s="6">
        <v>23.721739130434788</v>
      </c>
      <c r="R344" s="6">
        <f>SUM(NonNurse[[#This Row],[Qualified Activities Professional Hours]],NonNurse[[#This Row],[Other Activities Professional Hours]])/NonNurse[[#This Row],[MDS Census]]</f>
        <v>0.20359865812747793</v>
      </c>
      <c r="S344" s="6">
        <v>21.516304347826082</v>
      </c>
      <c r="T344" s="6">
        <v>0</v>
      </c>
      <c r="U344" s="6">
        <v>0</v>
      </c>
      <c r="V344" s="6">
        <f>SUM(NonNurse[[#This Row],[Occupational Therapist Hours]],NonNurse[[#This Row],[OT Assistant Hours]],NonNurse[[#This Row],[OT Aide Hours]])/NonNurse[[#This Row],[MDS Census]]</f>
        <v>0.15092253735895086</v>
      </c>
      <c r="W344" s="6">
        <v>17.061304347826084</v>
      </c>
      <c r="X344" s="6">
        <v>0</v>
      </c>
      <c r="Y344" s="6">
        <v>2.9347826086956523</v>
      </c>
      <c r="Z344" s="6">
        <f>SUM(NonNurse[[#This Row],[Physical Therapist (PT) Hours]],NonNurse[[#This Row],[PT Assistant Hours]],NonNurse[[#This Row],[PT Aide Hours]])/NonNurse[[#This Row],[MDS Census]]</f>
        <v>0.14025922537358951</v>
      </c>
      <c r="AA344" s="6">
        <v>0</v>
      </c>
      <c r="AB344" s="6">
        <v>0</v>
      </c>
      <c r="AC344" s="6">
        <v>0</v>
      </c>
      <c r="AD344" s="6">
        <v>0</v>
      </c>
      <c r="AE344" s="6">
        <v>0</v>
      </c>
      <c r="AF344" s="6">
        <v>0</v>
      </c>
      <c r="AG344" s="6">
        <v>1.0108695652173914</v>
      </c>
      <c r="AH344" s="1">
        <v>315372</v>
      </c>
      <c r="AI344">
        <v>2</v>
      </c>
    </row>
    <row r="345" spans="1:35" x14ac:dyDescent="0.25">
      <c r="A345" t="s">
        <v>380</v>
      </c>
      <c r="B345" t="s">
        <v>262</v>
      </c>
      <c r="C345" t="s">
        <v>590</v>
      </c>
      <c r="D345" t="s">
        <v>415</v>
      </c>
      <c r="E345" s="6">
        <v>42.554347826086953</v>
      </c>
      <c r="F345" s="6">
        <v>5.3043478260869561</v>
      </c>
      <c r="G345" s="6">
        <v>0.13043478260869565</v>
      </c>
      <c r="H345" s="6">
        <v>0.21163043478260868</v>
      </c>
      <c r="I345" s="6">
        <v>1.0434782608695652</v>
      </c>
      <c r="J345" s="6">
        <v>0</v>
      </c>
      <c r="K345" s="6">
        <v>5.3913043478260869</v>
      </c>
      <c r="L345" s="6">
        <v>0.50173913043478258</v>
      </c>
      <c r="M345" s="6">
        <v>8.7778260869565212</v>
      </c>
      <c r="N345" s="6">
        <v>0</v>
      </c>
      <c r="O345" s="6">
        <f>SUM(NonNurse[[#This Row],[Qualified Social Work Staff Hours]],NonNurse[[#This Row],[Other Social Work Staff Hours]])/NonNurse[[#This Row],[MDS Census]]</f>
        <v>0.20627330779054917</v>
      </c>
      <c r="P345" s="6">
        <v>4.6086956521739131</v>
      </c>
      <c r="Q345" s="6">
        <v>22.765978260869559</v>
      </c>
      <c r="R345" s="6">
        <f>SUM(NonNurse[[#This Row],[Qualified Activities Professional Hours]],NonNurse[[#This Row],[Other Activities Professional Hours]])/NonNurse[[#This Row],[MDS Census]]</f>
        <v>0.64328735632183898</v>
      </c>
      <c r="S345" s="6">
        <v>8.0763043478260865</v>
      </c>
      <c r="T345" s="6">
        <v>2.1655434782608696</v>
      </c>
      <c r="U345" s="6">
        <v>0</v>
      </c>
      <c r="V345" s="6">
        <f>SUM(NonNurse[[#This Row],[Occupational Therapist Hours]],NonNurse[[#This Row],[OT Assistant Hours]],NonNurse[[#This Row],[OT Aide Hours]])/NonNurse[[#This Row],[MDS Census]]</f>
        <v>0.24067688378033208</v>
      </c>
      <c r="W345" s="6">
        <v>4.5318478260869561</v>
      </c>
      <c r="X345" s="6">
        <v>0</v>
      </c>
      <c r="Y345" s="6">
        <v>0</v>
      </c>
      <c r="Z345" s="6">
        <f>SUM(NonNurse[[#This Row],[Physical Therapist (PT) Hours]],NonNurse[[#This Row],[PT Assistant Hours]],NonNurse[[#This Row],[PT Aide Hours]])/NonNurse[[#This Row],[MDS Census]]</f>
        <v>0.10649553001277139</v>
      </c>
      <c r="AA345" s="6">
        <v>0</v>
      </c>
      <c r="AB345" s="6">
        <v>0</v>
      </c>
      <c r="AC345" s="6">
        <v>0</v>
      </c>
      <c r="AD345" s="6">
        <v>0</v>
      </c>
      <c r="AE345" s="6">
        <v>0</v>
      </c>
      <c r="AF345" s="6">
        <v>0</v>
      </c>
      <c r="AG345" s="6">
        <v>0</v>
      </c>
      <c r="AH345" s="1">
        <v>315418</v>
      </c>
      <c r="AI345">
        <v>2</v>
      </c>
    </row>
    <row r="346" spans="1:35" x14ac:dyDescent="0.25">
      <c r="A346" t="s">
        <v>380</v>
      </c>
      <c r="B346" t="s">
        <v>112</v>
      </c>
      <c r="C346" t="s">
        <v>543</v>
      </c>
      <c r="D346" t="s">
        <v>418</v>
      </c>
      <c r="E346" s="6">
        <v>140.71739130434781</v>
      </c>
      <c r="F346" s="6">
        <v>6.5217391304347823</v>
      </c>
      <c r="G346" s="6">
        <v>0</v>
      </c>
      <c r="H346" s="6">
        <v>0</v>
      </c>
      <c r="I346" s="6">
        <v>5.3478260869565215</v>
      </c>
      <c r="J346" s="6">
        <v>0</v>
      </c>
      <c r="K346" s="6">
        <v>0</v>
      </c>
      <c r="L346" s="6">
        <v>7.9406521739130431</v>
      </c>
      <c r="M346" s="6">
        <v>1.2527173913043479</v>
      </c>
      <c r="N346" s="6">
        <v>0</v>
      </c>
      <c r="O346" s="6">
        <f>SUM(NonNurse[[#This Row],[Qualified Social Work Staff Hours]],NonNurse[[#This Row],[Other Social Work Staff Hours]])/NonNurse[[#This Row],[MDS Census]]</f>
        <v>8.902363664452342E-3</v>
      </c>
      <c r="P346" s="6">
        <v>5.1304347826086953</v>
      </c>
      <c r="Q346" s="6">
        <v>18.904891304347824</v>
      </c>
      <c r="R346" s="6">
        <f>SUM(NonNurse[[#This Row],[Qualified Activities Professional Hours]],NonNurse[[#This Row],[Other Activities Professional Hours]])/NonNurse[[#This Row],[MDS Census]]</f>
        <v>0.17080565425614089</v>
      </c>
      <c r="S346" s="6">
        <v>11.560217391304343</v>
      </c>
      <c r="T346" s="6">
        <v>3.53</v>
      </c>
      <c r="U346" s="6">
        <v>0</v>
      </c>
      <c r="V346" s="6">
        <f>SUM(NonNurse[[#This Row],[Occupational Therapist Hours]],NonNurse[[#This Row],[OT Assistant Hours]],NonNurse[[#This Row],[OT Aide Hours]])/NonNurse[[#This Row],[MDS Census]]</f>
        <v>0.10723775683608834</v>
      </c>
      <c r="W346" s="6">
        <v>5.9278260869565216</v>
      </c>
      <c r="X346" s="6">
        <v>9.1579347826086934</v>
      </c>
      <c r="Y346" s="6">
        <v>0</v>
      </c>
      <c r="Z346" s="6">
        <f>SUM(NonNurse[[#This Row],[Physical Therapist (PT) Hours]],NonNurse[[#This Row],[PT Assistant Hours]],NonNurse[[#This Row],[PT Aide Hours]])/NonNurse[[#This Row],[MDS Census]]</f>
        <v>0.10720608682218445</v>
      </c>
      <c r="AA346" s="6">
        <v>0</v>
      </c>
      <c r="AB346" s="6">
        <v>0</v>
      </c>
      <c r="AC346" s="6">
        <v>0</v>
      </c>
      <c r="AD346" s="6">
        <v>0</v>
      </c>
      <c r="AE346" s="6">
        <v>0</v>
      </c>
      <c r="AF346" s="6">
        <v>0</v>
      </c>
      <c r="AG346" s="6">
        <v>0</v>
      </c>
      <c r="AH346" s="1">
        <v>315213</v>
      </c>
      <c r="AI346">
        <v>2</v>
      </c>
    </row>
    <row r="347" spans="1:35" x14ac:dyDescent="0.25">
      <c r="A347" t="s">
        <v>380</v>
      </c>
      <c r="B347" t="s">
        <v>36</v>
      </c>
      <c r="C347" t="s">
        <v>502</v>
      </c>
      <c r="D347" t="s">
        <v>415</v>
      </c>
      <c r="E347" s="6">
        <v>9.6086956521739122</v>
      </c>
      <c r="F347" s="6">
        <v>2.2103260869565209</v>
      </c>
      <c r="G347" s="6">
        <v>0.24282608695652175</v>
      </c>
      <c r="H347" s="6">
        <v>6.0760869565217389E-2</v>
      </c>
      <c r="I347" s="6">
        <v>8.6956521739130432E-2</v>
      </c>
      <c r="J347" s="6">
        <v>0</v>
      </c>
      <c r="K347" s="6">
        <v>6.0652173913043478E-2</v>
      </c>
      <c r="L347" s="6">
        <v>2.8984782608695649</v>
      </c>
      <c r="M347" s="6">
        <v>2.1838043478260865</v>
      </c>
      <c r="N347" s="6">
        <v>0</v>
      </c>
      <c r="O347" s="6">
        <f>SUM(NonNurse[[#This Row],[Qualified Social Work Staff Hours]],NonNurse[[#This Row],[Other Social Work Staff Hours]])/NonNurse[[#This Row],[MDS Census]]</f>
        <v>0.22727375565610858</v>
      </c>
      <c r="P347" s="6">
        <v>1.9169565217391309</v>
      </c>
      <c r="Q347" s="6">
        <v>1.3018478260869568</v>
      </c>
      <c r="R347" s="6">
        <f>SUM(NonNurse[[#This Row],[Qualified Activities Professional Hours]],NonNurse[[#This Row],[Other Activities Professional Hours]])/NonNurse[[#This Row],[MDS Census]]</f>
        <v>0.33498868778280549</v>
      </c>
      <c r="S347" s="6">
        <v>6.070543478260868</v>
      </c>
      <c r="T347" s="6">
        <v>0</v>
      </c>
      <c r="U347" s="6">
        <v>0</v>
      </c>
      <c r="V347" s="6">
        <f>SUM(NonNurse[[#This Row],[Occupational Therapist Hours]],NonNurse[[#This Row],[OT Assistant Hours]],NonNurse[[#This Row],[OT Aide Hours]])/NonNurse[[#This Row],[MDS Census]]</f>
        <v>0.63177601809954742</v>
      </c>
      <c r="W347" s="6">
        <v>12.968260869565222</v>
      </c>
      <c r="X347" s="6">
        <v>0</v>
      </c>
      <c r="Y347" s="6">
        <v>2.4456521739130435</v>
      </c>
      <c r="Z347" s="6">
        <f>SUM(NonNurse[[#This Row],[Physical Therapist (PT) Hours]],NonNurse[[#This Row],[PT Assistant Hours]],NonNurse[[#This Row],[PT Aide Hours]])/NonNurse[[#This Row],[MDS Census]]</f>
        <v>1.6041628959276024</v>
      </c>
      <c r="AA347" s="6">
        <v>0</v>
      </c>
      <c r="AB347" s="6">
        <v>0</v>
      </c>
      <c r="AC347" s="6">
        <v>0</v>
      </c>
      <c r="AD347" s="6">
        <v>0</v>
      </c>
      <c r="AE347" s="6">
        <v>0</v>
      </c>
      <c r="AF347" s="6">
        <v>0</v>
      </c>
      <c r="AG347" s="6">
        <v>0</v>
      </c>
      <c r="AH347" s="1">
        <v>315077</v>
      </c>
      <c r="AI347">
        <v>2</v>
      </c>
    </row>
    <row r="348" spans="1:35" x14ac:dyDescent="0.25">
      <c r="A348" t="s">
        <v>380</v>
      </c>
      <c r="B348" t="s">
        <v>347</v>
      </c>
      <c r="C348" t="s">
        <v>477</v>
      </c>
      <c r="D348" t="s">
        <v>410</v>
      </c>
      <c r="E348" s="6">
        <v>14.467391304347826</v>
      </c>
      <c r="F348" s="6">
        <v>5.5652173913043477</v>
      </c>
      <c r="G348" s="6">
        <v>1.0434782608695652</v>
      </c>
      <c r="H348" s="6">
        <v>0.11293478260869566</v>
      </c>
      <c r="I348" s="6">
        <v>1.5652173913043479</v>
      </c>
      <c r="J348" s="6">
        <v>0</v>
      </c>
      <c r="K348" s="6">
        <v>2.6630434782608696</v>
      </c>
      <c r="L348" s="6">
        <v>1.1485869565217393</v>
      </c>
      <c r="M348" s="6">
        <v>4.5081521739130439</v>
      </c>
      <c r="N348" s="6">
        <v>0</v>
      </c>
      <c r="O348" s="6">
        <f>SUM(NonNurse[[#This Row],[Qualified Social Work Staff Hours]],NonNurse[[#This Row],[Other Social Work Staff Hours]])/NonNurse[[#This Row],[MDS Census]]</f>
        <v>0.31160781367392942</v>
      </c>
      <c r="P348" s="6">
        <v>4.8097826086956523</v>
      </c>
      <c r="Q348" s="6">
        <v>5.6222826086956523</v>
      </c>
      <c r="R348" s="6">
        <f>SUM(NonNurse[[#This Row],[Qualified Activities Professional Hours]],NonNurse[[#This Row],[Other Activities Professional Hours]])/NonNurse[[#This Row],[MDS Census]]</f>
        <v>0.72107438016528924</v>
      </c>
      <c r="S348" s="6">
        <v>10.196195652173916</v>
      </c>
      <c r="T348" s="6">
        <v>2.2826086956521739E-2</v>
      </c>
      <c r="U348" s="6">
        <v>0</v>
      </c>
      <c r="V348" s="6">
        <f>SUM(NonNurse[[#This Row],[Occupational Therapist Hours]],NonNurse[[#This Row],[OT Assistant Hours]],NonNurse[[#This Row],[OT Aide Hours]])/NonNurse[[#This Row],[MDS Census]]</f>
        <v>0.70634861006761862</v>
      </c>
      <c r="W348" s="6">
        <v>4.3957608695652173</v>
      </c>
      <c r="X348" s="6">
        <v>2.5836956521739127</v>
      </c>
      <c r="Y348" s="6">
        <v>0</v>
      </c>
      <c r="Z348" s="6">
        <f>SUM(NonNurse[[#This Row],[Physical Therapist (PT) Hours]],NonNurse[[#This Row],[PT Assistant Hours]],NonNurse[[#This Row],[PT Aide Hours]])/NonNurse[[#This Row],[MDS Census]]</f>
        <v>0.48242674680691205</v>
      </c>
      <c r="AA348" s="6">
        <v>0</v>
      </c>
      <c r="AB348" s="6">
        <v>0</v>
      </c>
      <c r="AC348" s="6">
        <v>0</v>
      </c>
      <c r="AD348" s="6">
        <v>0</v>
      </c>
      <c r="AE348" s="6">
        <v>0</v>
      </c>
      <c r="AF348" s="6">
        <v>0</v>
      </c>
      <c r="AG348" s="6">
        <v>0</v>
      </c>
      <c r="AH348" s="1">
        <v>315527</v>
      </c>
      <c r="AI348">
        <v>2</v>
      </c>
    </row>
    <row r="349" spans="1:35" x14ac:dyDescent="0.25">
      <c r="A349" t="s">
        <v>380</v>
      </c>
      <c r="B349" t="s">
        <v>89</v>
      </c>
      <c r="C349" t="s">
        <v>524</v>
      </c>
      <c r="D349" t="s">
        <v>410</v>
      </c>
      <c r="E349" s="6">
        <v>137.43478260869566</v>
      </c>
      <c r="F349" s="6">
        <v>13.305434782608694</v>
      </c>
      <c r="G349" s="6">
        <v>0</v>
      </c>
      <c r="H349" s="6">
        <v>0</v>
      </c>
      <c r="I349" s="6">
        <v>0</v>
      </c>
      <c r="J349" s="6">
        <v>0</v>
      </c>
      <c r="K349" s="6">
        <v>0</v>
      </c>
      <c r="L349" s="6">
        <v>2.8070652173913042</v>
      </c>
      <c r="M349" s="6">
        <v>4.5108695652173916</v>
      </c>
      <c r="N349" s="6">
        <v>0</v>
      </c>
      <c r="O349" s="6">
        <f>SUM(NonNurse[[#This Row],[Qualified Social Work Staff Hours]],NonNurse[[#This Row],[Other Social Work Staff Hours]])/NonNurse[[#This Row],[MDS Census]]</f>
        <v>3.2821891806390384E-2</v>
      </c>
      <c r="P349" s="6">
        <v>21.122282608695652</v>
      </c>
      <c r="Q349" s="6">
        <v>15.590434782608698</v>
      </c>
      <c r="R349" s="6">
        <f>SUM(NonNurse[[#This Row],[Qualified Activities Professional Hours]],NonNurse[[#This Row],[Other Activities Professional Hours]])/NonNurse[[#This Row],[MDS Census]]</f>
        <v>0.26712828218918067</v>
      </c>
      <c r="S349" s="6">
        <v>7.0478260869565243</v>
      </c>
      <c r="T349" s="6">
        <v>3.9402173913043472</v>
      </c>
      <c r="U349" s="6">
        <v>0</v>
      </c>
      <c r="V349" s="6">
        <f>SUM(NonNurse[[#This Row],[Occupational Therapist Hours]],NonNurse[[#This Row],[OT Assistant Hours]],NonNurse[[#This Row],[OT Aide Hours]])/NonNurse[[#This Row],[MDS Census]]</f>
        <v>7.9950964884530226E-2</v>
      </c>
      <c r="W349" s="6">
        <v>4.8155434782608708</v>
      </c>
      <c r="X349" s="6">
        <v>3.426847826086957</v>
      </c>
      <c r="Y349" s="6">
        <v>0.15217391304347827</v>
      </c>
      <c r="Z349" s="6">
        <f>SUM(NonNurse[[#This Row],[Physical Therapist (PT) Hours]],NonNurse[[#This Row],[PT Assistant Hours]],NonNurse[[#This Row],[PT Aide Hours]])/NonNurse[[#This Row],[MDS Census]]</f>
        <v>6.1080354318253732E-2</v>
      </c>
      <c r="AA349" s="6">
        <v>0</v>
      </c>
      <c r="AB349" s="6">
        <v>0</v>
      </c>
      <c r="AC349" s="6">
        <v>0</v>
      </c>
      <c r="AD349" s="6">
        <v>18.682717391304351</v>
      </c>
      <c r="AE349" s="6">
        <v>0</v>
      </c>
      <c r="AF349" s="6">
        <v>0</v>
      </c>
      <c r="AG349" s="6">
        <v>0</v>
      </c>
      <c r="AH349" s="1">
        <v>315178</v>
      </c>
      <c r="AI349">
        <v>2</v>
      </c>
    </row>
    <row r="350" spans="1:35" x14ac:dyDescent="0.25">
      <c r="A350" t="s">
        <v>380</v>
      </c>
      <c r="B350" t="s">
        <v>65</v>
      </c>
      <c r="C350" t="s">
        <v>517</v>
      </c>
      <c r="D350" t="s">
        <v>413</v>
      </c>
      <c r="E350" s="6">
        <v>84.228260869565219</v>
      </c>
      <c r="F350" s="6">
        <v>9.9565217391304355</v>
      </c>
      <c r="G350" s="6">
        <v>1.076086956521739</v>
      </c>
      <c r="H350" s="6">
        <v>0.30173913043478257</v>
      </c>
      <c r="I350" s="6">
        <v>4.5108695652173916</v>
      </c>
      <c r="J350" s="6">
        <v>0</v>
      </c>
      <c r="K350" s="6">
        <v>7.5652173913043477</v>
      </c>
      <c r="L350" s="6">
        <v>4.4564130434782623</v>
      </c>
      <c r="M350" s="6">
        <v>10.565217391304348</v>
      </c>
      <c r="N350" s="6">
        <v>0</v>
      </c>
      <c r="O350" s="6">
        <f>SUM(NonNurse[[#This Row],[Qualified Social Work Staff Hours]],NonNurse[[#This Row],[Other Social Work Staff Hours]])/NonNurse[[#This Row],[MDS Census]]</f>
        <v>0.12543554006968641</v>
      </c>
      <c r="P350" s="6">
        <v>0.78260869565217395</v>
      </c>
      <c r="Q350" s="6">
        <v>18.757826086956527</v>
      </c>
      <c r="R350" s="6">
        <f>SUM(NonNurse[[#This Row],[Qualified Activities Professional Hours]],NonNurse[[#This Row],[Other Activities Professional Hours]])/NonNurse[[#This Row],[MDS Census]]</f>
        <v>0.23199380565234232</v>
      </c>
      <c r="S350" s="6">
        <v>9.5290217391304353</v>
      </c>
      <c r="T350" s="6">
        <v>8.9589130434782618</v>
      </c>
      <c r="U350" s="6">
        <v>0</v>
      </c>
      <c r="V350" s="6">
        <f>SUM(NonNurse[[#This Row],[Occupational Therapist Hours]],NonNurse[[#This Row],[OT Assistant Hours]],NonNurse[[#This Row],[OT Aide Hours]])/NonNurse[[#This Row],[MDS Census]]</f>
        <v>0.21949799974190221</v>
      </c>
      <c r="W350" s="6">
        <v>15.196956521739127</v>
      </c>
      <c r="X350" s="6">
        <v>9.0090217391304321</v>
      </c>
      <c r="Y350" s="6">
        <v>0</v>
      </c>
      <c r="Z350" s="6">
        <f>SUM(NonNurse[[#This Row],[Physical Therapist (PT) Hours]],NonNurse[[#This Row],[PT Assistant Hours]],NonNurse[[#This Row],[PT Aide Hours]])/NonNurse[[#This Row],[MDS Census]]</f>
        <v>0.28738546909278606</v>
      </c>
      <c r="AA350" s="6">
        <v>0</v>
      </c>
      <c r="AB350" s="6">
        <v>0</v>
      </c>
      <c r="AC350" s="6">
        <v>0</v>
      </c>
      <c r="AD350" s="6">
        <v>0</v>
      </c>
      <c r="AE350" s="6">
        <v>0</v>
      </c>
      <c r="AF350" s="6">
        <v>0</v>
      </c>
      <c r="AG350" s="6">
        <v>0</v>
      </c>
      <c r="AH350" s="1">
        <v>315133</v>
      </c>
      <c r="AI350">
        <v>2</v>
      </c>
    </row>
    <row r="351" spans="1:35" x14ac:dyDescent="0.25">
      <c r="A351" t="s">
        <v>380</v>
      </c>
      <c r="B351" t="s">
        <v>139</v>
      </c>
      <c r="C351" t="s">
        <v>463</v>
      </c>
      <c r="D351" t="s">
        <v>403</v>
      </c>
      <c r="E351" s="6">
        <v>453.21739130434781</v>
      </c>
      <c r="F351" s="6">
        <v>10.190217391304348</v>
      </c>
      <c r="G351" s="6">
        <v>0</v>
      </c>
      <c r="H351" s="6">
        <v>0</v>
      </c>
      <c r="I351" s="6">
        <v>0</v>
      </c>
      <c r="J351" s="6">
        <v>0</v>
      </c>
      <c r="K351" s="6">
        <v>0</v>
      </c>
      <c r="L351" s="6">
        <v>8.3315217391304355</v>
      </c>
      <c r="M351" s="6">
        <v>4.45804347826087</v>
      </c>
      <c r="N351" s="6">
        <v>168.56163043478264</v>
      </c>
      <c r="O351" s="6">
        <f>SUM(NonNurse[[#This Row],[Qualified Social Work Staff Hours]],NonNurse[[#This Row],[Other Social Work Staff Hours]])/NonNurse[[#This Row],[MDS Census]]</f>
        <v>0.38175868188795098</v>
      </c>
      <c r="P351" s="6">
        <v>0</v>
      </c>
      <c r="Q351" s="6">
        <v>121.27347826086952</v>
      </c>
      <c r="R351" s="6">
        <f>SUM(NonNurse[[#This Row],[Qualified Activities Professional Hours]],NonNurse[[#This Row],[Other Activities Professional Hours]])/NonNurse[[#This Row],[MDS Census]]</f>
        <v>0.26758346124328464</v>
      </c>
      <c r="S351" s="6">
        <v>2.4634782608695658</v>
      </c>
      <c r="T351" s="6">
        <v>12.408478260869565</v>
      </c>
      <c r="U351" s="6">
        <v>0</v>
      </c>
      <c r="V351" s="6">
        <f>SUM(NonNurse[[#This Row],[Occupational Therapist Hours]],NonNurse[[#This Row],[OT Assistant Hours]],NonNurse[[#This Row],[OT Aide Hours]])/NonNurse[[#This Row],[MDS Census]]</f>
        <v>3.281417881811205E-2</v>
      </c>
      <c r="W351" s="6">
        <v>4.0959782608695647</v>
      </c>
      <c r="X351" s="6">
        <v>5.2780434782608694</v>
      </c>
      <c r="Y351" s="6">
        <v>0</v>
      </c>
      <c r="Z351" s="6">
        <f>SUM(NonNurse[[#This Row],[Physical Therapist (PT) Hours]],NonNurse[[#This Row],[PT Assistant Hours]],NonNurse[[#This Row],[PT Aide Hours]])/NonNurse[[#This Row],[MDS Census]]</f>
        <v>2.0683278971603991E-2</v>
      </c>
      <c r="AA351" s="6">
        <v>0</v>
      </c>
      <c r="AB351" s="6">
        <v>0</v>
      </c>
      <c r="AC351" s="6">
        <v>0</v>
      </c>
      <c r="AD351" s="6">
        <v>0</v>
      </c>
      <c r="AE351" s="6">
        <v>0</v>
      </c>
      <c r="AF351" s="6">
        <v>0</v>
      </c>
      <c r="AG351" s="6">
        <v>0</v>
      </c>
      <c r="AH351" s="1">
        <v>315248</v>
      </c>
      <c r="AI351">
        <v>2</v>
      </c>
    </row>
    <row r="352" spans="1:35" x14ac:dyDescent="0.25">
      <c r="A352" t="s">
        <v>380</v>
      </c>
      <c r="B352" t="s">
        <v>22</v>
      </c>
      <c r="C352" t="s">
        <v>495</v>
      </c>
      <c r="D352" t="s">
        <v>415</v>
      </c>
      <c r="E352" s="6">
        <v>106.92391304347827</v>
      </c>
      <c r="F352" s="6">
        <v>5.4076086956521738</v>
      </c>
      <c r="G352" s="6">
        <v>0.4891304347826087</v>
      </c>
      <c r="H352" s="6">
        <v>0.53260869565217395</v>
      </c>
      <c r="I352" s="6">
        <v>3.3913043478260869</v>
      </c>
      <c r="J352" s="6">
        <v>0</v>
      </c>
      <c r="K352" s="6">
        <v>0</v>
      </c>
      <c r="L352" s="6">
        <v>0</v>
      </c>
      <c r="M352" s="6">
        <v>7.0896739130434785</v>
      </c>
      <c r="N352" s="6">
        <v>0</v>
      </c>
      <c r="O352" s="6">
        <f>SUM(NonNurse[[#This Row],[Qualified Social Work Staff Hours]],NonNurse[[#This Row],[Other Social Work Staff Hours]])/NonNurse[[#This Row],[MDS Census]]</f>
        <v>6.6305784283826372E-2</v>
      </c>
      <c r="P352" s="6">
        <v>0</v>
      </c>
      <c r="Q352" s="6">
        <v>14.991847826086957</v>
      </c>
      <c r="R352" s="6">
        <f>SUM(NonNurse[[#This Row],[Qualified Activities Professional Hours]],NonNurse[[#This Row],[Other Activities Professional Hours]])/NonNurse[[#This Row],[MDS Census]]</f>
        <v>0.14021043000914912</v>
      </c>
      <c r="S352" s="6">
        <v>0</v>
      </c>
      <c r="T352" s="6">
        <v>0</v>
      </c>
      <c r="U352" s="6">
        <v>0</v>
      </c>
      <c r="V352" s="6">
        <f>SUM(NonNurse[[#This Row],[Occupational Therapist Hours]],NonNurse[[#This Row],[OT Assistant Hours]],NonNurse[[#This Row],[OT Aide Hours]])/NonNurse[[#This Row],[MDS Census]]</f>
        <v>0</v>
      </c>
      <c r="W352" s="6">
        <v>0.2608695652173913</v>
      </c>
      <c r="X352" s="6">
        <v>0</v>
      </c>
      <c r="Y352" s="6">
        <v>0</v>
      </c>
      <c r="Z352" s="6">
        <f>SUM(NonNurse[[#This Row],[Physical Therapist (PT) Hours]],NonNurse[[#This Row],[PT Assistant Hours]],NonNurse[[#This Row],[PT Aide Hours]])/NonNurse[[#This Row],[MDS Census]]</f>
        <v>2.4397682220189082E-3</v>
      </c>
      <c r="AA352" s="6">
        <v>0</v>
      </c>
      <c r="AB352" s="6">
        <v>0</v>
      </c>
      <c r="AC352" s="6">
        <v>0</v>
      </c>
      <c r="AD352" s="6">
        <v>0</v>
      </c>
      <c r="AE352" s="6">
        <v>0</v>
      </c>
      <c r="AF352" s="6">
        <v>0</v>
      </c>
      <c r="AG352" s="6">
        <v>0</v>
      </c>
      <c r="AH352" s="1">
        <v>315047</v>
      </c>
      <c r="AI352">
        <v>2</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5" customWidth="1"/>
    <col min="2" max="2" width="27.28515625" style="15" customWidth="1"/>
    <col min="3" max="3" width="16.7109375" style="15" customWidth="1"/>
    <col min="4" max="4" width="11.5703125" style="15" customWidth="1"/>
    <col min="5" max="5" width="4.5703125" style="15" customWidth="1"/>
    <col min="6" max="6" width="10" style="15" customWidth="1"/>
    <col min="7" max="7" width="12.5703125" style="15" customWidth="1"/>
    <col min="8" max="10" width="8.5703125" style="15" customWidth="1"/>
    <col min="11" max="11" width="9.140625" style="15" customWidth="1"/>
    <col min="12" max="12" width="4.5703125" style="15" customWidth="1"/>
    <col min="13" max="13" width="7.5703125" style="15" customWidth="1"/>
    <col min="14" max="14" width="10.7109375" style="22" customWidth="1"/>
    <col min="15" max="18" width="8.5703125" style="15" customWidth="1"/>
    <col min="19" max="19" width="5.42578125" style="15" customWidth="1"/>
    <col min="20" max="20" width="40.5703125" style="15" customWidth="1"/>
    <col min="21" max="22" width="12.5703125" style="15" customWidth="1"/>
    <col min="23" max="25" width="8.85546875" style="15"/>
    <col min="26" max="26" width="37.140625" style="15" customWidth="1"/>
    <col min="27" max="27" width="11.5703125" style="15" customWidth="1"/>
    <col min="28" max="32" width="8.85546875" style="15"/>
    <col min="33" max="33" width="22.85546875" style="15" customWidth="1"/>
    <col min="34" max="34" width="16.42578125" style="15" customWidth="1"/>
    <col min="35" max="35" width="13.5703125" style="15" customWidth="1"/>
    <col min="36" max="16384" width="8.85546875" style="15"/>
  </cols>
  <sheetData>
    <row r="2" spans="2:29" ht="85.5" customHeight="1" x14ac:dyDescent="0.25">
      <c r="B2" s="11" t="s">
        <v>734</v>
      </c>
      <c r="C2" s="11" t="s">
        <v>614</v>
      </c>
      <c r="D2" s="11" t="s">
        <v>733</v>
      </c>
      <c r="E2" s="12"/>
      <c r="F2" s="13" t="s">
        <v>647</v>
      </c>
      <c r="G2" s="13" t="s">
        <v>663</v>
      </c>
      <c r="H2" s="13" t="s">
        <v>620</v>
      </c>
      <c r="I2" s="13" t="s">
        <v>664</v>
      </c>
      <c r="J2" s="14" t="s">
        <v>665</v>
      </c>
      <c r="K2" s="13" t="s">
        <v>666</v>
      </c>
      <c r="L2" s="13"/>
      <c r="M2" s="13" t="s">
        <v>614</v>
      </c>
      <c r="N2" s="13" t="s">
        <v>663</v>
      </c>
      <c r="O2" s="13" t="s">
        <v>620</v>
      </c>
      <c r="P2" s="13" t="s">
        <v>664</v>
      </c>
      <c r="Q2" s="14" t="s">
        <v>665</v>
      </c>
      <c r="R2" s="13" t="s">
        <v>666</v>
      </c>
      <c r="T2" s="15" t="s">
        <v>667</v>
      </c>
      <c r="U2" s="15" t="s">
        <v>766</v>
      </c>
      <c r="V2" s="16" t="s">
        <v>668</v>
      </c>
      <c r="W2" s="16" t="s">
        <v>669</v>
      </c>
    </row>
    <row r="3" spans="2:29" ht="15" customHeight="1" x14ac:dyDescent="0.25">
      <c r="B3" s="17" t="s">
        <v>670</v>
      </c>
      <c r="C3" s="49">
        <f>AVERAGE(Nurse[MDS Census])</f>
        <v>105.81689879148539</v>
      </c>
      <c r="D3" s="18">
        <v>77.233814336253971</v>
      </c>
      <c r="E3" s="18"/>
      <c r="F3" s="15">
        <v>1</v>
      </c>
      <c r="G3" s="19">
        <v>69376.123698714116</v>
      </c>
      <c r="H3" s="20">
        <v>3.585165701050407</v>
      </c>
      <c r="I3" s="19">
        <v>5</v>
      </c>
      <c r="J3" s="21">
        <v>0.67575468162975694</v>
      </c>
      <c r="K3" s="19">
        <v>5</v>
      </c>
      <c r="M3" t="s">
        <v>351</v>
      </c>
      <c r="N3" s="19">
        <v>536.8478260869565</v>
      </c>
      <c r="O3" s="20">
        <v>6.2660022271714926</v>
      </c>
      <c r="P3" s="22">
        <v>1</v>
      </c>
      <c r="Q3" s="21">
        <v>1.8396440575015187</v>
      </c>
      <c r="R3" s="22">
        <v>1</v>
      </c>
      <c r="T3" s="23" t="s">
        <v>671</v>
      </c>
      <c r="U3" s="19">
        <f>SUM(Nurse[Total Nurse Staff Hours])</f>
        <v>134108.07428811994</v>
      </c>
      <c r="V3" s="24" t="s">
        <v>672</v>
      </c>
      <c r="W3" s="20">
        <f>Category[[#This Row],[State Total]]/D9</f>
        <v>0.11871133285548877</v>
      </c>
    </row>
    <row r="4" spans="2:29" ht="15" customHeight="1" x14ac:dyDescent="0.25">
      <c r="B4" s="25" t="s">
        <v>620</v>
      </c>
      <c r="C4" s="26">
        <f>SUM(Nurse[Total Nurse Staff Hours])/SUM(Nurse[MDS Census])</f>
        <v>3.6107114278034693</v>
      </c>
      <c r="D4" s="26">
        <v>3.6146323434825098</v>
      </c>
      <c r="E4" s="18"/>
      <c r="F4" s="15">
        <v>2</v>
      </c>
      <c r="G4" s="19">
        <v>128365.44534598908</v>
      </c>
      <c r="H4" s="20">
        <v>3.4549500632802785</v>
      </c>
      <c r="I4" s="19">
        <v>9</v>
      </c>
      <c r="J4" s="21">
        <v>0.64433762203163525</v>
      </c>
      <c r="K4" s="19">
        <v>6</v>
      </c>
      <c r="M4" t="s">
        <v>350</v>
      </c>
      <c r="N4" s="19">
        <v>19423.242804654012</v>
      </c>
      <c r="O4" s="20">
        <v>3.6919809269804467</v>
      </c>
      <c r="P4" s="22">
        <v>25</v>
      </c>
      <c r="Q4" s="21">
        <v>0.53868769221148449</v>
      </c>
      <c r="R4" s="22">
        <v>40</v>
      </c>
      <c r="T4" s="19" t="s">
        <v>673</v>
      </c>
      <c r="U4" s="19">
        <f>SUM(Nurse[Total Direct Care Staff Hours])</f>
        <v>123160.38138395596</v>
      </c>
      <c r="V4" s="24">
        <f>Category[[#This Row],[State Total]]/U3</f>
        <v>0.91836663853181744</v>
      </c>
      <c r="W4" s="20">
        <f>Category[[#This Row],[State Total]]/D9</f>
        <v>0.10902052771012691</v>
      </c>
    </row>
    <row r="5" spans="2:29" ht="15" customHeight="1" x14ac:dyDescent="0.25">
      <c r="B5" s="27" t="s">
        <v>674</v>
      </c>
      <c r="C5" s="28">
        <f>SUM(Nurse[Total Direct Care Staff Hours])/SUM(Nurse[MDS Census])</f>
        <v>3.3159569166602911</v>
      </c>
      <c r="D5" s="28">
        <v>3.347724410414429</v>
      </c>
      <c r="E5" s="29"/>
      <c r="F5" s="15">
        <v>3</v>
      </c>
      <c r="G5" s="19">
        <v>124443.71892222908</v>
      </c>
      <c r="H5" s="20">
        <v>3.5696801497282227</v>
      </c>
      <c r="I5" s="19">
        <v>6</v>
      </c>
      <c r="J5" s="21">
        <v>0.67837118001727315</v>
      </c>
      <c r="K5" s="19">
        <v>4</v>
      </c>
      <c r="M5" t="s">
        <v>353</v>
      </c>
      <c r="N5" s="19">
        <v>14765.612676056329</v>
      </c>
      <c r="O5" s="20">
        <v>3.8700512739470958</v>
      </c>
      <c r="P5" s="22">
        <v>18</v>
      </c>
      <c r="Q5" s="21">
        <v>0.36267289415247567</v>
      </c>
      <c r="R5" s="22">
        <v>48</v>
      </c>
      <c r="T5" s="23" t="s">
        <v>675</v>
      </c>
      <c r="U5" s="19">
        <f>SUM(Nurse[Total RN Hours (w/ Admin, DON)])</f>
        <v>25195.526500306194</v>
      </c>
      <c r="V5" s="24">
        <f>Category[[#This Row],[State Total]]/U3</f>
        <v>0.18787479153697875</v>
      </c>
      <c r="W5" s="20">
        <f>Category[[#This Row],[State Total]]/D9</f>
        <v>2.2302866913301848E-2</v>
      </c>
      <c r="X5" s="30"/>
      <c r="Y5" s="30"/>
      <c r="AB5" s="30"/>
      <c r="AC5" s="30"/>
    </row>
    <row r="6" spans="2:29" ht="15" customHeight="1" x14ac:dyDescent="0.25">
      <c r="B6" s="31" t="s">
        <v>622</v>
      </c>
      <c r="C6" s="28">
        <f>SUM(Nurse[Total RN Hours (w/ Admin, DON)])/SUM(Nurse[MDS Census])</f>
        <v>0.6783616567987637</v>
      </c>
      <c r="D6" s="28">
        <v>0.60780873997534479</v>
      </c>
      <c r="E6"/>
      <c r="F6" s="15">
        <v>4</v>
      </c>
      <c r="G6" s="19">
        <v>216891.50627679119</v>
      </c>
      <c r="H6" s="20">
        <v>3.71816551616583</v>
      </c>
      <c r="I6" s="19">
        <v>4</v>
      </c>
      <c r="J6" s="21">
        <v>0.5592343612490972</v>
      </c>
      <c r="K6" s="19">
        <v>9</v>
      </c>
      <c r="M6" t="s">
        <v>352</v>
      </c>
      <c r="N6" s="19">
        <v>10619.366350275568</v>
      </c>
      <c r="O6" s="20">
        <v>3.9203935832782837</v>
      </c>
      <c r="P6" s="22">
        <v>14</v>
      </c>
      <c r="Q6" s="21">
        <v>0.6428263273804441</v>
      </c>
      <c r="R6" s="22">
        <v>30</v>
      </c>
      <c r="T6" s="32" t="s">
        <v>676</v>
      </c>
      <c r="U6" s="19">
        <f>SUM(Nurse[RN Hours (excl. Admin, DON)])</f>
        <v>16339.315335272506</v>
      </c>
      <c r="V6" s="24">
        <f>Category[[#This Row],[State Total]]/U3</f>
        <v>0.12183692459984817</v>
      </c>
      <c r="W6" s="20">
        <f>Category[[#This Row],[State Total]]/D9</f>
        <v>1.4463423710261663E-2</v>
      </c>
      <c r="X6" s="30"/>
      <c r="Y6" s="30"/>
      <c r="AB6" s="30"/>
      <c r="AC6" s="30"/>
    </row>
    <row r="7" spans="2:29" ht="15" customHeight="1" thickBot="1" x14ac:dyDescent="0.3">
      <c r="B7" s="33" t="s">
        <v>677</v>
      </c>
      <c r="C7" s="28">
        <f>SUM(Nurse[RN Hours (excl. Admin, DON)])/SUM(Nurse[MDS Census])</f>
        <v>0.43991797598110144</v>
      </c>
      <c r="D7" s="28">
        <v>0.41441568490090208</v>
      </c>
      <c r="E7"/>
      <c r="F7" s="15">
        <v>5</v>
      </c>
      <c r="G7" s="19">
        <v>218161.62905695051</v>
      </c>
      <c r="H7" s="20">
        <v>3.471756650011959</v>
      </c>
      <c r="I7" s="19">
        <v>8</v>
      </c>
      <c r="J7" s="21">
        <v>0.68815139377795254</v>
      </c>
      <c r="K7" s="19">
        <v>3</v>
      </c>
      <c r="M7" t="s">
        <v>354</v>
      </c>
      <c r="N7" s="19">
        <v>90304.505664421289</v>
      </c>
      <c r="O7" s="20">
        <v>4.0950436576657667</v>
      </c>
      <c r="P7" s="22">
        <v>8</v>
      </c>
      <c r="Q7" s="21">
        <v>0.53846761894166961</v>
      </c>
      <c r="R7" s="22">
        <v>41</v>
      </c>
      <c r="T7" s="32" t="s">
        <v>678</v>
      </c>
      <c r="U7" s="19">
        <f>SUM(Nurse[RN Admin Hours])</f>
        <v>7056.3922826086982</v>
      </c>
      <c r="V7" s="24">
        <f>Category[[#This Row],[State Total]]/U3</f>
        <v>5.2617206831623214E-2</v>
      </c>
      <c r="W7" s="20">
        <f>Category[[#This Row],[State Total]]/D9</f>
        <v>6.2462587541149209E-3</v>
      </c>
      <c r="X7" s="30"/>
      <c r="Y7" s="30"/>
      <c r="Z7" s="30"/>
      <c r="AA7" s="30"/>
      <c r="AB7" s="30"/>
      <c r="AC7" s="30"/>
    </row>
    <row r="8" spans="2:29" ht="15" customHeight="1" thickTop="1" x14ac:dyDescent="0.25">
      <c r="B8" s="34" t="s">
        <v>679</v>
      </c>
      <c r="C8" s="35">
        <f>COUNTA(Nurse[Provider])</f>
        <v>351</v>
      </c>
      <c r="D8" s="35">
        <v>14627</v>
      </c>
      <c r="F8" s="15">
        <v>6</v>
      </c>
      <c r="G8" s="19">
        <v>133738.05679730567</v>
      </c>
      <c r="H8" s="20">
        <v>3.4421626203964988</v>
      </c>
      <c r="I8" s="19">
        <v>10</v>
      </c>
      <c r="J8" s="21">
        <v>0.34690920997212554</v>
      </c>
      <c r="K8" s="19">
        <v>10</v>
      </c>
      <c r="M8" t="s">
        <v>355</v>
      </c>
      <c r="N8" s="19">
        <v>13996.251684017152</v>
      </c>
      <c r="O8" s="20">
        <v>3.5742923169789274</v>
      </c>
      <c r="P8" s="22">
        <v>34</v>
      </c>
      <c r="Q8" s="21">
        <v>0.85380187117283868</v>
      </c>
      <c r="R8" s="22">
        <v>11</v>
      </c>
      <c r="T8" s="32" t="s">
        <v>680</v>
      </c>
      <c r="U8" s="19">
        <f>SUM(Nurse[RN DON Hours])</f>
        <v>1799.8188824249855</v>
      </c>
      <c r="V8" s="24">
        <f>Category[[#This Row],[State Total]]/U3</f>
        <v>1.3420660105507336E-2</v>
      </c>
      <c r="W8" s="20">
        <f>Category[[#This Row],[State Total]]/D9</f>
        <v>1.5931844489252606E-3</v>
      </c>
      <c r="X8" s="30"/>
      <c r="Y8" s="30"/>
      <c r="Z8" s="30"/>
      <c r="AA8" s="30"/>
      <c r="AB8" s="30"/>
      <c r="AC8" s="30"/>
    </row>
    <row r="9" spans="2:29" ht="15" customHeight="1" x14ac:dyDescent="0.25">
      <c r="B9" s="34" t="s">
        <v>681</v>
      </c>
      <c r="C9" s="35">
        <f>SUM(Nurse[MDS Census])</f>
        <v>37141.731475811372</v>
      </c>
      <c r="D9" s="35">
        <v>1129699.0022963868</v>
      </c>
      <c r="F9" s="15">
        <v>7</v>
      </c>
      <c r="G9" s="19">
        <v>73847.771586037998</v>
      </c>
      <c r="H9" s="20">
        <v>3.4771723639610803</v>
      </c>
      <c r="I9" s="19">
        <v>7</v>
      </c>
      <c r="J9" s="21">
        <v>0.57887406787921447</v>
      </c>
      <c r="K9" s="19">
        <v>8</v>
      </c>
      <c r="M9" t="s">
        <v>356</v>
      </c>
      <c r="N9" s="19">
        <v>18800.971524800971</v>
      </c>
      <c r="O9" s="20">
        <v>3.379841237553149</v>
      </c>
      <c r="P9" s="22">
        <v>47</v>
      </c>
      <c r="Q9" s="21">
        <v>0.62562655856161031</v>
      </c>
      <c r="R9" s="22">
        <v>35</v>
      </c>
      <c r="T9" s="23" t="s">
        <v>682</v>
      </c>
      <c r="U9" s="19">
        <f>SUM(Nurse[Total LPN Hours (w/ Admin)])</f>
        <v>32666.994551439064</v>
      </c>
      <c r="V9" s="24">
        <f>Category[[#This Row],[State Total]]/U3</f>
        <v>0.24358708246944749</v>
      </c>
      <c r="W9" s="20">
        <f>Category[[#This Row],[State Total]]/D9</f>
        <v>2.8916547226327975E-2</v>
      </c>
      <c r="X9" s="30"/>
      <c r="Y9" s="30"/>
      <c r="Z9" s="30"/>
      <c r="AA9" s="30"/>
      <c r="AB9" s="30"/>
      <c r="AC9" s="30"/>
    </row>
    <row r="10" spans="2:29" ht="15" customHeight="1" x14ac:dyDescent="0.25">
      <c r="F10" s="15">
        <v>8</v>
      </c>
      <c r="G10" s="19">
        <v>33298.427587262697</v>
      </c>
      <c r="H10" s="20">
        <v>3.7381932825195308</v>
      </c>
      <c r="I10" s="19">
        <v>3</v>
      </c>
      <c r="J10" s="21">
        <v>0.87940662888310206</v>
      </c>
      <c r="K10" s="19">
        <v>1</v>
      </c>
      <c r="M10" t="s">
        <v>358</v>
      </c>
      <c r="N10" s="19">
        <v>2001.0333741579916</v>
      </c>
      <c r="O10" s="20">
        <v>3.9151059449534258</v>
      </c>
      <c r="P10" s="22">
        <v>15</v>
      </c>
      <c r="Q10" s="21">
        <v>1.0911259376852895</v>
      </c>
      <c r="R10" s="22">
        <v>3</v>
      </c>
      <c r="T10" s="32" t="s">
        <v>683</v>
      </c>
      <c r="U10" s="19">
        <f>SUM(Nurse[LPN Hours (excl. Admin)])</f>
        <v>30575.51281230864</v>
      </c>
      <c r="V10" s="24">
        <f>Category[[#This Row],[State Total]]/U3</f>
        <v>0.2279915879383945</v>
      </c>
      <c r="W10" s="20">
        <f>Category[[#This Row],[State Total]]/D9</f>
        <v>2.7065185284006189E-2</v>
      </c>
      <c r="X10" s="30"/>
      <c r="Y10" s="30"/>
      <c r="Z10" s="30"/>
      <c r="AA10" s="30"/>
      <c r="AB10" s="30"/>
      <c r="AC10" s="30"/>
    </row>
    <row r="11" spans="2:29" ht="15" customHeight="1" x14ac:dyDescent="0.25">
      <c r="F11" s="15">
        <v>9</v>
      </c>
      <c r="G11" s="19">
        <v>109332.77602571936</v>
      </c>
      <c r="H11" s="20">
        <v>4.0754949217501784</v>
      </c>
      <c r="I11" s="19">
        <v>2</v>
      </c>
      <c r="J11" s="21">
        <v>0.58405330055976667</v>
      </c>
      <c r="K11" s="19">
        <v>7</v>
      </c>
      <c r="M11" t="s">
        <v>357</v>
      </c>
      <c r="N11" s="19">
        <v>3447.8586956521731</v>
      </c>
      <c r="O11" s="20">
        <v>3.9688255155216066</v>
      </c>
      <c r="P11" s="22">
        <v>11</v>
      </c>
      <c r="Q11" s="21">
        <v>0.94962364794784426</v>
      </c>
      <c r="R11" s="22">
        <v>8</v>
      </c>
      <c r="T11" s="32" t="s">
        <v>684</v>
      </c>
      <c r="U11" s="19">
        <f>SUM(Nurse[LPN Admin Hours])</f>
        <v>2091.481739130435</v>
      </c>
      <c r="V11" s="24">
        <f>Category[[#This Row],[State Total]]/U3</f>
        <v>1.5595494531053083E-2</v>
      </c>
      <c r="W11" s="20">
        <f>Category[[#This Row],[State Total]]/D9</f>
        <v>1.8513619423217971E-3</v>
      </c>
      <c r="X11" s="30"/>
      <c r="Y11" s="30"/>
      <c r="Z11" s="30"/>
      <c r="AA11" s="30"/>
      <c r="AB11" s="30"/>
      <c r="AC11" s="30"/>
    </row>
    <row r="12" spans="2:29" ht="15" customHeight="1" x14ac:dyDescent="0.25">
      <c r="F12" s="15">
        <v>10</v>
      </c>
      <c r="G12" s="19">
        <v>22243.546999387629</v>
      </c>
      <c r="H12" s="20">
        <v>4.3144138862761752</v>
      </c>
      <c r="I12" s="19">
        <v>1</v>
      </c>
      <c r="J12" s="21">
        <v>0.85085378711532988</v>
      </c>
      <c r="K12" s="19">
        <v>2</v>
      </c>
      <c r="M12" t="s">
        <v>359</v>
      </c>
      <c r="N12" s="19">
        <v>66629.00734843839</v>
      </c>
      <c r="O12" s="20">
        <v>4.0461510158814251</v>
      </c>
      <c r="P12" s="22">
        <v>10</v>
      </c>
      <c r="Q12" s="21">
        <v>0.65170667436305396</v>
      </c>
      <c r="R12" s="22">
        <v>29</v>
      </c>
      <c r="T12" s="23" t="s">
        <v>685</v>
      </c>
      <c r="U12" s="19">
        <f>SUM(Nurse[Total CNA, NA TR, Med Aide/Tech Hours])</f>
        <v>76245.553236374762</v>
      </c>
      <c r="V12" s="24">
        <f>Category[[#This Row],[State Total]]/U3</f>
        <v>0.56853812599357434</v>
      </c>
      <c r="W12" s="20">
        <f>Category[[#This Row],[State Total]]/D9</f>
        <v>6.7491918715859023E-2</v>
      </c>
      <c r="X12" s="30"/>
      <c r="Y12" s="30"/>
      <c r="Z12" s="30"/>
      <c r="AA12" s="30"/>
      <c r="AB12" s="30"/>
      <c r="AC12" s="30"/>
    </row>
    <row r="13" spans="2:29" ht="15" customHeight="1" x14ac:dyDescent="0.25">
      <c r="I13" s="19"/>
      <c r="J13" s="19"/>
      <c r="K13" s="19"/>
      <c r="M13" t="s">
        <v>360</v>
      </c>
      <c r="N13" s="19">
        <v>27047.194427434184</v>
      </c>
      <c r="O13" s="20">
        <v>3.3334159425604026</v>
      </c>
      <c r="P13" s="22">
        <v>48</v>
      </c>
      <c r="Q13" s="21">
        <v>0.4036688437032282</v>
      </c>
      <c r="R13" s="22">
        <v>46</v>
      </c>
      <c r="T13" s="32" t="s">
        <v>686</v>
      </c>
      <c r="U13" s="19">
        <f>SUM(Nurse[CNA Hours])</f>
        <v>73681.286932026909</v>
      </c>
      <c r="V13" s="24">
        <f>Category[[#This Row],[State Total]]/U3</f>
        <v>0.54941723175987789</v>
      </c>
      <c r="W13" s="20">
        <f>Category[[#This Row],[State Total]]/D9</f>
        <v>6.5222051875988077E-2</v>
      </c>
      <c r="X13" s="30"/>
      <c r="Y13" s="30"/>
      <c r="Z13" s="30"/>
      <c r="AA13" s="30"/>
      <c r="AB13" s="30"/>
      <c r="AC13" s="30"/>
    </row>
    <row r="14" spans="2:29" ht="15" customHeight="1" x14ac:dyDescent="0.25">
      <c r="G14" s="20"/>
      <c r="I14" s="19"/>
      <c r="J14" s="19"/>
      <c r="K14" s="19"/>
      <c r="M14" t="s">
        <v>361</v>
      </c>
      <c r="N14" s="19">
        <v>3263.663043478261</v>
      </c>
      <c r="O14" s="20">
        <v>4.4084708100060954</v>
      </c>
      <c r="P14" s="22">
        <v>4</v>
      </c>
      <c r="Q14" s="21">
        <v>1.4454388074216427</v>
      </c>
      <c r="R14" s="22">
        <v>2</v>
      </c>
      <c r="T14" s="32" t="s">
        <v>687</v>
      </c>
      <c r="U14" s="19">
        <f>SUM(Nurse[NA TR Hours])</f>
        <v>2526.3633695652161</v>
      </c>
      <c r="V14" s="24">
        <f>Category[[#This Row],[State Total]]/U3</f>
        <v>1.8838264459286293E-2</v>
      </c>
      <c r="W14" s="20">
        <f>Category[[#This Row],[State Total]]/D9</f>
        <v>2.2363154826460594E-3</v>
      </c>
    </row>
    <row r="15" spans="2:29" ht="15" customHeight="1" x14ac:dyDescent="0.25">
      <c r="I15" s="19"/>
      <c r="J15" s="19"/>
      <c r="K15" s="19"/>
      <c r="M15" t="s">
        <v>365</v>
      </c>
      <c r="N15" s="19">
        <v>19016.558481322707</v>
      </c>
      <c r="O15" s="20">
        <v>3.6135143049020404</v>
      </c>
      <c r="P15" s="22">
        <v>31</v>
      </c>
      <c r="Q15" s="21">
        <v>0.70210559181671839</v>
      </c>
      <c r="R15" s="22">
        <v>21</v>
      </c>
      <c r="T15" s="36" t="s">
        <v>688</v>
      </c>
      <c r="U15" s="37">
        <f>SUM(Nurse[Med Aide/Tech Hours])</f>
        <v>37.902934782608696</v>
      </c>
      <c r="V15" s="24">
        <f>Category[[#This Row],[State Total]]/U3</f>
        <v>2.8262977440998385E-4</v>
      </c>
      <c r="W15" s="20">
        <f>Category[[#This Row],[State Total]]/D9</f>
        <v>3.3551357224855298E-5</v>
      </c>
    </row>
    <row r="16" spans="2:29" ht="15" customHeight="1" x14ac:dyDescent="0.25">
      <c r="I16" s="19"/>
      <c r="J16" s="19"/>
      <c r="K16" s="19"/>
      <c r="M16" t="s">
        <v>362</v>
      </c>
      <c r="N16" s="19">
        <v>3575.7164727495401</v>
      </c>
      <c r="O16" s="20">
        <v>4.1596000463252762</v>
      </c>
      <c r="P16" s="22">
        <v>7</v>
      </c>
      <c r="Q16" s="21">
        <v>0.89615304423849729</v>
      </c>
      <c r="R16" s="22">
        <v>9</v>
      </c>
    </row>
    <row r="17" spans="9:23" ht="15" customHeight="1" x14ac:dyDescent="0.25">
      <c r="I17" s="19"/>
      <c r="J17" s="19"/>
      <c r="K17" s="19"/>
      <c r="M17" t="s">
        <v>363</v>
      </c>
      <c r="N17" s="19">
        <v>55939.917483159865</v>
      </c>
      <c r="O17" s="20">
        <v>2.9656991045590826</v>
      </c>
      <c r="P17" s="22">
        <v>51</v>
      </c>
      <c r="Q17" s="21">
        <v>0.65815085334220447</v>
      </c>
      <c r="R17" s="22">
        <v>28</v>
      </c>
    </row>
    <row r="18" spans="9:23" ht="15" customHeight="1" x14ac:dyDescent="0.25">
      <c r="I18" s="19"/>
      <c r="J18" s="19"/>
      <c r="K18" s="19"/>
      <c r="M18" t="s">
        <v>364</v>
      </c>
      <c r="N18" s="19">
        <v>34295.675137783197</v>
      </c>
      <c r="O18" s="20">
        <v>3.4285543140358197</v>
      </c>
      <c r="P18" s="22">
        <v>43</v>
      </c>
      <c r="Q18" s="21">
        <v>0.57097472562080043</v>
      </c>
      <c r="R18" s="22">
        <v>37</v>
      </c>
      <c r="T18" s="15" t="s">
        <v>689</v>
      </c>
      <c r="U18" s="15" t="s">
        <v>766</v>
      </c>
    </row>
    <row r="19" spans="9:23" ht="15" customHeight="1" x14ac:dyDescent="0.25">
      <c r="M19" t="s">
        <v>366</v>
      </c>
      <c r="N19" s="19">
        <v>14478.901255358249</v>
      </c>
      <c r="O19" s="20">
        <v>3.8209594408139687</v>
      </c>
      <c r="P19" s="22">
        <v>20</v>
      </c>
      <c r="Q19" s="21">
        <v>0.68653707149505028</v>
      </c>
      <c r="R19" s="22">
        <v>26</v>
      </c>
      <c r="T19" s="15" t="s">
        <v>690</v>
      </c>
      <c r="U19" s="19">
        <f>SUM(Nurse[RN Hours Contract (excl. Admin, DON)])</f>
        <v>975.85793478260837</v>
      </c>
    </row>
    <row r="20" spans="9:23" ht="15" customHeight="1" x14ac:dyDescent="0.25">
      <c r="M20" t="s">
        <v>367</v>
      </c>
      <c r="N20" s="19">
        <v>20179.736834047766</v>
      </c>
      <c r="O20" s="20">
        <v>3.6234626550899827</v>
      </c>
      <c r="P20" s="22">
        <v>30</v>
      </c>
      <c r="Q20" s="21">
        <v>0.63141179459022878</v>
      </c>
      <c r="R20" s="22">
        <v>33</v>
      </c>
      <c r="T20" s="15" t="s">
        <v>691</v>
      </c>
      <c r="U20" s="19">
        <f>SUM(Nurse[RN Admin Hours Contract])</f>
        <v>224.19934782608692</v>
      </c>
      <c r="W20" s="19"/>
    </row>
    <row r="21" spans="9:23" ht="15" customHeight="1" x14ac:dyDescent="0.25">
      <c r="M21" t="s">
        <v>368</v>
      </c>
      <c r="N21" s="19">
        <v>21713.855174525426</v>
      </c>
      <c r="O21" s="20">
        <v>3.4276349481314496</v>
      </c>
      <c r="P21" s="22">
        <v>44</v>
      </c>
      <c r="Q21" s="21">
        <v>0.22995066355388311</v>
      </c>
      <c r="R21" s="22">
        <v>51</v>
      </c>
      <c r="T21" s="15" t="s">
        <v>692</v>
      </c>
      <c r="U21" s="19">
        <f>SUM(Nurse[RN DON Hours Contract])</f>
        <v>11.222826086956522</v>
      </c>
    </row>
    <row r="22" spans="9:23" ht="15" customHeight="1" x14ac:dyDescent="0.25">
      <c r="M22" t="s">
        <v>371</v>
      </c>
      <c r="N22" s="19">
        <v>31609.482088181256</v>
      </c>
      <c r="O22" s="20">
        <v>3.5766830777603746</v>
      </c>
      <c r="P22" s="22">
        <v>33</v>
      </c>
      <c r="Q22" s="21">
        <v>0.63151705366882682</v>
      </c>
      <c r="R22" s="22">
        <v>32</v>
      </c>
      <c r="T22" s="15" t="s">
        <v>693</v>
      </c>
      <c r="U22" s="19">
        <f>SUM(Nurse[LPN Hours Contract (excl. Admin)])</f>
        <v>3562.9691304347857</v>
      </c>
    </row>
    <row r="23" spans="9:23" ht="15" customHeight="1" x14ac:dyDescent="0.25">
      <c r="M23" t="s">
        <v>370</v>
      </c>
      <c r="N23" s="19">
        <v>21067.939375382732</v>
      </c>
      <c r="O23" s="20">
        <v>3.702235346411582</v>
      </c>
      <c r="P23" s="22">
        <v>24</v>
      </c>
      <c r="Q23" s="21">
        <v>0.76651287635763865</v>
      </c>
      <c r="R23" s="22">
        <v>16</v>
      </c>
      <c r="T23" s="15" t="s">
        <v>694</v>
      </c>
      <c r="U23" s="19">
        <f>SUM(Nurse[LPN Admin Hours Contract])</f>
        <v>5.5578260869565215</v>
      </c>
    </row>
    <row r="24" spans="9:23" ht="15" customHeight="1" x14ac:dyDescent="0.25">
      <c r="M24" t="s">
        <v>369</v>
      </c>
      <c r="N24" s="19">
        <v>4706.4853031230869</v>
      </c>
      <c r="O24" s="20">
        <v>4.2908077351670615</v>
      </c>
      <c r="P24" s="22">
        <v>5</v>
      </c>
      <c r="Q24" s="21">
        <v>1.0535412211824036</v>
      </c>
      <c r="R24" s="22">
        <v>6</v>
      </c>
      <c r="T24" s="15" t="s">
        <v>695</v>
      </c>
      <c r="U24" s="19">
        <f>SUM(Nurse[CNA Hours Contract])</f>
        <v>8347.4859782608764</v>
      </c>
    </row>
    <row r="25" spans="9:23" ht="15" customHeight="1" x14ac:dyDescent="0.25">
      <c r="M25" t="s">
        <v>372</v>
      </c>
      <c r="N25" s="19">
        <v>29784.779087568884</v>
      </c>
      <c r="O25" s="20">
        <v>3.8152594065353851</v>
      </c>
      <c r="P25" s="22">
        <v>21</v>
      </c>
      <c r="Q25" s="21">
        <v>0.72680523692894061</v>
      </c>
      <c r="R25" s="22">
        <v>19</v>
      </c>
      <c r="T25" s="15" t="s">
        <v>696</v>
      </c>
      <c r="U25" s="19">
        <f>SUM(Nurse[NA TR Hours Contract])</f>
        <v>307.56173913043472</v>
      </c>
    </row>
    <row r="26" spans="9:23" ht="15" customHeight="1" x14ac:dyDescent="0.25">
      <c r="M26" t="s">
        <v>373</v>
      </c>
      <c r="N26" s="19">
        <v>18654.419320269433</v>
      </c>
      <c r="O26" s="20">
        <v>4.1827830651924156</v>
      </c>
      <c r="P26" s="22">
        <v>6</v>
      </c>
      <c r="Q26" s="21">
        <v>1.0685266044542867</v>
      </c>
      <c r="R26" s="22">
        <v>5</v>
      </c>
      <c r="T26" s="15" t="s">
        <v>697</v>
      </c>
      <c r="U26" s="19">
        <f>SUM(Nurse[Med Aide/Tech Hours Contract])</f>
        <v>0</v>
      </c>
    </row>
    <row r="27" spans="9:23" ht="15" customHeight="1" x14ac:dyDescent="0.25">
      <c r="M27" t="s">
        <v>375</v>
      </c>
      <c r="N27" s="19">
        <v>30915.301745254106</v>
      </c>
      <c r="O27" s="20">
        <v>3.0868578483482887</v>
      </c>
      <c r="P27" s="22">
        <v>50</v>
      </c>
      <c r="Q27" s="21">
        <v>0.40359827435993229</v>
      </c>
      <c r="R27" s="22">
        <v>47</v>
      </c>
      <c r="T27" s="15" t="s">
        <v>615</v>
      </c>
      <c r="U27" s="19">
        <f>SUM(Nurse[Total Contract Hours])</f>
        <v>13434.854782608692</v>
      </c>
    </row>
    <row r="28" spans="9:23" ht="15" customHeight="1" x14ac:dyDescent="0.25">
      <c r="M28" t="s">
        <v>374</v>
      </c>
      <c r="N28" s="19">
        <v>13613.024341702383</v>
      </c>
      <c r="O28" s="20">
        <v>3.8706506835477068</v>
      </c>
      <c r="P28" s="22">
        <v>17</v>
      </c>
      <c r="Q28" s="21">
        <v>0.54461092917222786</v>
      </c>
      <c r="R28" s="22">
        <v>39</v>
      </c>
      <c r="T28" s="15" t="s">
        <v>698</v>
      </c>
      <c r="U28" s="19">
        <f>SUM(Nurse[Total Nurse Staff Hours])</f>
        <v>134108.07428811994</v>
      </c>
    </row>
    <row r="29" spans="9:23" ht="15" customHeight="1" x14ac:dyDescent="0.25">
      <c r="M29" t="s">
        <v>376</v>
      </c>
      <c r="N29" s="19">
        <v>3142.4673913043484</v>
      </c>
      <c r="O29" s="20">
        <v>3.5161153137073806</v>
      </c>
      <c r="P29" s="22">
        <v>39</v>
      </c>
      <c r="Q29" s="21">
        <v>0.79674798603977071</v>
      </c>
      <c r="R29" s="22">
        <v>15</v>
      </c>
      <c r="T29" s="15" t="s">
        <v>699</v>
      </c>
      <c r="U29" s="38">
        <f>U27/U28</f>
        <v>0.10017931324362346</v>
      </c>
    </row>
    <row r="30" spans="9:23" ht="15" customHeight="1" x14ac:dyDescent="0.25">
      <c r="M30" t="s">
        <v>383</v>
      </c>
      <c r="N30" s="19">
        <v>31397.817207593369</v>
      </c>
      <c r="O30" s="20">
        <v>3.4417155121175713</v>
      </c>
      <c r="P30" s="22">
        <v>42</v>
      </c>
      <c r="Q30" s="21">
        <v>0.50629516352831194</v>
      </c>
      <c r="R30" s="22">
        <v>45</v>
      </c>
    </row>
    <row r="31" spans="9:23" ht="15" customHeight="1" x14ac:dyDescent="0.25">
      <c r="M31" t="s">
        <v>384</v>
      </c>
      <c r="N31" s="19">
        <v>4392.4673913043471</v>
      </c>
      <c r="O31" s="20">
        <v>4.4756414019059303</v>
      </c>
      <c r="P31" s="22">
        <v>3</v>
      </c>
      <c r="Q31" s="21">
        <v>0.83480991420589112</v>
      </c>
      <c r="R31" s="22">
        <v>13</v>
      </c>
      <c r="U31" s="19"/>
    </row>
    <row r="32" spans="9:23" ht="15" customHeight="1" x14ac:dyDescent="0.25">
      <c r="M32" t="s">
        <v>377</v>
      </c>
      <c r="N32" s="19">
        <v>9437.0101041028774</v>
      </c>
      <c r="O32" s="20">
        <v>3.9536238400260872</v>
      </c>
      <c r="P32" s="22">
        <v>12</v>
      </c>
      <c r="Q32" s="21">
        <v>0.73956294588721605</v>
      </c>
      <c r="R32" s="22">
        <v>18</v>
      </c>
    </row>
    <row r="33" spans="13:23" ht="15" customHeight="1" x14ac:dyDescent="0.25">
      <c r="M33" t="s">
        <v>379</v>
      </c>
      <c r="N33" s="19">
        <v>5478.8913043478278</v>
      </c>
      <c r="O33" s="20">
        <v>3.6689014954628241</v>
      </c>
      <c r="P33" s="22">
        <v>26</v>
      </c>
      <c r="Q33" s="21">
        <v>0.69069482083411027</v>
      </c>
      <c r="R33" s="22">
        <v>25</v>
      </c>
      <c r="T33" s="15" t="s">
        <v>667</v>
      </c>
      <c r="U33" s="16" t="s">
        <v>669</v>
      </c>
    </row>
    <row r="34" spans="13:23" ht="15" customHeight="1" x14ac:dyDescent="0.25">
      <c r="M34" t="s">
        <v>380</v>
      </c>
      <c r="N34" s="19">
        <v>37141.731475811372</v>
      </c>
      <c r="O34" s="20">
        <v>3.6107114278034693</v>
      </c>
      <c r="P34" s="22">
        <v>32</v>
      </c>
      <c r="Q34" s="21">
        <v>0.6783616567987637</v>
      </c>
      <c r="R34" s="22">
        <v>27</v>
      </c>
      <c r="T34" s="23" t="s">
        <v>700</v>
      </c>
      <c r="U34" s="20">
        <v>3.7466213862576487</v>
      </c>
    </row>
    <row r="35" spans="13:23" ht="15" customHeight="1" x14ac:dyDescent="0.25">
      <c r="M35" t="s">
        <v>381</v>
      </c>
      <c r="N35" s="19">
        <v>4791.5774647887329</v>
      </c>
      <c r="O35" s="20">
        <v>3.478749758455526</v>
      </c>
      <c r="P35" s="22">
        <v>41</v>
      </c>
      <c r="Q35" s="21">
        <v>0.63604079500848976</v>
      </c>
      <c r="R35" s="22">
        <v>31</v>
      </c>
      <c r="T35" s="19" t="s">
        <v>701</v>
      </c>
      <c r="U35" s="28">
        <f>SUM(Nurse[Total RN Hours (w/ Admin, DON)])/SUM(Nurse[MDS Census])</f>
        <v>0.6783616567987637</v>
      </c>
    </row>
    <row r="36" spans="13:23" ht="15" customHeight="1" x14ac:dyDescent="0.25">
      <c r="M36" t="s">
        <v>378</v>
      </c>
      <c r="N36" s="19">
        <v>5145.2409675443978</v>
      </c>
      <c r="O36" s="20">
        <v>3.8413014005831938</v>
      </c>
      <c r="P36" s="22">
        <v>19</v>
      </c>
      <c r="Q36" s="21">
        <v>0.71644517490315163</v>
      </c>
      <c r="R36" s="22">
        <v>20</v>
      </c>
      <c r="T36" s="19" t="s">
        <v>702</v>
      </c>
      <c r="U36" s="28">
        <f>SUM(Nurse[RN Hours (excl. Admin, DON)])/SUM(Nurse[MDS Census])</f>
        <v>0.43991797598110144</v>
      </c>
    </row>
    <row r="37" spans="13:23" ht="15" customHeight="1" x14ac:dyDescent="0.25">
      <c r="M37" t="s">
        <v>382</v>
      </c>
      <c r="N37" s="19">
        <v>91093.670391916734</v>
      </c>
      <c r="O37" s="20">
        <v>3.3920817889897901</v>
      </c>
      <c r="P37" s="22">
        <v>46</v>
      </c>
      <c r="Q37" s="21">
        <v>0.62838777517583722</v>
      </c>
      <c r="R37" s="22">
        <v>34</v>
      </c>
      <c r="T37" s="19" t="s">
        <v>703</v>
      </c>
      <c r="U37" s="28">
        <f>SUM(Nurse[Total CNA, NA TR, Med Aide/Tech Hours])/SUM(Nurse[MDS Census])</f>
        <v>2.0528271086669676</v>
      </c>
      <c r="W37" s="20"/>
    </row>
    <row r="38" spans="13:23" ht="15" customHeight="1" x14ac:dyDescent="0.25">
      <c r="M38" t="s">
        <v>385</v>
      </c>
      <c r="N38" s="19">
        <v>62098.361298224219</v>
      </c>
      <c r="O38" s="20">
        <v>3.4827578464943199</v>
      </c>
      <c r="P38" s="22">
        <v>40</v>
      </c>
      <c r="Q38" s="21">
        <v>0.57093758118305848</v>
      </c>
      <c r="R38" s="22">
        <v>38</v>
      </c>
    </row>
    <row r="39" spans="13:23" ht="15" customHeight="1" x14ac:dyDescent="0.25">
      <c r="M39" t="s">
        <v>386</v>
      </c>
      <c r="N39" s="19">
        <v>15314.761022657687</v>
      </c>
      <c r="O39" s="20">
        <v>3.7048972593561507</v>
      </c>
      <c r="P39" s="22">
        <v>23</v>
      </c>
      <c r="Q39" s="21">
        <v>0.34739869296478082</v>
      </c>
      <c r="R39" s="22">
        <v>50</v>
      </c>
    </row>
    <row r="40" spans="13:23" ht="15" customHeight="1" x14ac:dyDescent="0.25">
      <c r="M40" t="s">
        <v>387</v>
      </c>
      <c r="N40" s="19">
        <v>6050.0549601959565</v>
      </c>
      <c r="O40" s="20">
        <v>4.6872022066674388</v>
      </c>
      <c r="P40" s="22">
        <v>2</v>
      </c>
      <c r="Q40" s="21">
        <v>0.69411304457690826</v>
      </c>
      <c r="R40" s="22">
        <v>24</v>
      </c>
    </row>
    <row r="41" spans="13:23" ht="15" customHeight="1" x14ac:dyDescent="0.25">
      <c r="M41" t="s">
        <v>388</v>
      </c>
      <c r="N41" s="19">
        <v>63705.130128597702</v>
      </c>
      <c r="O41" s="20">
        <v>3.5464409930734</v>
      </c>
      <c r="P41" s="22">
        <v>36</v>
      </c>
      <c r="Q41" s="21">
        <v>0.69528611620089797</v>
      </c>
      <c r="R41" s="22">
        <v>23</v>
      </c>
    </row>
    <row r="42" spans="13:23" ht="15" customHeight="1" x14ac:dyDescent="0.25">
      <c r="M42" t="s">
        <v>389</v>
      </c>
      <c r="N42" s="19">
        <v>6548.130434782609</v>
      </c>
      <c r="O42" s="20">
        <v>3.5264193563380197</v>
      </c>
      <c r="P42" s="22">
        <v>38</v>
      </c>
      <c r="Q42" s="21">
        <v>0.74178549137822269</v>
      </c>
      <c r="R42" s="22">
        <v>17</v>
      </c>
    </row>
    <row r="43" spans="13:23" ht="15" customHeight="1" x14ac:dyDescent="0.25">
      <c r="M43" t="s">
        <v>390</v>
      </c>
      <c r="N43" s="19">
        <v>15013.476117575008</v>
      </c>
      <c r="O43" s="20">
        <v>3.6477515116904691</v>
      </c>
      <c r="P43" s="22">
        <v>28</v>
      </c>
      <c r="Q43" s="21">
        <v>0.53383004079229701</v>
      </c>
      <c r="R43" s="22">
        <v>42</v>
      </c>
    </row>
    <row r="44" spans="13:23" ht="15" customHeight="1" x14ac:dyDescent="0.25">
      <c r="M44" t="s">
        <v>391</v>
      </c>
      <c r="N44" s="19">
        <v>4556.4399877526012</v>
      </c>
      <c r="O44" s="20">
        <v>3.5445452329438498</v>
      </c>
      <c r="P44" s="22">
        <v>37</v>
      </c>
      <c r="Q44" s="21">
        <v>0.83146373211324598</v>
      </c>
      <c r="R44" s="22">
        <v>14</v>
      </c>
    </row>
    <row r="45" spans="13:23" ht="15" customHeight="1" x14ac:dyDescent="0.25">
      <c r="M45" t="s">
        <v>392</v>
      </c>
      <c r="N45" s="19">
        <v>23588.007195346021</v>
      </c>
      <c r="O45" s="20">
        <v>3.6602554979328654</v>
      </c>
      <c r="P45" s="22">
        <v>27</v>
      </c>
      <c r="Q45" s="21">
        <v>0.52665362034272378</v>
      </c>
      <c r="R45" s="22">
        <v>43</v>
      </c>
    </row>
    <row r="46" spans="13:23" ht="15" customHeight="1" x14ac:dyDescent="0.25">
      <c r="M46" t="s">
        <v>393</v>
      </c>
      <c r="N46" s="19">
        <v>77152.250459277362</v>
      </c>
      <c r="O46" s="20">
        <v>3.3099355679287084</v>
      </c>
      <c r="P46" s="22">
        <v>49</v>
      </c>
      <c r="Q46" s="21">
        <v>0.35875549800231565</v>
      </c>
      <c r="R46" s="22">
        <v>49</v>
      </c>
    </row>
    <row r="47" spans="13:23" ht="15" customHeight="1" x14ac:dyDescent="0.25">
      <c r="M47" t="s">
        <v>394</v>
      </c>
      <c r="N47" s="19">
        <v>5291.7033067973089</v>
      </c>
      <c r="O47" s="20">
        <v>3.9247848395010867</v>
      </c>
      <c r="P47" s="22">
        <v>13</v>
      </c>
      <c r="Q47" s="21">
        <v>1.0879953653661694</v>
      </c>
      <c r="R47" s="22">
        <v>4</v>
      </c>
    </row>
    <row r="48" spans="13:23" ht="15" customHeight="1" x14ac:dyDescent="0.25">
      <c r="M48" t="s">
        <v>396</v>
      </c>
      <c r="N48" s="19">
        <v>25489.041028781343</v>
      </c>
      <c r="O48" s="20">
        <v>3.4141958363336409</v>
      </c>
      <c r="P48" s="22">
        <v>45</v>
      </c>
      <c r="Q48" s="21">
        <v>0.51625486340635118</v>
      </c>
      <c r="R48" s="22">
        <v>44</v>
      </c>
    </row>
    <row r="49" spans="13:18" ht="15" customHeight="1" x14ac:dyDescent="0.25">
      <c r="M49" t="s">
        <v>395</v>
      </c>
      <c r="N49" s="19">
        <v>2232.1630434782601</v>
      </c>
      <c r="O49" s="20">
        <v>3.9136525791418939</v>
      </c>
      <c r="P49" s="22">
        <v>16</v>
      </c>
      <c r="Q49" s="21">
        <v>0.69748489231053945</v>
      </c>
      <c r="R49" s="22">
        <v>22</v>
      </c>
    </row>
    <row r="50" spans="13:18" ht="15" customHeight="1" x14ac:dyDescent="0.25">
      <c r="M50" t="s">
        <v>397</v>
      </c>
      <c r="N50" s="19">
        <v>12080.927740355173</v>
      </c>
      <c r="O50" s="20">
        <v>4.0868216477922026</v>
      </c>
      <c r="P50" s="22">
        <v>9</v>
      </c>
      <c r="Q50" s="21">
        <v>0.87200140966045714</v>
      </c>
      <c r="R50" s="22">
        <v>10</v>
      </c>
    </row>
    <row r="51" spans="13:18" ht="15" customHeight="1" x14ac:dyDescent="0.25">
      <c r="M51" t="s">
        <v>399</v>
      </c>
      <c r="N51" s="19">
        <v>17388.476729944887</v>
      </c>
      <c r="O51" s="20">
        <v>3.7945207317598215</v>
      </c>
      <c r="P51" s="22">
        <v>22</v>
      </c>
      <c r="Q51" s="21">
        <v>0.96009537140413648</v>
      </c>
      <c r="R51" s="22">
        <v>7</v>
      </c>
    </row>
    <row r="52" spans="13:18" ht="15" customHeight="1" x14ac:dyDescent="0.25">
      <c r="M52" t="s">
        <v>398</v>
      </c>
      <c r="N52" s="19">
        <v>8732.7163196570727</v>
      </c>
      <c r="O52" s="20">
        <v>3.6365012061354052</v>
      </c>
      <c r="P52" s="22">
        <v>29</v>
      </c>
      <c r="Q52" s="21">
        <v>0.61384155542091412</v>
      </c>
      <c r="R52" s="22">
        <v>36</v>
      </c>
    </row>
    <row r="53" spans="13:18" ht="15" customHeight="1" x14ac:dyDescent="0.25">
      <c r="M53" t="s">
        <v>400</v>
      </c>
      <c r="N53" s="19">
        <v>1919.0978260869563</v>
      </c>
      <c r="O53" s="20">
        <v>3.554572461018255</v>
      </c>
      <c r="P53" s="22">
        <v>35</v>
      </c>
      <c r="Q53" s="21">
        <v>0.84223893700051566</v>
      </c>
      <c r="R53" s="22">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5" customWidth="1"/>
    <col min="2" max="2" width="4.140625" style="15" customWidth="1"/>
    <col min="3" max="3" width="21.5703125" style="15" customWidth="1"/>
    <col min="4" max="4" width="66.85546875" style="15" customWidth="1"/>
    <col min="5" max="16384" width="8.85546875" style="15"/>
  </cols>
  <sheetData>
    <row r="2" spans="2:4" ht="23.25" x14ac:dyDescent="0.35">
      <c r="C2" s="39" t="s">
        <v>735</v>
      </c>
      <c r="D2" s="40"/>
    </row>
    <row r="3" spans="2:4" x14ac:dyDescent="0.25">
      <c r="C3" s="41" t="s">
        <v>686</v>
      </c>
      <c r="D3" s="42" t="s">
        <v>736</v>
      </c>
    </row>
    <row r="4" spans="2:4" x14ac:dyDescent="0.25">
      <c r="C4" s="43" t="s">
        <v>669</v>
      </c>
      <c r="D4" s="44" t="s">
        <v>737</v>
      </c>
    </row>
    <row r="5" spans="2:4" x14ac:dyDescent="0.25">
      <c r="C5" s="43" t="s">
        <v>738</v>
      </c>
      <c r="D5" s="44" t="s">
        <v>739</v>
      </c>
    </row>
    <row r="6" spans="2:4" ht="15.6" customHeight="1" x14ac:dyDescent="0.25">
      <c r="C6" s="43" t="s">
        <v>688</v>
      </c>
      <c r="D6" s="44" t="s">
        <v>740</v>
      </c>
    </row>
    <row r="7" spans="2:4" ht="15.6" customHeight="1" x14ac:dyDescent="0.25">
      <c r="C7" s="43" t="s">
        <v>687</v>
      </c>
      <c r="D7" s="44" t="s">
        <v>741</v>
      </c>
    </row>
    <row r="8" spans="2:4" x14ac:dyDescent="0.25">
      <c r="C8" s="43" t="s">
        <v>742</v>
      </c>
      <c r="D8" s="44" t="s">
        <v>743</v>
      </c>
    </row>
    <row r="9" spans="2:4" x14ac:dyDescent="0.25">
      <c r="C9" s="45" t="s">
        <v>744</v>
      </c>
      <c r="D9" s="43" t="s">
        <v>745</v>
      </c>
    </row>
    <row r="10" spans="2:4" x14ac:dyDescent="0.25">
      <c r="B10" s="46"/>
      <c r="C10" s="43" t="s">
        <v>746</v>
      </c>
      <c r="D10" s="44" t="s">
        <v>747</v>
      </c>
    </row>
    <row r="11" spans="2:4" x14ac:dyDescent="0.25">
      <c r="C11" s="43" t="s">
        <v>388</v>
      </c>
      <c r="D11" s="44" t="s">
        <v>748</v>
      </c>
    </row>
    <row r="12" spans="2:4" x14ac:dyDescent="0.25">
      <c r="C12" s="43" t="s">
        <v>749</v>
      </c>
      <c r="D12" s="44" t="s">
        <v>750</v>
      </c>
    </row>
    <row r="13" spans="2:4" x14ac:dyDescent="0.25">
      <c r="C13" s="43" t="s">
        <v>746</v>
      </c>
      <c r="D13" s="44" t="s">
        <v>747</v>
      </c>
    </row>
    <row r="14" spans="2:4" x14ac:dyDescent="0.25">
      <c r="C14" s="43" t="s">
        <v>388</v>
      </c>
      <c r="D14" s="44" t="s">
        <v>751</v>
      </c>
    </row>
    <row r="15" spans="2:4" x14ac:dyDescent="0.25">
      <c r="C15" s="47" t="s">
        <v>749</v>
      </c>
      <c r="D15" s="48" t="s">
        <v>750</v>
      </c>
    </row>
    <row r="17" spans="3:4" ht="23.25" x14ac:dyDescent="0.35">
      <c r="C17" s="39" t="s">
        <v>752</v>
      </c>
      <c r="D17" s="40"/>
    </row>
    <row r="18" spans="3:4" x14ac:dyDescent="0.25">
      <c r="C18" s="43" t="s">
        <v>669</v>
      </c>
      <c r="D18" s="44" t="s">
        <v>753</v>
      </c>
    </row>
    <row r="19" spans="3:4" x14ac:dyDescent="0.25">
      <c r="C19" s="43" t="s">
        <v>700</v>
      </c>
      <c r="D19" s="44" t="s">
        <v>754</v>
      </c>
    </row>
    <row r="20" spans="3:4" x14ac:dyDescent="0.25">
      <c r="C20" s="45" t="s">
        <v>755</v>
      </c>
      <c r="D20" s="43" t="s">
        <v>756</v>
      </c>
    </row>
    <row r="21" spans="3:4" x14ac:dyDescent="0.25">
      <c r="C21" s="43" t="s">
        <v>757</v>
      </c>
      <c r="D21" s="44" t="s">
        <v>758</v>
      </c>
    </row>
    <row r="22" spans="3:4" x14ac:dyDescent="0.25">
      <c r="C22" s="43" t="s">
        <v>759</v>
      </c>
      <c r="D22" s="44" t="s">
        <v>760</v>
      </c>
    </row>
    <row r="23" spans="3:4" x14ac:dyDescent="0.25">
      <c r="C23" s="43" t="s">
        <v>761</v>
      </c>
      <c r="D23" s="44" t="s">
        <v>762</v>
      </c>
    </row>
    <row r="24" spans="3:4" x14ac:dyDescent="0.25">
      <c r="C24" s="43" t="s">
        <v>763</v>
      </c>
      <c r="D24" s="44" t="s">
        <v>764</v>
      </c>
    </row>
    <row r="25" spans="3:4" x14ac:dyDescent="0.25">
      <c r="C25" s="43" t="s">
        <v>675</v>
      </c>
      <c r="D25" s="44" t="s">
        <v>765</v>
      </c>
    </row>
    <row r="26" spans="3:4" x14ac:dyDescent="0.25">
      <c r="C26" s="43" t="s">
        <v>759</v>
      </c>
      <c r="D26" s="44" t="s">
        <v>760</v>
      </c>
    </row>
    <row r="27" spans="3:4" x14ac:dyDescent="0.25">
      <c r="C27" s="43" t="s">
        <v>761</v>
      </c>
      <c r="D27" s="44" t="s">
        <v>762</v>
      </c>
    </row>
    <row r="28" spans="3:4" x14ac:dyDescent="0.25">
      <c r="C28" s="47" t="s">
        <v>763</v>
      </c>
      <c r="D28" s="48" t="s">
        <v>764</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2022-06-08T20:24:17Z</dcterms:modified>
</cp:coreProperties>
</file>