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02E77B96-5F5C-4C7B-B3C6-6007B2C67EAD}"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465" i="7"/>
  <c r="V465" i="7"/>
  <c r="R465" i="7"/>
  <c r="O465" i="7"/>
  <c r="Z464" i="7"/>
  <c r="V464" i="7"/>
  <c r="R464" i="7"/>
  <c r="O464" i="7"/>
  <c r="Z463" i="7"/>
  <c r="V463" i="7"/>
  <c r="R463" i="7"/>
  <c r="O463" i="7"/>
  <c r="Z462" i="7"/>
  <c r="V462" i="7"/>
  <c r="R462" i="7"/>
  <c r="O462" i="7"/>
  <c r="Z461" i="7"/>
  <c r="V461" i="7"/>
  <c r="R461" i="7"/>
  <c r="O461" i="7"/>
  <c r="Z460" i="7"/>
  <c r="V460" i="7"/>
  <c r="R460" i="7"/>
  <c r="O460" i="7"/>
  <c r="Z459" i="7"/>
  <c r="V459" i="7"/>
  <c r="R459" i="7"/>
  <c r="O459" i="7"/>
  <c r="Z458" i="7"/>
  <c r="V458" i="7"/>
  <c r="R458" i="7"/>
  <c r="O458" i="7"/>
  <c r="Z457" i="7"/>
  <c r="V457" i="7"/>
  <c r="R457" i="7"/>
  <c r="O457" i="7"/>
  <c r="Z456" i="7"/>
  <c r="V456" i="7"/>
  <c r="R456" i="7"/>
  <c r="O456" i="7"/>
  <c r="Z455" i="7"/>
  <c r="V455" i="7"/>
  <c r="R455" i="7"/>
  <c r="O455" i="7"/>
  <c r="Z454" i="7"/>
  <c r="V454" i="7"/>
  <c r="R454" i="7"/>
  <c r="O454" i="7"/>
  <c r="Z453" i="7"/>
  <c r="V453" i="7"/>
  <c r="R453" i="7"/>
  <c r="O453" i="7"/>
  <c r="Z452" i="7"/>
  <c r="V452" i="7"/>
  <c r="R452" i="7"/>
  <c r="O452" i="7"/>
  <c r="Z451" i="7"/>
  <c r="V451" i="7"/>
  <c r="R451" i="7"/>
  <c r="O451" i="7"/>
  <c r="Z450" i="7"/>
  <c r="V450" i="7"/>
  <c r="R450" i="7"/>
  <c r="O450" i="7"/>
  <c r="Z449" i="7"/>
  <c r="V449" i="7"/>
  <c r="R449" i="7"/>
  <c r="O449" i="7"/>
  <c r="Z448" i="7"/>
  <c r="V448" i="7"/>
  <c r="R448" i="7"/>
  <c r="O448" i="7"/>
  <c r="Z447" i="7"/>
  <c r="V447" i="7"/>
  <c r="R447" i="7"/>
  <c r="O447" i="7"/>
  <c r="Z446" i="7"/>
  <c r="V446" i="7"/>
  <c r="R446" i="7"/>
  <c r="O446" i="7"/>
  <c r="Z445" i="7"/>
  <c r="V445" i="7"/>
  <c r="R445" i="7"/>
  <c r="O445" i="7"/>
  <c r="Z444" i="7"/>
  <c r="V444" i="7"/>
  <c r="R444" i="7"/>
  <c r="O444" i="7"/>
  <c r="Z443" i="7"/>
  <c r="V443" i="7"/>
  <c r="R443" i="7"/>
  <c r="O443" i="7"/>
  <c r="Z442" i="7"/>
  <c r="V442" i="7"/>
  <c r="R442" i="7"/>
  <c r="O442" i="7"/>
  <c r="Z441" i="7"/>
  <c r="V441" i="7"/>
  <c r="R441" i="7"/>
  <c r="O441" i="7"/>
  <c r="Z440" i="7"/>
  <c r="V440" i="7"/>
  <c r="R440" i="7"/>
  <c r="O440" i="7"/>
  <c r="Z439" i="7"/>
  <c r="V439" i="7"/>
  <c r="R439" i="7"/>
  <c r="O439" i="7"/>
  <c r="Z438" i="7"/>
  <c r="V438" i="7"/>
  <c r="R438" i="7"/>
  <c r="O438" i="7"/>
  <c r="Z437" i="7"/>
  <c r="V437" i="7"/>
  <c r="R437" i="7"/>
  <c r="O437" i="7"/>
  <c r="Z436" i="7"/>
  <c r="V436" i="7"/>
  <c r="R436" i="7"/>
  <c r="O436" i="7"/>
  <c r="Z435" i="7"/>
  <c r="V435" i="7"/>
  <c r="R435" i="7"/>
  <c r="O435" i="7"/>
  <c r="Z434" i="7"/>
  <c r="V434" i="7"/>
  <c r="R434" i="7"/>
  <c r="O434" i="7"/>
  <c r="Z433" i="7"/>
  <c r="V433" i="7"/>
  <c r="R433" i="7"/>
  <c r="O433" i="7"/>
  <c r="Z432" i="7"/>
  <c r="V432" i="7"/>
  <c r="R432" i="7"/>
  <c r="O432" i="7"/>
  <c r="Z431" i="7"/>
  <c r="V431" i="7"/>
  <c r="R431" i="7"/>
  <c r="O431" i="7"/>
  <c r="Z430" i="7"/>
  <c r="V430" i="7"/>
  <c r="R430" i="7"/>
  <c r="O430" i="7"/>
  <c r="Z429" i="7"/>
  <c r="V429" i="7"/>
  <c r="R429" i="7"/>
  <c r="O429" i="7"/>
  <c r="Z428" i="7"/>
  <c r="V428" i="7"/>
  <c r="R428" i="7"/>
  <c r="O428" i="7"/>
  <c r="Z427" i="7"/>
  <c r="V427" i="7"/>
  <c r="R427" i="7"/>
  <c r="O427" i="7"/>
  <c r="Z426" i="7"/>
  <c r="V426" i="7"/>
  <c r="R426" i="7"/>
  <c r="O426" i="7"/>
  <c r="Z425" i="7"/>
  <c r="V425" i="7"/>
  <c r="R425" i="7"/>
  <c r="O425" i="7"/>
  <c r="Z424" i="7"/>
  <c r="V424" i="7"/>
  <c r="R424" i="7"/>
  <c r="O424" i="7"/>
  <c r="Z423" i="7"/>
  <c r="V423" i="7"/>
  <c r="R423" i="7"/>
  <c r="O423" i="7"/>
  <c r="Z422" i="7"/>
  <c r="V422" i="7"/>
  <c r="R422" i="7"/>
  <c r="O422" i="7"/>
  <c r="Z421" i="7"/>
  <c r="V421" i="7"/>
  <c r="R421" i="7"/>
  <c r="O421" i="7"/>
  <c r="Z420" i="7"/>
  <c r="V420" i="7"/>
  <c r="R420" i="7"/>
  <c r="O420" i="7"/>
  <c r="Z419" i="7"/>
  <c r="V419" i="7"/>
  <c r="R419" i="7"/>
  <c r="O419" i="7"/>
  <c r="Z418" i="7"/>
  <c r="V418" i="7"/>
  <c r="R418" i="7"/>
  <c r="O418" i="7"/>
  <c r="Z417" i="7"/>
  <c r="V417" i="7"/>
  <c r="R417" i="7"/>
  <c r="O417" i="7"/>
  <c r="Z416" i="7"/>
  <c r="V416" i="7"/>
  <c r="R416" i="7"/>
  <c r="O416" i="7"/>
  <c r="Z415" i="7"/>
  <c r="V415" i="7"/>
  <c r="R415" i="7"/>
  <c r="O415" i="7"/>
  <c r="Z414" i="7"/>
  <c r="V414" i="7"/>
  <c r="R414" i="7"/>
  <c r="O414" i="7"/>
  <c r="Z413" i="7"/>
  <c r="V413" i="7"/>
  <c r="R413" i="7"/>
  <c r="O413" i="7"/>
  <c r="Z412" i="7"/>
  <c r="V412" i="7"/>
  <c r="R412" i="7"/>
  <c r="O412" i="7"/>
  <c r="Z411" i="7"/>
  <c r="V411" i="7"/>
  <c r="R411" i="7"/>
  <c r="O411" i="7"/>
  <c r="Z410" i="7"/>
  <c r="V410" i="7"/>
  <c r="R410" i="7"/>
  <c r="O410" i="7"/>
  <c r="Z409" i="7"/>
  <c r="V409" i="7"/>
  <c r="R409" i="7"/>
  <c r="O409" i="7"/>
  <c r="Z408" i="7"/>
  <c r="V408" i="7"/>
  <c r="R408" i="7"/>
  <c r="O408" i="7"/>
  <c r="Z407" i="7"/>
  <c r="V407" i="7"/>
  <c r="R407" i="7"/>
  <c r="O407" i="7"/>
  <c r="Z406" i="7"/>
  <c r="V406" i="7"/>
  <c r="R406" i="7"/>
  <c r="O406" i="7"/>
  <c r="Z405" i="7"/>
  <c r="V405" i="7"/>
  <c r="R405" i="7"/>
  <c r="O405" i="7"/>
  <c r="Z404" i="7"/>
  <c r="V404" i="7"/>
  <c r="R404" i="7"/>
  <c r="O404" i="7"/>
  <c r="Z403" i="7"/>
  <c r="V403" i="7"/>
  <c r="R403" i="7"/>
  <c r="O403" i="7"/>
  <c r="Z402" i="7"/>
  <c r="V402" i="7"/>
  <c r="R402" i="7"/>
  <c r="O402" i="7"/>
  <c r="Z401" i="7"/>
  <c r="V401" i="7"/>
  <c r="R401" i="7"/>
  <c r="O401" i="7"/>
  <c r="Z400" i="7"/>
  <c r="V400" i="7"/>
  <c r="R400" i="7"/>
  <c r="O400" i="7"/>
  <c r="Z399" i="7"/>
  <c r="V399" i="7"/>
  <c r="R399" i="7"/>
  <c r="O399" i="7"/>
  <c r="Z398" i="7"/>
  <c r="V398" i="7"/>
  <c r="R398" i="7"/>
  <c r="O398" i="7"/>
  <c r="Z397" i="7"/>
  <c r="V397" i="7"/>
  <c r="R397" i="7"/>
  <c r="O397" i="7"/>
  <c r="Z396" i="7"/>
  <c r="V396" i="7"/>
  <c r="R396" i="7"/>
  <c r="O396" i="7"/>
  <c r="Z395" i="7"/>
  <c r="V395" i="7"/>
  <c r="R395" i="7"/>
  <c r="O395" i="7"/>
  <c r="Z394" i="7"/>
  <c r="V394" i="7"/>
  <c r="R394" i="7"/>
  <c r="O394" i="7"/>
  <c r="Z393" i="7"/>
  <c r="V393" i="7"/>
  <c r="R393" i="7"/>
  <c r="O393" i="7"/>
  <c r="Z392" i="7"/>
  <c r="V392" i="7"/>
  <c r="R392" i="7"/>
  <c r="O392" i="7"/>
  <c r="Z391" i="7"/>
  <c r="V391" i="7"/>
  <c r="R391" i="7"/>
  <c r="O391" i="7"/>
  <c r="Z390" i="7"/>
  <c r="V390" i="7"/>
  <c r="R390" i="7"/>
  <c r="O390" i="7"/>
  <c r="Z389" i="7"/>
  <c r="V389" i="7"/>
  <c r="R389" i="7"/>
  <c r="O389" i="7"/>
  <c r="Z388" i="7"/>
  <c r="V388" i="7"/>
  <c r="R388" i="7"/>
  <c r="O388" i="7"/>
  <c r="Z387" i="7"/>
  <c r="V387" i="7"/>
  <c r="R387" i="7"/>
  <c r="O387" i="7"/>
  <c r="Z386" i="7"/>
  <c r="V386" i="7"/>
  <c r="R386" i="7"/>
  <c r="O386" i="7"/>
  <c r="Z385" i="7"/>
  <c r="V385" i="7"/>
  <c r="R385" i="7"/>
  <c r="O385" i="7"/>
  <c r="Z384" i="7"/>
  <c r="V384" i="7"/>
  <c r="R384" i="7"/>
  <c r="O384" i="7"/>
  <c r="Z383" i="7"/>
  <c r="V383" i="7"/>
  <c r="R383" i="7"/>
  <c r="O383" i="7"/>
  <c r="Z382" i="7"/>
  <c r="V382" i="7"/>
  <c r="R382" i="7"/>
  <c r="O382" i="7"/>
  <c r="Z381" i="7"/>
  <c r="V381" i="7"/>
  <c r="R381" i="7"/>
  <c r="O381" i="7"/>
  <c r="Z380" i="7"/>
  <c r="V380" i="7"/>
  <c r="R380" i="7"/>
  <c r="O380" i="7"/>
  <c r="Z379" i="7"/>
  <c r="V379" i="7"/>
  <c r="R379" i="7"/>
  <c r="O379" i="7"/>
  <c r="Z378" i="7"/>
  <c r="V378" i="7"/>
  <c r="R378" i="7"/>
  <c r="O378" i="7"/>
  <c r="Z377" i="7"/>
  <c r="V377" i="7"/>
  <c r="R377" i="7"/>
  <c r="O377" i="7"/>
  <c r="Z376" i="7"/>
  <c r="V376" i="7"/>
  <c r="R376" i="7"/>
  <c r="O376" i="7"/>
  <c r="Z375" i="7"/>
  <c r="V375" i="7"/>
  <c r="R375" i="7"/>
  <c r="O375" i="7"/>
  <c r="Z374" i="7"/>
  <c r="V374" i="7"/>
  <c r="R374" i="7"/>
  <c r="O374" i="7"/>
  <c r="Z373" i="7"/>
  <c r="V373" i="7"/>
  <c r="R373" i="7"/>
  <c r="O373" i="7"/>
  <c r="Z372" i="7"/>
  <c r="V372" i="7"/>
  <c r="R372" i="7"/>
  <c r="O372" i="7"/>
  <c r="Z371" i="7"/>
  <c r="V371" i="7"/>
  <c r="R371" i="7"/>
  <c r="O371" i="7"/>
  <c r="Z370" i="7"/>
  <c r="V370" i="7"/>
  <c r="R370" i="7"/>
  <c r="O370" i="7"/>
  <c r="Z369" i="7"/>
  <c r="V369" i="7"/>
  <c r="R369" i="7"/>
  <c r="O369" i="7"/>
  <c r="Z368" i="7"/>
  <c r="V368" i="7"/>
  <c r="R368" i="7"/>
  <c r="O368" i="7"/>
  <c r="Z367" i="7"/>
  <c r="V367" i="7"/>
  <c r="R367" i="7"/>
  <c r="O367" i="7"/>
  <c r="Z366" i="7"/>
  <c r="V366" i="7"/>
  <c r="R366" i="7"/>
  <c r="O366" i="7"/>
  <c r="Z365" i="7"/>
  <c r="V365" i="7"/>
  <c r="R365" i="7"/>
  <c r="O365" i="7"/>
  <c r="Z364" i="7"/>
  <c r="V364" i="7"/>
  <c r="R364" i="7"/>
  <c r="O364" i="7"/>
  <c r="Z363" i="7"/>
  <c r="V363" i="7"/>
  <c r="R363" i="7"/>
  <c r="O363" i="7"/>
  <c r="Z362" i="7"/>
  <c r="V362" i="7"/>
  <c r="R362" i="7"/>
  <c r="O362" i="7"/>
  <c r="Z361" i="7"/>
  <c r="V361" i="7"/>
  <c r="R361" i="7"/>
  <c r="O361" i="7"/>
  <c r="Z360" i="7"/>
  <c r="V360" i="7"/>
  <c r="R360" i="7"/>
  <c r="O360" i="7"/>
  <c r="Z359" i="7"/>
  <c r="V359" i="7"/>
  <c r="R359" i="7"/>
  <c r="O359" i="7"/>
  <c r="Z358" i="7"/>
  <c r="V358" i="7"/>
  <c r="R358" i="7"/>
  <c r="O358" i="7"/>
  <c r="Z357" i="7"/>
  <c r="V357" i="7"/>
  <c r="R357" i="7"/>
  <c r="O357" i="7"/>
  <c r="Z356" i="7"/>
  <c r="V356" i="7"/>
  <c r="R356" i="7"/>
  <c r="O356" i="7"/>
  <c r="Z355" i="7"/>
  <c r="V355" i="7"/>
  <c r="R355" i="7"/>
  <c r="O355" i="7"/>
  <c r="Z354" i="7"/>
  <c r="V354" i="7"/>
  <c r="R354" i="7"/>
  <c r="O354" i="7"/>
  <c r="Z353" i="7"/>
  <c r="V353" i="7"/>
  <c r="R353" i="7"/>
  <c r="O353" i="7"/>
  <c r="Z352" i="7"/>
  <c r="V352" i="7"/>
  <c r="R352" i="7"/>
  <c r="O352" i="7"/>
  <c r="Z351" i="7"/>
  <c r="V351" i="7"/>
  <c r="R351" i="7"/>
  <c r="O351" i="7"/>
  <c r="Z350" i="7"/>
  <c r="V350" i="7"/>
  <c r="R350" i="7"/>
  <c r="O350" i="7"/>
  <c r="Z349" i="7"/>
  <c r="V349" i="7"/>
  <c r="R349" i="7"/>
  <c r="O349" i="7"/>
  <c r="Z348" i="7"/>
  <c r="V348" i="7"/>
  <c r="R348" i="7"/>
  <c r="O348" i="7"/>
  <c r="Z347" i="7"/>
  <c r="V347" i="7"/>
  <c r="R347" i="7"/>
  <c r="O347" i="7"/>
  <c r="Z346" i="7"/>
  <c r="V346" i="7"/>
  <c r="R346" i="7"/>
  <c r="O346" i="7"/>
  <c r="Z345" i="7"/>
  <c r="V345" i="7"/>
  <c r="R345" i="7"/>
  <c r="O345" i="7"/>
  <c r="Z344" i="7"/>
  <c r="V344" i="7"/>
  <c r="R344" i="7"/>
  <c r="O344" i="7"/>
  <c r="Z343" i="7"/>
  <c r="V343" i="7"/>
  <c r="R343" i="7"/>
  <c r="O343" i="7"/>
  <c r="Z342" i="7"/>
  <c r="V342" i="7"/>
  <c r="R342" i="7"/>
  <c r="O342" i="7"/>
  <c r="Z341" i="7"/>
  <c r="V341" i="7"/>
  <c r="R341" i="7"/>
  <c r="O341" i="7"/>
  <c r="Z340" i="7"/>
  <c r="V340" i="7"/>
  <c r="R340" i="7"/>
  <c r="O340" i="7"/>
  <c r="Z339" i="7"/>
  <c r="V339" i="7"/>
  <c r="R339" i="7"/>
  <c r="O339" i="7"/>
  <c r="Z338" i="7"/>
  <c r="V338" i="7"/>
  <c r="R338" i="7"/>
  <c r="O338" i="7"/>
  <c r="Z337" i="7"/>
  <c r="V337" i="7"/>
  <c r="R337" i="7"/>
  <c r="O337" i="7"/>
  <c r="Z336" i="7"/>
  <c r="V336" i="7"/>
  <c r="R336" i="7"/>
  <c r="O336" i="7"/>
  <c r="Z335" i="7"/>
  <c r="V335" i="7"/>
  <c r="R335" i="7"/>
  <c r="O335" i="7"/>
  <c r="Z334" i="7"/>
  <c r="V334" i="7"/>
  <c r="R334" i="7"/>
  <c r="O334" i="7"/>
  <c r="Z333" i="7"/>
  <c r="V333" i="7"/>
  <c r="R333" i="7"/>
  <c r="O333" i="7"/>
  <c r="Z332" i="7"/>
  <c r="V332" i="7"/>
  <c r="R332" i="7"/>
  <c r="O332" i="7"/>
  <c r="Z331" i="7"/>
  <c r="V331" i="7"/>
  <c r="R331" i="7"/>
  <c r="O331" i="7"/>
  <c r="Z330" i="7"/>
  <c r="V330" i="7"/>
  <c r="R330" i="7"/>
  <c r="O330" i="7"/>
  <c r="Z329" i="7"/>
  <c r="V329" i="7"/>
  <c r="R329" i="7"/>
  <c r="O329" i="7"/>
  <c r="Z328" i="7"/>
  <c r="V328" i="7"/>
  <c r="R328" i="7"/>
  <c r="O328" i="7"/>
  <c r="Z327" i="7"/>
  <c r="V327" i="7"/>
  <c r="R327" i="7"/>
  <c r="O327" i="7"/>
  <c r="Z326" i="7"/>
  <c r="V326" i="7"/>
  <c r="R326" i="7"/>
  <c r="O326" i="7"/>
  <c r="Z325" i="7"/>
  <c r="V325" i="7"/>
  <c r="R325" i="7"/>
  <c r="O325" i="7"/>
  <c r="Z324" i="7"/>
  <c r="V324" i="7"/>
  <c r="R324" i="7"/>
  <c r="O324" i="7"/>
  <c r="Z323" i="7"/>
  <c r="V323" i="7"/>
  <c r="R323" i="7"/>
  <c r="O323" i="7"/>
  <c r="Z322" i="7"/>
  <c r="V322" i="7"/>
  <c r="R322" i="7"/>
  <c r="O322" i="7"/>
  <c r="Z321" i="7"/>
  <c r="V321" i="7"/>
  <c r="R321" i="7"/>
  <c r="O321" i="7"/>
  <c r="Z320" i="7"/>
  <c r="V320" i="7"/>
  <c r="R320" i="7"/>
  <c r="O320" i="7"/>
  <c r="Z319" i="7"/>
  <c r="V319" i="7"/>
  <c r="R319" i="7"/>
  <c r="O319" i="7"/>
  <c r="Z318" i="7"/>
  <c r="V318" i="7"/>
  <c r="R318" i="7"/>
  <c r="O318" i="7"/>
  <c r="Z317" i="7"/>
  <c r="V317" i="7"/>
  <c r="R317" i="7"/>
  <c r="O317" i="7"/>
  <c r="Z316" i="7"/>
  <c r="V316" i="7"/>
  <c r="R316" i="7"/>
  <c r="O316" i="7"/>
  <c r="Z315" i="7"/>
  <c r="V315" i="7"/>
  <c r="R315" i="7"/>
  <c r="O315" i="7"/>
  <c r="Z314" i="7"/>
  <c r="V314" i="7"/>
  <c r="R314" i="7"/>
  <c r="O314" i="7"/>
  <c r="Z313" i="7"/>
  <c r="V313" i="7"/>
  <c r="R313" i="7"/>
  <c r="O313" i="7"/>
  <c r="Z312" i="7"/>
  <c r="V312" i="7"/>
  <c r="R312" i="7"/>
  <c r="O312" i="7"/>
  <c r="Z311" i="7"/>
  <c r="V311" i="7"/>
  <c r="R311" i="7"/>
  <c r="O311" i="7"/>
  <c r="Z310" i="7"/>
  <c r="V310" i="7"/>
  <c r="R310" i="7"/>
  <c r="O310" i="7"/>
  <c r="Z309" i="7"/>
  <c r="V309" i="7"/>
  <c r="R309" i="7"/>
  <c r="O309" i="7"/>
  <c r="Z308" i="7"/>
  <c r="V308" i="7"/>
  <c r="R308" i="7"/>
  <c r="O308" i="7"/>
  <c r="Z307" i="7"/>
  <c r="V307" i="7"/>
  <c r="R307" i="7"/>
  <c r="O307" i="7"/>
  <c r="Z306" i="7"/>
  <c r="V306" i="7"/>
  <c r="R306" i="7"/>
  <c r="O306" i="7"/>
  <c r="Z305" i="7"/>
  <c r="V305" i="7"/>
  <c r="R305" i="7"/>
  <c r="O305" i="7"/>
  <c r="Z304" i="7"/>
  <c r="V304" i="7"/>
  <c r="R304" i="7"/>
  <c r="O304" i="7"/>
  <c r="Z303" i="7"/>
  <c r="V303" i="7"/>
  <c r="R303" i="7"/>
  <c r="O303" i="7"/>
  <c r="Z302" i="7"/>
  <c r="V302" i="7"/>
  <c r="R302" i="7"/>
  <c r="O302" i="7"/>
  <c r="Z301" i="7"/>
  <c r="V301" i="7"/>
  <c r="R301" i="7"/>
  <c r="O301" i="7"/>
  <c r="Z300" i="7"/>
  <c r="V300" i="7"/>
  <c r="R300" i="7"/>
  <c r="O300" i="7"/>
  <c r="Z299" i="7"/>
  <c r="V299" i="7"/>
  <c r="R299" i="7"/>
  <c r="O299" i="7"/>
  <c r="Z298" i="7"/>
  <c r="V298" i="7"/>
  <c r="R298" i="7"/>
  <c r="O298" i="7"/>
  <c r="Z297" i="7"/>
  <c r="V297" i="7"/>
  <c r="R297" i="7"/>
  <c r="O297" i="7"/>
  <c r="Z296" i="7"/>
  <c r="V296" i="7"/>
  <c r="R296" i="7"/>
  <c r="O296" i="7"/>
  <c r="Z295" i="7"/>
  <c r="V295" i="7"/>
  <c r="R295" i="7"/>
  <c r="O295" i="7"/>
  <c r="Z294" i="7"/>
  <c r="V294" i="7"/>
  <c r="R294" i="7"/>
  <c r="O294" i="7"/>
  <c r="Z293" i="7"/>
  <c r="V293" i="7"/>
  <c r="R293" i="7"/>
  <c r="O293" i="7"/>
  <c r="Z292" i="7"/>
  <c r="V292" i="7"/>
  <c r="R292" i="7"/>
  <c r="O292" i="7"/>
  <c r="Z291" i="7"/>
  <c r="V291" i="7"/>
  <c r="R291" i="7"/>
  <c r="O291" i="7"/>
  <c r="Z290" i="7"/>
  <c r="V290" i="7"/>
  <c r="R290" i="7"/>
  <c r="O290" i="7"/>
  <c r="Z289" i="7"/>
  <c r="V289" i="7"/>
  <c r="R289" i="7"/>
  <c r="O289" i="7"/>
  <c r="Z288" i="7"/>
  <c r="V288" i="7"/>
  <c r="R288" i="7"/>
  <c r="O288" i="7"/>
  <c r="Z287" i="7"/>
  <c r="V287" i="7"/>
  <c r="R287" i="7"/>
  <c r="O287" i="7"/>
  <c r="Z286" i="7"/>
  <c r="V286" i="7"/>
  <c r="R286" i="7"/>
  <c r="O286" i="7"/>
  <c r="Z285" i="7"/>
  <c r="V285" i="7"/>
  <c r="R285" i="7"/>
  <c r="O285" i="7"/>
  <c r="Z284" i="7"/>
  <c r="V284" i="7"/>
  <c r="R284" i="7"/>
  <c r="O284" i="7"/>
  <c r="Z283" i="7"/>
  <c r="V283" i="7"/>
  <c r="R283" i="7"/>
  <c r="O283" i="7"/>
  <c r="Z282" i="7"/>
  <c r="V282" i="7"/>
  <c r="R282" i="7"/>
  <c r="O282" i="7"/>
  <c r="Z281" i="7"/>
  <c r="V281" i="7"/>
  <c r="R281" i="7"/>
  <c r="O281" i="7"/>
  <c r="Z280" i="7"/>
  <c r="V280" i="7"/>
  <c r="R280" i="7"/>
  <c r="O280" i="7"/>
  <c r="Z279" i="7"/>
  <c r="V279" i="7"/>
  <c r="R279" i="7"/>
  <c r="O279" i="7"/>
  <c r="Z278" i="7"/>
  <c r="V278" i="7"/>
  <c r="R278" i="7"/>
  <c r="O278" i="7"/>
  <c r="Z277" i="7"/>
  <c r="V277" i="7"/>
  <c r="R277" i="7"/>
  <c r="O277" i="7"/>
  <c r="Z276" i="7"/>
  <c r="V276" i="7"/>
  <c r="R276" i="7"/>
  <c r="O276" i="7"/>
  <c r="Z275" i="7"/>
  <c r="V275" i="7"/>
  <c r="R275" i="7"/>
  <c r="O275" i="7"/>
  <c r="Z274" i="7"/>
  <c r="V274" i="7"/>
  <c r="R274" i="7"/>
  <c r="O274" i="7"/>
  <c r="Z273" i="7"/>
  <c r="V273" i="7"/>
  <c r="R273" i="7"/>
  <c r="O273" i="7"/>
  <c r="Z272" i="7"/>
  <c r="V272" i="7"/>
  <c r="R272" i="7"/>
  <c r="O272" i="7"/>
  <c r="Z271" i="7"/>
  <c r="V271" i="7"/>
  <c r="R271" i="7"/>
  <c r="O271" i="7"/>
  <c r="Z270" i="7"/>
  <c r="V270" i="7"/>
  <c r="R270" i="7"/>
  <c r="O270" i="7"/>
  <c r="Z269" i="7"/>
  <c r="V269" i="7"/>
  <c r="R269" i="7"/>
  <c r="O269" i="7"/>
  <c r="Z268" i="7"/>
  <c r="V268" i="7"/>
  <c r="R268" i="7"/>
  <c r="O268" i="7"/>
  <c r="Z267" i="7"/>
  <c r="V267" i="7"/>
  <c r="R267" i="7"/>
  <c r="O267" i="7"/>
  <c r="Z266" i="7"/>
  <c r="V266" i="7"/>
  <c r="R266" i="7"/>
  <c r="O266" i="7"/>
  <c r="Z265" i="7"/>
  <c r="V265" i="7"/>
  <c r="R265" i="7"/>
  <c r="O265" i="7"/>
  <c r="Z264" i="7"/>
  <c r="V264" i="7"/>
  <c r="R264" i="7"/>
  <c r="O264" i="7"/>
  <c r="Z263" i="7"/>
  <c r="V263" i="7"/>
  <c r="R263" i="7"/>
  <c r="O263" i="7"/>
  <c r="Z262" i="7"/>
  <c r="V262" i="7"/>
  <c r="R262" i="7"/>
  <c r="O262" i="7"/>
  <c r="Z261" i="7"/>
  <c r="V261" i="7"/>
  <c r="R261" i="7"/>
  <c r="O261" i="7"/>
  <c r="Z260" i="7"/>
  <c r="V260" i="7"/>
  <c r="R260" i="7"/>
  <c r="O260" i="7"/>
  <c r="Z259" i="7"/>
  <c r="V259" i="7"/>
  <c r="R259" i="7"/>
  <c r="O259" i="7"/>
  <c r="Z258" i="7"/>
  <c r="V258" i="7"/>
  <c r="R258" i="7"/>
  <c r="O258" i="7"/>
  <c r="Z257" i="7"/>
  <c r="V257" i="7"/>
  <c r="R257" i="7"/>
  <c r="O257" i="7"/>
  <c r="Z256" i="7"/>
  <c r="V256" i="7"/>
  <c r="R256" i="7"/>
  <c r="O256" i="7"/>
  <c r="Z255" i="7"/>
  <c r="V255" i="7"/>
  <c r="R255" i="7"/>
  <c r="O255" i="7"/>
  <c r="Z254" i="7"/>
  <c r="V254" i="7"/>
  <c r="R254" i="7"/>
  <c r="O254" i="7"/>
  <c r="Z253" i="7"/>
  <c r="V253" i="7"/>
  <c r="R253" i="7"/>
  <c r="O253" i="7"/>
  <c r="Z252" i="7"/>
  <c r="V252" i="7"/>
  <c r="R252" i="7"/>
  <c r="O252" i="7"/>
  <c r="Z251" i="7"/>
  <c r="V251" i="7"/>
  <c r="R251" i="7"/>
  <c r="O251" i="7"/>
  <c r="Z250" i="7"/>
  <c r="V250" i="7"/>
  <c r="R250" i="7"/>
  <c r="O250" i="7"/>
  <c r="Z249" i="7"/>
  <c r="V249" i="7"/>
  <c r="R249" i="7"/>
  <c r="O249" i="7"/>
  <c r="Z248" i="7"/>
  <c r="V248" i="7"/>
  <c r="R248" i="7"/>
  <c r="O248" i="7"/>
  <c r="Z247" i="7"/>
  <c r="V247" i="7"/>
  <c r="R247" i="7"/>
  <c r="O247" i="7"/>
  <c r="Z246" i="7"/>
  <c r="V246" i="7"/>
  <c r="R246" i="7"/>
  <c r="O246" i="7"/>
  <c r="Z245" i="7"/>
  <c r="V245" i="7"/>
  <c r="R245" i="7"/>
  <c r="O245" i="7"/>
  <c r="Z244" i="7"/>
  <c r="V244" i="7"/>
  <c r="R244" i="7"/>
  <c r="O244" i="7"/>
  <c r="Z243" i="7"/>
  <c r="V243" i="7"/>
  <c r="R243" i="7"/>
  <c r="O243" i="7"/>
  <c r="Z242" i="7"/>
  <c r="V242" i="7"/>
  <c r="R242" i="7"/>
  <c r="O242" i="7"/>
  <c r="Z241" i="7"/>
  <c r="V241" i="7"/>
  <c r="R241" i="7"/>
  <c r="O241" i="7"/>
  <c r="Z240" i="7"/>
  <c r="V240" i="7"/>
  <c r="R240" i="7"/>
  <c r="O240" i="7"/>
  <c r="Z239" i="7"/>
  <c r="V239" i="7"/>
  <c r="R239" i="7"/>
  <c r="O239" i="7"/>
  <c r="Z238" i="7"/>
  <c r="V238" i="7"/>
  <c r="R238" i="7"/>
  <c r="O238" i="7"/>
  <c r="Z237" i="7"/>
  <c r="V237" i="7"/>
  <c r="R237" i="7"/>
  <c r="O237" i="7"/>
  <c r="Z236" i="7"/>
  <c r="V236" i="7"/>
  <c r="R236" i="7"/>
  <c r="O236" i="7"/>
  <c r="Z235" i="7"/>
  <c r="V235" i="7"/>
  <c r="R235" i="7"/>
  <c r="O235" i="7"/>
  <c r="Z234" i="7"/>
  <c r="V234" i="7"/>
  <c r="R234" i="7"/>
  <c r="O234" i="7"/>
  <c r="Z233" i="7"/>
  <c r="V233" i="7"/>
  <c r="R233" i="7"/>
  <c r="O233" i="7"/>
  <c r="Z232" i="7"/>
  <c r="V232" i="7"/>
  <c r="R232" i="7"/>
  <c r="O232" i="7"/>
  <c r="Z231" i="7"/>
  <c r="V231" i="7"/>
  <c r="R231" i="7"/>
  <c r="O231" i="7"/>
  <c r="Z230" i="7"/>
  <c r="V230" i="7"/>
  <c r="R230" i="7"/>
  <c r="O230" i="7"/>
  <c r="Z229" i="7"/>
  <c r="V229" i="7"/>
  <c r="R229" i="7"/>
  <c r="O229" i="7"/>
  <c r="Z228" i="7"/>
  <c r="V228" i="7"/>
  <c r="R228" i="7"/>
  <c r="O228" i="7"/>
  <c r="Z227" i="7"/>
  <c r="V227" i="7"/>
  <c r="R227" i="7"/>
  <c r="O227" i="7"/>
  <c r="Z226" i="7"/>
  <c r="V226" i="7"/>
  <c r="R226" i="7"/>
  <c r="O226" i="7"/>
  <c r="Z225" i="7"/>
  <c r="V225" i="7"/>
  <c r="R225" i="7"/>
  <c r="O225" i="7"/>
  <c r="Z224" i="7"/>
  <c r="V224" i="7"/>
  <c r="R224" i="7"/>
  <c r="O224" i="7"/>
  <c r="Z223" i="7"/>
  <c r="V223" i="7"/>
  <c r="R223" i="7"/>
  <c r="O223" i="7"/>
  <c r="Z222" i="7"/>
  <c r="V222" i="7"/>
  <c r="R222" i="7"/>
  <c r="O222" i="7"/>
  <c r="Z221" i="7"/>
  <c r="V221" i="7"/>
  <c r="R221" i="7"/>
  <c r="O221" i="7"/>
  <c r="Z220" i="7"/>
  <c r="V220" i="7"/>
  <c r="R220" i="7"/>
  <c r="O220" i="7"/>
  <c r="Z219" i="7"/>
  <c r="V219" i="7"/>
  <c r="R219" i="7"/>
  <c r="O219" i="7"/>
  <c r="Z218" i="7"/>
  <c r="V218" i="7"/>
  <c r="R218" i="7"/>
  <c r="O218" i="7"/>
  <c r="Z217" i="7"/>
  <c r="V217" i="7"/>
  <c r="R217" i="7"/>
  <c r="O217" i="7"/>
  <c r="Z216" i="7"/>
  <c r="V216" i="7"/>
  <c r="R216" i="7"/>
  <c r="O216" i="7"/>
  <c r="Z215" i="7"/>
  <c r="V215" i="7"/>
  <c r="R215" i="7"/>
  <c r="O215" i="7"/>
  <c r="Z214" i="7"/>
  <c r="V214" i="7"/>
  <c r="R214" i="7"/>
  <c r="O214" i="7"/>
  <c r="Z213" i="7"/>
  <c r="V213" i="7"/>
  <c r="R213" i="7"/>
  <c r="O213" i="7"/>
  <c r="Z212" i="7"/>
  <c r="V212" i="7"/>
  <c r="R212" i="7"/>
  <c r="O212" i="7"/>
  <c r="Z211" i="7"/>
  <c r="V211" i="7"/>
  <c r="R211" i="7"/>
  <c r="O211" i="7"/>
  <c r="Z210" i="7"/>
  <c r="V210" i="7"/>
  <c r="R210" i="7"/>
  <c r="O210" i="7"/>
  <c r="Z209" i="7"/>
  <c r="V209" i="7"/>
  <c r="R209" i="7"/>
  <c r="O209" i="7"/>
  <c r="Z208" i="7"/>
  <c r="V208" i="7"/>
  <c r="R208" i="7"/>
  <c r="O208" i="7"/>
  <c r="Z207" i="7"/>
  <c r="V207" i="7"/>
  <c r="R207" i="7"/>
  <c r="O207" i="7"/>
  <c r="Z206" i="7"/>
  <c r="V206" i="7"/>
  <c r="R206" i="7"/>
  <c r="O206" i="7"/>
  <c r="Z205" i="7"/>
  <c r="V205" i="7"/>
  <c r="R205" i="7"/>
  <c r="O205" i="7"/>
  <c r="Z204" i="7"/>
  <c r="V204" i="7"/>
  <c r="R204" i="7"/>
  <c r="O204" i="7"/>
  <c r="Z203" i="7"/>
  <c r="V203" i="7"/>
  <c r="R203" i="7"/>
  <c r="O203" i="7"/>
  <c r="Z202" i="7"/>
  <c r="V202" i="7"/>
  <c r="R202" i="7"/>
  <c r="O202" i="7"/>
  <c r="Z201" i="7"/>
  <c r="V201" i="7"/>
  <c r="R201" i="7"/>
  <c r="O201" i="7"/>
  <c r="Z200" i="7"/>
  <c r="V200" i="7"/>
  <c r="R200" i="7"/>
  <c r="O200" i="7"/>
  <c r="Z199" i="7"/>
  <c r="V199" i="7"/>
  <c r="R199" i="7"/>
  <c r="O199" i="7"/>
  <c r="Z198" i="7"/>
  <c r="V198" i="7"/>
  <c r="R198" i="7"/>
  <c r="O198" i="7"/>
  <c r="Z197" i="7"/>
  <c r="V197" i="7"/>
  <c r="R197" i="7"/>
  <c r="O197" i="7"/>
  <c r="Z196" i="7"/>
  <c r="V196" i="7"/>
  <c r="R196" i="7"/>
  <c r="O196" i="7"/>
  <c r="Z195" i="7"/>
  <c r="V195" i="7"/>
  <c r="R195" i="7"/>
  <c r="O195" i="7"/>
  <c r="Z194" i="7"/>
  <c r="V194" i="7"/>
  <c r="R194" i="7"/>
  <c r="O194" i="7"/>
  <c r="Z193" i="7"/>
  <c r="V193" i="7"/>
  <c r="R193" i="7"/>
  <c r="O193" i="7"/>
  <c r="Z192" i="7"/>
  <c r="V192" i="7"/>
  <c r="R192" i="7"/>
  <c r="O192" i="7"/>
  <c r="Z191" i="7"/>
  <c r="V191" i="7"/>
  <c r="R191" i="7"/>
  <c r="O191" i="7"/>
  <c r="Z190" i="7"/>
  <c r="V190" i="7"/>
  <c r="R190" i="7"/>
  <c r="O190" i="7"/>
  <c r="Z189" i="7"/>
  <c r="V189" i="7"/>
  <c r="R189" i="7"/>
  <c r="O189" i="7"/>
  <c r="Z188" i="7"/>
  <c r="V188" i="7"/>
  <c r="R188" i="7"/>
  <c r="O188" i="7"/>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434" i="4" l="1"/>
  <c r="S193" i="4"/>
  <c r="S254" i="4"/>
  <c r="S49" i="4"/>
  <c r="S189" i="4"/>
  <c r="S106" i="4"/>
  <c r="S28" i="4"/>
  <c r="S272" i="4"/>
  <c r="S124" i="4"/>
  <c r="S132" i="4"/>
  <c r="S404" i="4"/>
  <c r="S130" i="4"/>
  <c r="S210" i="4"/>
  <c r="S32" i="4"/>
  <c r="S131" i="4"/>
  <c r="S252" i="4"/>
  <c r="S62" i="4"/>
  <c r="S428" i="4"/>
  <c r="S128" i="4"/>
  <c r="S289" i="4"/>
  <c r="S104" i="4"/>
  <c r="S387" i="4"/>
  <c r="S284" i="4"/>
  <c r="S215" i="4"/>
  <c r="S461" i="4"/>
  <c r="S240" i="4"/>
  <c r="S451" i="4"/>
  <c r="S61" i="4"/>
  <c r="S288" i="4"/>
  <c r="S286" i="4"/>
  <c r="S324" i="4"/>
  <c r="S100" i="4"/>
  <c r="S304" i="4"/>
  <c r="S64" i="4"/>
  <c r="S285" i="4"/>
  <c r="S306" i="4"/>
  <c r="S446" i="4"/>
  <c r="S220" i="4"/>
  <c r="S386" i="4"/>
  <c r="S456" i="4"/>
  <c r="S391" i="4"/>
  <c r="S437" i="4"/>
  <c r="S233" i="4"/>
  <c r="S57" i="4"/>
  <c r="S58" i="4"/>
  <c r="S416" i="4"/>
  <c r="S282" i="4"/>
  <c r="S349" i="4"/>
  <c r="S367" i="4"/>
  <c r="S396" i="4"/>
  <c r="S246" i="4"/>
  <c r="S266" i="4"/>
  <c r="S168" i="4"/>
  <c r="S72" i="4"/>
  <c r="S372" i="4"/>
  <c r="S197" i="4"/>
  <c r="S249" i="4"/>
  <c r="S442" i="4"/>
  <c r="S436" i="4"/>
  <c r="S162" i="4"/>
  <c r="S71" i="4"/>
  <c r="S25" i="4"/>
  <c r="S263" i="4"/>
  <c r="S47" i="4"/>
  <c r="S56" i="4"/>
  <c r="S186" i="4"/>
  <c r="S85" i="4"/>
  <c r="S221" i="4"/>
  <c r="S312" i="4"/>
  <c r="S179" i="4"/>
  <c r="S448" i="4"/>
  <c r="S283" i="4"/>
  <c r="S191" i="4"/>
  <c r="S105" i="4"/>
  <c r="S287" i="4"/>
  <c r="S311" i="4"/>
  <c r="S54" i="4"/>
  <c r="S136" i="4"/>
  <c r="S291" i="4"/>
  <c r="S465" i="4"/>
  <c r="S99" i="4"/>
  <c r="S343" i="4"/>
  <c r="S320" i="4"/>
  <c r="S294" i="4"/>
  <c r="S63" i="4"/>
  <c r="S459" i="4"/>
  <c r="S51" i="4"/>
  <c r="S309" i="4"/>
  <c r="S452" i="4"/>
  <c r="S18" i="4"/>
  <c r="S224" i="4"/>
  <c r="S321" i="4"/>
  <c r="S101" i="4"/>
  <c r="S218" i="4"/>
  <c r="S457" i="4"/>
  <c r="S50" i="4"/>
  <c r="S148" i="4"/>
  <c r="S205" i="4"/>
  <c r="S450" i="4"/>
  <c r="S333" i="4"/>
  <c r="S253" i="4"/>
  <c r="S222" i="4"/>
  <c r="S440" i="4"/>
  <c r="S350" i="4"/>
  <c r="S236" i="4"/>
  <c r="S216" i="4"/>
  <c r="S351" i="4"/>
  <c r="S261" i="4"/>
  <c r="S357" i="4"/>
  <c r="S229" i="4"/>
  <c r="S409" i="4"/>
  <c r="S95" i="4"/>
  <c r="S359" i="4"/>
  <c r="S92" i="4"/>
  <c r="S225" i="4"/>
  <c r="S156" i="4"/>
  <c r="S188" i="4"/>
  <c r="S364" i="4"/>
  <c r="S352" i="4"/>
  <c r="S296" i="4"/>
  <c r="S107" i="4"/>
  <c r="S126" i="4"/>
  <c r="S347" i="4"/>
  <c r="S166" i="4"/>
  <c r="S177" i="4"/>
  <c r="S383" i="4"/>
  <c r="S421" i="4"/>
  <c r="S98" i="4"/>
  <c r="S374" i="4"/>
  <c r="S192" i="4"/>
  <c r="S79" i="4"/>
  <c r="S48" i="4"/>
  <c r="S135" i="4"/>
  <c r="S42" i="4"/>
  <c r="S123" i="4"/>
  <c r="S335" i="4"/>
  <c r="S255" i="4"/>
  <c r="S219" i="4"/>
  <c r="S17" i="4"/>
  <c r="S142" i="4"/>
  <c r="S328" i="4"/>
  <c r="S275" i="4"/>
  <c r="S426" i="4"/>
  <c r="S280" i="4"/>
  <c r="S68" i="4"/>
  <c r="S11" i="4"/>
  <c r="S109" i="4"/>
  <c r="S7" i="4"/>
  <c r="S455" i="4"/>
  <c r="S113" i="4"/>
  <c r="S299" i="4"/>
  <c r="S211" i="4"/>
  <c r="S202" i="4"/>
  <c r="S33" i="4"/>
  <c r="S227" i="4"/>
  <c r="S355" i="4"/>
  <c r="S15" i="4"/>
  <c r="S183" i="4"/>
  <c r="S22" i="4"/>
  <c r="S245" i="4"/>
  <c r="S77" i="4"/>
  <c r="S258" i="4"/>
  <c r="S250" i="4"/>
  <c r="S37" i="4"/>
  <c r="S458" i="4"/>
  <c r="S348" i="4"/>
  <c r="S55" i="4"/>
  <c r="S314" i="4"/>
  <c r="S307" i="4"/>
  <c r="S203" i="4"/>
  <c r="S152" i="4"/>
  <c r="S214" i="4"/>
  <c r="S176" i="4"/>
  <c r="S46" i="4"/>
  <c r="S40" i="4"/>
  <c r="S144" i="4"/>
  <c r="S82" i="4"/>
  <c r="S248" i="4"/>
  <c r="S342" i="4"/>
  <c r="S388" i="4"/>
  <c r="S376" i="4"/>
  <c r="S154" i="4"/>
  <c r="S322" i="4"/>
  <c r="S67" i="4"/>
  <c r="S413" i="4"/>
  <c r="S59" i="4"/>
  <c r="S264" i="4"/>
  <c r="S360" i="4"/>
  <c r="S393" i="4"/>
  <c r="S332" i="4"/>
  <c r="S39" i="4"/>
  <c r="S27" i="4"/>
  <c r="S281" i="4"/>
  <c r="S163" i="4"/>
  <c r="S94" i="4"/>
  <c r="S323" i="4"/>
  <c r="S381" i="4"/>
  <c r="S170" i="4"/>
  <c r="S212" i="4"/>
  <c r="S69" i="4"/>
  <c r="S141" i="4"/>
  <c r="S16" i="4"/>
  <c r="S313" i="4"/>
  <c r="S449" i="4"/>
  <c r="S204" i="4"/>
  <c r="S316" i="4"/>
  <c r="S295" i="4"/>
  <c r="S60" i="4"/>
  <c r="S150" i="4"/>
  <c r="S187" i="4"/>
  <c r="S167" i="4"/>
  <c r="S315" i="4"/>
  <c r="S165" i="4"/>
  <c r="S143" i="4"/>
  <c r="S441" i="4"/>
  <c r="S430" i="4"/>
  <c r="S358" i="4"/>
  <c r="S21" i="4"/>
  <c r="S65" i="4"/>
  <c r="S139" i="4"/>
  <c r="S158" i="4"/>
  <c r="S268" i="4"/>
  <c r="S329" i="4"/>
  <c r="S89" i="4"/>
  <c r="S412" i="4"/>
  <c r="S114" i="4"/>
  <c r="S300" i="4"/>
  <c r="S453" i="4"/>
  <c r="S276" i="4"/>
  <c r="S247" i="4"/>
  <c r="S241" i="4"/>
  <c r="S262" i="4"/>
  <c r="S325" i="4"/>
  <c r="S447" i="4"/>
  <c r="S12" i="4"/>
  <c r="S96" i="4"/>
  <c r="S34" i="4"/>
  <c r="S270" i="4"/>
  <c r="S251" i="4"/>
  <c r="S293" i="4"/>
  <c r="S362" i="4"/>
  <c r="S195" i="4"/>
  <c r="S418" i="4"/>
  <c r="S122" i="4"/>
  <c r="S173" i="4"/>
  <c r="S401" i="4"/>
  <c r="S403" i="4"/>
  <c r="S310" i="4"/>
  <c r="S160" i="4"/>
  <c r="S308" i="4"/>
  <c r="S373" i="4"/>
  <c r="S337" i="4"/>
  <c r="S45" i="4"/>
  <c r="S66" i="4"/>
  <c r="S235" i="4"/>
  <c r="S125" i="4"/>
  <c r="S427" i="4"/>
  <c r="S91" i="4"/>
  <c r="S145" i="4"/>
  <c r="S223" i="4"/>
  <c r="S377" i="4"/>
  <c r="S70" i="4"/>
  <c r="S385" i="4"/>
  <c r="S382" i="4"/>
  <c r="S172" i="4"/>
  <c r="S232" i="4"/>
  <c r="S392" i="4"/>
  <c r="S138" i="4"/>
  <c r="S303" i="4"/>
  <c r="S169" i="4"/>
  <c r="S338" i="4"/>
  <c r="S201" i="4"/>
  <c r="S277" i="4"/>
  <c r="S432" i="4"/>
  <c r="S213" i="4"/>
  <c r="S260" i="4"/>
  <c r="S83" i="4"/>
  <c r="S199" i="4"/>
  <c r="S90" i="4"/>
  <c r="S269" i="4"/>
  <c r="S366" i="4"/>
  <c r="S410" i="4"/>
  <c r="S93" i="4"/>
  <c r="S127" i="4"/>
  <c r="S146" i="4"/>
  <c r="S419" i="4"/>
  <c r="S3" i="4"/>
  <c r="S402" i="4"/>
  <c r="S134" i="4"/>
  <c r="S184" i="4"/>
  <c r="S171" i="4"/>
  <c r="S209" i="4"/>
  <c r="S265" i="4"/>
  <c r="S52" i="4"/>
  <c r="S445" i="4"/>
  <c r="S415" i="4"/>
  <c r="S110" i="4"/>
  <c r="S395" i="4"/>
  <c r="S394" i="4"/>
  <c r="S140" i="4"/>
  <c r="S326" i="4"/>
  <c r="S298" i="4"/>
  <c r="S330" i="4"/>
  <c r="S182" i="4"/>
  <c r="S463" i="4"/>
  <c r="S230" i="4"/>
  <c r="S234" i="4"/>
  <c r="S340" i="4"/>
  <c r="S365" i="4"/>
  <c r="S290" i="4"/>
  <c r="S23" i="4"/>
  <c r="S460" i="4"/>
  <c r="S397" i="4"/>
  <c r="S435" i="4"/>
  <c r="S157" i="4"/>
  <c r="S117" i="4"/>
  <c r="S151" i="4"/>
  <c r="S53" i="4"/>
  <c r="S13" i="4"/>
  <c r="S375" i="4"/>
  <c r="S24" i="4"/>
  <c r="S297" i="4"/>
  <c r="S102" i="4"/>
  <c r="S119" i="4"/>
  <c r="S267" i="4"/>
  <c r="S20" i="4"/>
  <c r="S420" i="4"/>
  <c r="S271" i="4"/>
  <c r="S153" i="4"/>
  <c r="S147" i="4"/>
  <c r="S302" i="4"/>
  <c r="S88" i="4"/>
  <c r="S159" i="4"/>
  <c r="S339" i="4"/>
  <c r="S97" i="4"/>
  <c r="S112" i="4"/>
  <c r="S242" i="4"/>
  <c r="S84" i="4"/>
  <c r="S116" i="4"/>
  <c r="S438" i="4"/>
  <c r="S206" i="4"/>
  <c r="S14" i="4"/>
  <c r="S174" i="4"/>
  <c r="S301" i="4"/>
  <c r="S354" i="4"/>
  <c r="S327" i="4"/>
  <c r="S422" i="4"/>
  <c r="S431" i="4"/>
  <c r="S336" i="4"/>
  <c r="S433" i="4"/>
  <c r="S464" i="4"/>
  <c r="S356" i="4"/>
  <c r="S208" i="4"/>
  <c r="S305" i="4"/>
  <c r="S108" i="4"/>
  <c r="S345" i="4"/>
  <c r="S31" i="4"/>
  <c r="S26" i="4"/>
  <c r="S341" i="4"/>
  <c r="S181" i="4"/>
  <c r="S133" i="4"/>
  <c r="S226" i="4"/>
  <c r="S399" i="4"/>
  <c r="S198" i="4"/>
  <c r="S29" i="4"/>
  <c r="S237" i="4"/>
  <c r="S30" i="4"/>
  <c r="S238" i="4"/>
  <c r="S36" i="4"/>
  <c r="S149" i="4"/>
  <c r="S384" i="4"/>
  <c r="S408" i="4"/>
  <c r="S118" i="4"/>
  <c r="S417" i="4"/>
  <c r="S73" i="4"/>
  <c r="S411" i="4"/>
  <c r="S274" i="4"/>
  <c r="S231" i="4"/>
  <c r="S407" i="4"/>
  <c r="S363" i="4"/>
  <c r="S207" i="4"/>
  <c r="S369" i="4"/>
  <c r="S44" i="4"/>
  <c r="S103" i="4"/>
  <c r="S200" i="4"/>
  <c r="S164" i="4"/>
  <c r="S196" i="4"/>
  <c r="S318" i="4"/>
  <c r="S346" i="4"/>
  <c r="S76" i="4"/>
  <c r="S278" i="4"/>
  <c r="S194" i="4"/>
  <c r="S9" i="4"/>
  <c r="S129" i="4"/>
  <c r="S243" i="4"/>
  <c r="S239" i="4"/>
  <c r="S86" i="4"/>
  <c r="S137" i="4"/>
  <c r="S406" i="4"/>
  <c r="S273" i="4"/>
  <c r="S389" i="4"/>
  <c r="S368" i="4"/>
  <c r="S38" i="4"/>
  <c r="S414" i="4"/>
  <c r="S443" i="4"/>
  <c r="S120" i="4"/>
  <c r="S41" i="4"/>
  <c r="S87" i="4"/>
  <c r="S444" i="4"/>
  <c r="S115" i="4"/>
  <c r="S331" i="4"/>
  <c r="S353" i="4"/>
  <c r="S19" i="4"/>
  <c r="S5" i="4"/>
  <c r="S371" i="4"/>
  <c r="S244" i="4"/>
  <c r="S334" i="4"/>
  <c r="S43" i="4"/>
  <c r="S292" i="4"/>
  <c r="S400" i="4"/>
  <c r="S161" i="4"/>
  <c r="S2" i="4"/>
  <c r="S279" i="4"/>
  <c r="S4" i="4"/>
  <c r="S390" i="4"/>
  <c r="S8" i="4"/>
  <c r="S361" i="4"/>
  <c r="S439" i="4"/>
  <c r="S6" i="4"/>
  <c r="S380" i="4"/>
  <c r="S75" i="4"/>
  <c r="S259" i="4"/>
  <c r="S370" i="4"/>
  <c r="S378" i="4"/>
  <c r="S398" i="4"/>
  <c r="S190" i="4"/>
  <c r="S344" i="4"/>
  <c r="S228" i="4"/>
  <c r="S121" i="4"/>
  <c r="S217" i="4"/>
  <c r="S111" i="4"/>
  <c r="S81" i="4"/>
  <c r="S80" i="4"/>
  <c r="S424" i="4"/>
  <c r="S35" i="4"/>
  <c r="S405" i="4"/>
  <c r="S74" i="4"/>
  <c r="S257" i="4"/>
  <c r="S425" i="4"/>
  <c r="S180" i="4"/>
  <c r="S462" i="4"/>
  <c r="S256" i="4"/>
  <c r="S10" i="4"/>
  <c r="S454" i="4"/>
  <c r="S78" i="4"/>
  <c r="S379" i="4"/>
  <c r="S178" i="4"/>
  <c r="S423" i="4"/>
  <c r="S155" i="4"/>
  <c r="S317" i="4"/>
  <c r="S185" i="4"/>
  <c r="S429" i="4"/>
  <c r="S175" i="4"/>
  <c r="S319" i="4"/>
  <c r="P434" i="4"/>
  <c r="P193" i="4"/>
  <c r="P254" i="4"/>
  <c r="P49" i="4"/>
  <c r="P189" i="4"/>
  <c r="P106" i="4"/>
  <c r="P28" i="4"/>
  <c r="P272" i="4"/>
  <c r="P124" i="4"/>
  <c r="P132" i="4"/>
  <c r="P404" i="4"/>
  <c r="P130" i="4"/>
  <c r="P210" i="4"/>
  <c r="P32" i="4"/>
  <c r="P131" i="4"/>
  <c r="P252" i="4"/>
  <c r="P62" i="4"/>
  <c r="P428" i="4"/>
  <c r="P128" i="4"/>
  <c r="P289" i="4"/>
  <c r="P104" i="4"/>
  <c r="P387" i="4"/>
  <c r="P284" i="4"/>
  <c r="P215" i="4"/>
  <c r="P461" i="4"/>
  <c r="P240" i="4"/>
  <c r="P451" i="4"/>
  <c r="P61" i="4"/>
  <c r="P288" i="4"/>
  <c r="P286" i="4"/>
  <c r="P324" i="4"/>
  <c r="P100" i="4"/>
  <c r="P304" i="4"/>
  <c r="P64" i="4"/>
  <c r="P285" i="4"/>
  <c r="P306" i="4"/>
  <c r="P446" i="4"/>
  <c r="P220" i="4"/>
  <c r="P386" i="4"/>
  <c r="P456" i="4"/>
  <c r="P391" i="4"/>
  <c r="P437" i="4"/>
  <c r="P233" i="4"/>
  <c r="P57" i="4"/>
  <c r="P58" i="4"/>
  <c r="P416" i="4"/>
  <c r="P282" i="4"/>
  <c r="P349" i="4"/>
  <c r="P367" i="4"/>
  <c r="P396" i="4"/>
  <c r="P246" i="4"/>
  <c r="P266" i="4"/>
  <c r="P168" i="4"/>
  <c r="P72" i="4"/>
  <c r="P372" i="4"/>
  <c r="P197" i="4"/>
  <c r="P249" i="4"/>
  <c r="P442" i="4"/>
  <c r="P436" i="4"/>
  <c r="P162" i="4"/>
  <c r="P71" i="4"/>
  <c r="P25" i="4"/>
  <c r="P263" i="4"/>
  <c r="P47" i="4"/>
  <c r="P56" i="4"/>
  <c r="P186" i="4"/>
  <c r="P85" i="4"/>
  <c r="P221" i="4"/>
  <c r="P312" i="4"/>
  <c r="P179" i="4"/>
  <c r="P448" i="4"/>
  <c r="P283" i="4"/>
  <c r="P191" i="4"/>
  <c r="P105" i="4"/>
  <c r="P287" i="4"/>
  <c r="P311" i="4"/>
  <c r="P54" i="4"/>
  <c r="P136" i="4"/>
  <c r="P291" i="4"/>
  <c r="P465" i="4"/>
  <c r="P99" i="4"/>
  <c r="P343" i="4"/>
  <c r="P320" i="4"/>
  <c r="P294" i="4"/>
  <c r="P63" i="4"/>
  <c r="P459" i="4"/>
  <c r="P51" i="4"/>
  <c r="P309" i="4"/>
  <c r="P452" i="4"/>
  <c r="P18" i="4"/>
  <c r="P224" i="4"/>
  <c r="P321" i="4"/>
  <c r="P101" i="4"/>
  <c r="P218" i="4"/>
  <c r="P457" i="4"/>
  <c r="P50" i="4"/>
  <c r="P148" i="4"/>
  <c r="P205" i="4"/>
  <c r="P450" i="4"/>
  <c r="P333" i="4"/>
  <c r="P253" i="4"/>
  <c r="P222" i="4"/>
  <c r="P440" i="4"/>
  <c r="P350" i="4"/>
  <c r="P236" i="4"/>
  <c r="P216" i="4"/>
  <c r="P351" i="4"/>
  <c r="P261" i="4"/>
  <c r="P357" i="4"/>
  <c r="P229" i="4"/>
  <c r="P409" i="4"/>
  <c r="P95" i="4"/>
  <c r="P359" i="4"/>
  <c r="P92" i="4"/>
  <c r="P225" i="4"/>
  <c r="P156" i="4"/>
  <c r="P188" i="4"/>
  <c r="P364" i="4"/>
  <c r="P352" i="4"/>
  <c r="P296" i="4"/>
  <c r="P107" i="4"/>
  <c r="P126" i="4"/>
  <c r="P347" i="4"/>
  <c r="P166" i="4"/>
  <c r="P177" i="4"/>
  <c r="P383" i="4"/>
  <c r="P421" i="4"/>
  <c r="P98" i="4"/>
  <c r="P374" i="4"/>
  <c r="P192" i="4"/>
  <c r="P79" i="4"/>
  <c r="P48" i="4"/>
  <c r="P135" i="4"/>
  <c r="P42" i="4"/>
  <c r="P123" i="4"/>
  <c r="P335" i="4"/>
  <c r="P255" i="4"/>
  <c r="P219" i="4"/>
  <c r="P17" i="4"/>
  <c r="P142" i="4"/>
  <c r="P328" i="4"/>
  <c r="P275" i="4"/>
  <c r="P426" i="4"/>
  <c r="P280" i="4"/>
  <c r="P68" i="4"/>
  <c r="P11" i="4"/>
  <c r="P109" i="4"/>
  <c r="P7" i="4"/>
  <c r="P455" i="4"/>
  <c r="P113" i="4"/>
  <c r="P299" i="4"/>
  <c r="P211" i="4"/>
  <c r="P202" i="4"/>
  <c r="P33" i="4"/>
  <c r="P227" i="4"/>
  <c r="P355" i="4"/>
  <c r="P15" i="4"/>
  <c r="P183" i="4"/>
  <c r="P22" i="4"/>
  <c r="P245" i="4"/>
  <c r="P77" i="4"/>
  <c r="P258" i="4"/>
  <c r="P250" i="4"/>
  <c r="P37" i="4"/>
  <c r="P458" i="4"/>
  <c r="P348" i="4"/>
  <c r="P55" i="4"/>
  <c r="P314" i="4"/>
  <c r="P307" i="4"/>
  <c r="P203" i="4"/>
  <c r="P152" i="4"/>
  <c r="P214" i="4"/>
  <c r="P176" i="4"/>
  <c r="P46" i="4"/>
  <c r="P40" i="4"/>
  <c r="P144" i="4"/>
  <c r="P82" i="4"/>
  <c r="P248" i="4"/>
  <c r="P342" i="4"/>
  <c r="P388" i="4"/>
  <c r="P376" i="4"/>
  <c r="P154" i="4"/>
  <c r="P322" i="4"/>
  <c r="P67" i="4"/>
  <c r="P413" i="4"/>
  <c r="P59" i="4"/>
  <c r="P264" i="4"/>
  <c r="P360" i="4"/>
  <c r="P393" i="4"/>
  <c r="P332" i="4"/>
  <c r="P39" i="4"/>
  <c r="P27" i="4"/>
  <c r="P281" i="4"/>
  <c r="P163" i="4"/>
  <c r="P94" i="4"/>
  <c r="P323" i="4"/>
  <c r="P381" i="4"/>
  <c r="P170" i="4"/>
  <c r="P212" i="4"/>
  <c r="P69" i="4"/>
  <c r="P141" i="4"/>
  <c r="P16" i="4"/>
  <c r="P313" i="4"/>
  <c r="P449" i="4"/>
  <c r="P204" i="4"/>
  <c r="P316" i="4"/>
  <c r="P295" i="4"/>
  <c r="P60" i="4"/>
  <c r="P150" i="4"/>
  <c r="P187" i="4"/>
  <c r="P167" i="4"/>
  <c r="P315" i="4"/>
  <c r="P165" i="4"/>
  <c r="P143" i="4"/>
  <c r="P441" i="4"/>
  <c r="P430" i="4"/>
  <c r="P358" i="4"/>
  <c r="P21" i="4"/>
  <c r="P65" i="4"/>
  <c r="P139" i="4"/>
  <c r="P158" i="4"/>
  <c r="P268" i="4"/>
  <c r="P329" i="4"/>
  <c r="P89" i="4"/>
  <c r="P412" i="4"/>
  <c r="P114" i="4"/>
  <c r="P300" i="4"/>
  <c r="P453" i="4"/>
  <c r="P276" i="4"/>
  <c r="P247" i="4"/>
  <c r="P241" i="4"/>
  <c r="P262" i="4"/>
  <c r="P325" i="4"/>
  <c r="P447" i="4"/>
  <c r="P12" i="4"/>
  <c r="P96" i="4"/>
  <c r="P34" i="4"/>
  <c r="P270" i="4"/>
  <c r="P251" i="4"/>
  <c r="P293" i="4"/>
  <c r="P362" i="4"/>
  <c r="P195" i="4"/>
  <c r="P418" i="4"/>
  <c r="P122" i="4"/>
  <c r="P173" i="4"/>
  <c r="P401" i="4"/>
  <c r="P403" i="4"/>
  <c r="P310" i="4"/>
  <c r="P160" i="4"/>
  <c r="P308" i="4"/>
  <c r="P373" i="4"/>
  <c r="P337" i="4"/>
  <c r="P45" i="4"/>
  <c r="P66" i="4"/>
  <c r="P235" i="4"/>
  <c r="P125" i="4"/>
  <c r="P427" i="4"/>
  <c r="P91" i="4"/>
  <c r="P145" i="4"/>
  <c r="P223" i="4"/>
  <c r="P377" i="4"/>
  <c r="P70" i="4"/>
  <c r="P385" i="4"/>
  <c r="P382" i="4"/>
  <c r="P172" i="4"/>
  <c r="P232" i="4"/>
  <c r="P392" i="4"/>
  <c r="P138" i="4"/>
  <c r="P303" i="4"/>
  <c r="P169" i="4"/>
  <c r="P338" i="4"/>
  <c r="P201" i="4"/>
  <c r="P277" i="4"/>
  <c r="P432" i="4"/>
  <c r="P213" i="4"/>
  <c r="P260" i="4"/>
  <c r="P83" i="4"/>
  <c r="P199" i="4"/>
  <c r="P90" i="4"/>
  <c r="P269" i="4"/>
  <c r="P366" i="4"/>
  <c r="P410" i="4"/>
  <c r="P93" i="4"/>
  <c r="P127" i="4"/>
  <c r="P146" i="4"/>
  <c r="P419" i="4"/>
  <c r="P3" i="4"/>
  <c r="P402" i="4"/>
  <c r="P134" i="4"/>
  <c r="P184" i="4"/>
  <c r="P171" i="4"/>
  <c r="P209" i="4"/>
  <c r="P265" i="4"/>
  <c r="P52" i="4"/>
  <c r="P445" i="4"/>
  <c r="P415" i="4"/>
  <c r="P110" i="4"/>
  <c r="P395" i="4"/>
  <c r="P394" i="4"/>
  <c r="P140" i="4"/>
  <c r="P326" i="4"/>
  <c r="P298" i="4"/>
  <c r="P330" i="4"/>
  <c r="P182" i="4"/>
  <c r="P463" i="4"/>
  <c r="P230" i="4"/>
  <c r="P234" i="4"/>
  <c r="P340" i="4"/>
  <c r="P365" i="4"/>
  <c r="P290" i="4"/>
  <c r="P23" i="4"/>
  <c r="P460" i="4"/>
  <c r="P397" i="4"/>
  <c r="P435" i="4"/>
  <c r="P157" i="4"/>
  <c r="P117" i="4"/>
  <c r="P151" i="4"/>
  <c r="P53" i="4"/>
  <c r="P13" i="4"/>
  <c r="P375" i="4"/>
  <c r="P24" i="4"/>
  <c r="P297" i="4"/>
  <c r="P102" i="4"/>
  <c r="P119" i="4"/>
  <c r="P267" i="4"/>
  <c r="P20" i="4"/>
  <c r="P420" i="4"/>
  <c r="P271" i="4"/>
  <c r="P153" i="4"/>
  <c r="P147" i="4"/>
  <c r="P302" i="4"/>
  <c r="P88" i="4"/>
  <c r="P159" i="4"/>
  <c r="P339" i="4"/>
  <c r="P97" i="4"/>
  <c r="P112" i="4"/>
  <c r="P242" i="4"/>
  <c r="P84" i="4"/>
  <c r="P116" i="4"/>
  <c r="P438" i="4"/>
  <c r="P206" i="4"/>
  <c r="P14" i="4"/>
  <c r="P174" i="4"/>
  <c r="P301" i="4"/>
  <c r="P354" i="4"/>
  <c r="P327" i="4"/>
  <c r="P422" i="4"/>
  <c r="P431" i="4"/>
  <c r="P336" i="4"/>
  <c r="P433" i="4"/>
  <c r="P464" i="4"/>
  <c r="P356" i="4"/>
  <c r="P208" i="4"/>
  <c r="P305" i="4"/>
  <c r="P108" i="4"/>
  <c r="P345" i="4"/>
  <c r="P31" i="4"/>
  <c r="P26" i="4"/>
  <c r="P341" i="4"/>
  <c r="P181" i="4"/>
  <c r="P133" i="4"/>
  <c r="P226" i="4"/>
  <c r="P399" i="4"/>
  <c r="P198" i="4"/>
  <c r="P29" i="4"/>
  <c r="P237" i="4"/>
  <c r="P30" i="4"/>
  <c r="P238" i="4"/>
  <c r="P36" i="4"/>
  <c r="P149" i="4"/>
  <c r="P384" i="4"/>
  <c r="P408" i="4"/>
  <c r="P118" i="4"/>
  <c r="P417" i="4"/>
  <c r="P73" i="4"/>
  <c r="P411" i="4"/>
  <c r="P274" i="4"/>
  <c r="P231" i="4"/>
  <c r="P407" i="4"/>
  <c r="P363" i="4"/>
  <c r="P207" i="4"/>
  <c r="P369" i="4"/>
  <c r="P44" i="4"/>
  <c r="P103" i="4"/>
  <c r="P200" i="4"/>
  <c r="P164" i="4"/>
  <c r="P196" i="4"/>
  <c r="P318" i="4"/>
  <c r="P346" i="4"/>
  <c r="P76" i="4"/>
  <c r="P278" i="4"/>
  <c r="P194" i="4"/>
  <c r="P9" i="4"/>
  <c r="P129" i="4"/>
  <c r="P243" i="4"/>
  <c r="P239" i="4"/>
  <c r="P86" i="4"/>
  <c r="P137" i="4"/>
  <c r="P406" i="4"/>
  <c r="P273" i="4"/>
  <c r="P389" i="4"/>
  <c r="P368" i="4"/>
  <c r="P38" i="4"/>
  <c r="P414" i="4"/>
  <c r="P443" i="4"/>
  <c r="P120" i="4"/>
  <c r="P41" i="4"/>
  <c r="P87" i="4"/>
  <c r="P444" i="4"/>
  <c r="P115" i="4"/>
  <c r="P331" i="4"/>
  <c r="P353" i="4"/>
  <c r="P19" i="4"/>
  <c r="P5" i="4"/>
  <c r="P371" i="4"/>
  <c r="P244" i="4"/>
  <c r="P334" i="4"/>
  <c r="P43" i="4"/>
  <c r="P292" i="4"/>
  <c r="P400" i="4"/>
  <c r="P161" i="4"/>
  <c r="P2" i="4"/>
  <c r="P279" i="4"/>
  <c r="P4" i="4"/>
  <c r="P390" i="4"/>
  <c r="P8" i="4"/>
  <c r="P361" i="4"/>
  <c r="P439" i="4"/>
  <c r="P6" i="4"/>
  <c r="P380" i="4"/>
  <c r="P75" i="4"/>
  <c r="P259" i="4"/>
  <c r="P370" i="4"/>
  <c r="P378" i="4"/>
  <c r="P398" i="4"/>
  <c r="P190" i="4"/>
  <c r="P344" i="4"/>
  <c r="P228" i="4"/>
  <c r="P121" i="4"/>
  <c r="P217" i="4"/>
  <c r="P111" i="4"/>
  <c r="P81" i="4"/>
  <c r="P80" i="4"/>
  <c r="P424" i="4"/>
  <c r="P35" i="4"/>
  <c r="P405" i="4"/>
  <c r="P74" i="4"/>
  <c r="P257" i="4"/>
  <c r="P425" i="4"/>
  <c r="P180" i="4"/>
  <c r="P462" i="4"/>
  <c r="P256" i="4"/>
  <c r="P10" i="4"/>
  <c r="P454" i="4"/>
  <c r="P78" i="4"/>
  <c r="P379" i="4"/>
  <c r="P178" i="4"/>
  <c r="P423" i="4"/>
  <c r="P155" i="4"/>
  <c r="P317" i="4"/>
  <c r="P185" i="4"/>
  <c r="P429" i="4"/>
  <c r="P175" i="4"/>
  <c r="P319" i="4"/>
  <c r="L434" i="4"/>
  <c r="L193" i="4"/>
  <c r="L254" i="4"/>
  <c r="L49" i="4"/>
  <c r="L189" i="4"/>
  <c r="L106" i="4"/>
  <c r="L28" i="4"/>
  <c r="L272" i="4"/>
  <c r="L124" i="4"/>
  <c r="L132" i="4"/>
  <c r="L404" i="4"/>
  <c r="L130" i="4"/>
  <c r="L210" i="4"/>
  <c r="L32" i="4"/>
  <c r="L131" i="4"/>
  <c r="L252" i="4"/>
  <c r="L62" i="4"/>
  <c r="L428" i="4"/>
  <c r="L128" i="4"/>
  <c r="L289" i="4"/>
  <c r="L104" i="4"/>
  <c r="L387" i="4"/>
  <c r="L284" i="4"/>
  <c r="L215" i="4"/>
  <c r="L461" i="4"/>
  <c r="L240" i="4"/>
  <c r="L451" i="4"/>
  <c r="L61" i="4"/>
  <c r="L288" i="4"/>
  <c r="L286" i="4"/>
  <c r="L324" i="4"/>
  <c r="L100" i="4"/>
  <c r="L304" i="4"/>
  <c r="L64" i="4"/>
  <c r="L285" i="4"/>
  <c r="L306" i="4"/>
  <c r="L446" i="4"/>
  <c r="L220" i="4"/>
  <c r="L386" i="4"/>
  <c r="L456" i="4"/>
  <c r="L391" i="4"/>
  <c r="L437" i="4"/>
  <c r="L233" i="4"/>
  <c r="L57" i="4"/>
  <c r="L58" i="4"/>
  <c r="L416" i="4"/>
  <c r="L282" i="4"/>
  <c r="L349" i="4"/>
  <c r="L367" i="4"/>
  <c r="L396" i="4"/>
  <c r="L246" i="4"/>
  <c r="L266" i="4"/>
  <c r="L168" i="4"/>
  <c r="L72" i="4"/>
  <c r="L372" i="4"/>
  <c r="L197" i="4"/>
  <c r="L249" i="4"/>
  <c r="L442" i="4"/>
  <c r="L436" i="4"/>
  <c r="L162" i="4"/>
  <c r="L71" i="4"/>
  <c r="L25" i="4"/>
  <c r="L263" i="4"/>
  <c r="L47" i="4"/>
  <c r="L56" i="4"/>
  <c r="L186" i="4"/>
  <c r="L85" i="4"/>
  <c r="L221" i="4"/>
  <c r="L312" i="4"/>
  <c r="L179" i="4"/>
  <c r="L448" i="4"/>
  <c r="L283" i="4"/>
  <c r="L191" i="4"/>
  <c r="L105" i="4"/>
  <c r="L287" i="4"/>
  <c r="L311" i="4"/>
  <c r="L54" i="4"/>
  <c r="L136" i="4"/>
  <c r="L291" i="4"/>
  <c r="L465" i="4"/>
  <c r="L99" i="4"/>
  <c r="L343" i="4"/>
  <c r="L320" i="4"/>
  <c r="L294" i="4"/>
  <c r="L63" i="4"/>
  <c r="L459" i="4"/>
  <c r="L51" i="4"/>
  <c r="L309" i="4"/>
  <c r="L452" i="4"/>
  <c r="L18" i="4"/>
  <c r="L224" i="4"/>
  <c r="L321" i="4"/>
  <c r="L101" i="4"/>
  <c r="L218" i="4"/>
  <c r="L457" i="4"/>
  <c r="L50" i="4"/>
  <c r="L148" i="4"/>
  <c r="L205" i="4"/>
  <c r="L450" i="4"/>
  <c r="L333" i="4"/>
  <c r="L253" i="4"/>
  <c r="L222" i="4"/>
  <c r="L440" i="4"/>
  <c r="L350" i="4"/>
  <c r="L236" i="4"/>
  <c r="L216" i="4"/>
  <c r="L351" i="4"/>
  <c r="L261" i="4"/>
  <c r="L357" i="4"/>
  <c r="L229" i="4"/>
  <c r="L409" i="4"/>
  <c r="L95" i="4"/>
  <c r="L359" i="4"/>
  <c r="L92" i="4"/>
  <c r="L225" i="4"/>
  <c r="L156" i="4"/>
  <c r="L188" i="4"/>
  <c r="L364" i="4"/>
  <c r="L352" i="4"/>
  <c r="L296" i="4"/>
  <c r="L107" i="4"/>
  <c r="L126" i="4"/>
  <c r="L347" i="4"/>
  <c r="L166" i="4"/>
  <c r="L177" i="4"/>
  <c r="L383" i="4"/>
  <c r="L421" i="4"/>
  <c r="L98" i="4"/>
  <c r="L374" i="4"/>
  <c r="L192" i="4"/>
  <c r="L79" i="4"/>
  <c r="L48" i="4"/>
  <c r="L135" i="4"/>
  <c r="L42" i="4"/>
  <c r="L123" i="4"/>
  <c r="L335" i="4"/>
  <c r="L255" i="4"/>
  <c r="L219" i="4"/>
  <c r="L17" i="4"/>
  <c r="L142" i="4"/>
  <c r="L328" i="4"/>
  <c r="L275" i="4"/>
  <c r="L426" i="4"/>
  <c r="L280" i="4"/>
  <c r="L68" i="4"/>
  <c r="L11" i="4"/>
  <c r="L109" i="4"/>
  <c r="L7" i="4"/>
  <c r="L455" i="4"/>
  <c r="L113" i="4"/>
  <c r="L299" i="4"/>
  <c r="L211" i="4"/>
  <c r="L202" i="4"/>
  <c r="L33" i="4"/>
  <c r="L227" i="4"/>
  <c r="L355" i="4"/>
  <c r="L15" i="4"/>
  <c r="L183" i="4"/>
  <c r="L22" i="4"/>
  <c r="L245" i="4"/>
  <c r="L77" i="4"/>
  <c r="L258" i="4"/>
  <c r="L250" i="4"/>
  <c r="L37" i="4"/>
  <c r="L458" i="4"/>
  <c r="L348" i="4"/>
  <c r="L55" i="4"/>
  <c r="L314" i="4"/>
  <c r="L307" i="4"/>
  <c r="L203" i="4"/>
  <c r="L152" i="4"/>
  <c r="L214" i="4"/>
  <c r="L176" i="4"/>
  <c r="L46" i="4"/>
  <c r="L40" i="4"/>
  <c r="L144" i="4"/>
  <c r="L82" i="4"/>
  <c r="L248" i="4"/>
  <c r="L342" i="4"/>
  <c r="L388" i="4"/>
  <c r="L376" i="4"/>
  <c r="L154" i="4"/>
  <c r="L322" i="4"/>
  <c r="L67" i="4"/>
  <c r="L413" i="4"/>
  <c r="L59" i="4"/>
  <c r="L264" i="4"/>
  <c r="L360" i="4"/>
  <c r="L393" i="4"/>
  <c r="L332" i="4"/>
  <c r="L39" i="4"/>
  <c r="L27" i="4"/>
  <c r="L281" i="4"/>
  <c r="L163" i="4"/>
  <c r="L94" i="4"/>
  <c r="L323" i="4"/>
  <c r="L381" i="4"/>
  <c r="L170" i="4"/>
  <c r="L212" i="4"/>
  <c r="L69" i="4"/>
  <c r="L141" i="4"/>
  <c r="L16" i="4"/>
  <c r="L313" i="4"/>
  <c r="L449" i="4"/>
  <c r="L204" i="4"/>
  <c r="L316" i="4"/>
  <c r="L295" i="4"/>
  <c r="L60" i="4"/>
  <c r="L150" i="4"/>
  <c r="L187" i="4"/>
  <c r="L167" i="4"/>
  <c r="L315" i="4"/>
  <c r="L165" i="4"/>
  <c r="L143" i="4"/>
  <c r="L441" i="4"/>
  <c r="L430" i="4"/>
  <c r="L358" i="4"/>
  <c r="L21" i="4"/>
  <c r="L65" i="4"/>
  <c r="L139" i="4"/>
  <c r="L158" i="4"/>
  <c r="L268" i="4"/>
  <c r="L329" i="4"/>
  <c r="L89" i="4"/>
  <c r="L412" i="4"/>
  <c r="L114" i="4"/>
  <c r="L300" i="4"/>
  <c r="L453" i="4"/>
  <c r="L276" i="4"/>
  <c r="L247" i="4"/>
  <c r="L241" i="4"/>
  <c r="L262" i="4"/>
  <c r="L325" i="4"/>
  <c r="L447" i="4"/>
  <c r="L12" i="4"/>
  <c r="L96" i="4"/>
  <c r="L34" i="4"/>
  <c r="L270" i="4"/>
  <c r="L251" i="4"/>
  <c r="L293" i="4"/>
  <c r="L362" i="4"/>
  <c r="L195" i="4"/>
  <c r="L418" i="4"/>
  <c r="L122" i="4"/>
  <c r="L173" i="4"/>
  <c r="L401" i="4"/>
  <c r="L403" i="4"/>
  <c r="L310" i="4"/>
  <c r="L160" i="4"/>
  <c r="L308" i="4"/>
  <c r="L373" i="4"/>
  <c r="L337" i="4"/>
  <c r="L45" i="4"/>
  <c r="L66" i="4"/>
  <c r="L235" i="4"/>
  <c r="L125" i="4"/>
  <c r="L427" i="4"/>
  <c r="L91" i="4"/>
  <c r="L145" i="4"/>
  <c r="L223" i="4"/>
  <c r="L377" i="4"/>
  <c r="L70" i="4"/>
  <c r="L385" i="4"/>
  <c r="L382" i="4"/>
  <c r="L172" i="4"/>
  <c r="L232" i="4"/>
  <c r="L392" i="4"/>
  <c r="L138" i="4"/>
  <c r="L303" i="4"/>
  <c r="L169" i="4"/>
  <c r="L338" i="4"/>
  <c r="L201" i="4"/>
  <c r="L277" i="4"/>
  <c r="L432" i="4"/>
  <c r="L213" i="4"/>
  <c r="L260" i="4"/>
  <c r="L83" i="4"/>
  <c r="L199" i="4"/>
  <c r="L90" i="4"/>
  <c r="L269" i="4"/>
  <c r="L366" i="4"/>
  <c r="L410" i="4"/>
  <c r="L93" i="4"/>
  <c r="L127" i="4"/>
  <c r="L146" i="4"/>
  <c r="L419" i="4"/>
  <c r="L3" i="4"/>
  <c r="L402" i="4"/>
  <c r="L134" i="4"/>
  <c r="L184" i="4"/>
  <c r="L171" i="4"/>
  <c r="L209" i="4"/>
  <c r="L265" i="4"/>
  <c r="L52" i="4"/>
  <c r="L445" i="4"/>
  <c r="L415" i="4"/>
  <c r="L110" i="4"/>
  <c r="L395" i="4"/>
  <c r="L394" i="4"/>
  <c r="L140" i="4"/>
  <c r="L326" i="4"/>
  <c r="L298" i="4"/>
  <c r="L330" i="4"/>
  <c r="L182" i="4"/>
  <c r="L463" i="4"/>
  <c r="L230" i="4"/>
  <c r="L234" i="4"/>
  <c r="L340" i="4"/>
  <c r="L365" i="4"/>
  <c r="L290" i="4"/>
  <c r="L23" i="4"/>
  <c r="L460" i="4"/>
  <c r="L397" i="4"/>
  <c r="L435" i="4"/>
  <c r="L157" i="4"/>
  <c r="L117" i="4"/>
  <c r="L151" i="4"/>
  <c r="L53" i="4"/>
  <c r="L13" i="4"/>
  <c r="L375" i="4"/>
  <c r="L24" i="4"/>
  <c r="L297" i="4"/>
  <c r="L102" i="4"/>
  <c r="L119" i="4"/>
  <c r="L267" i="4"/>
  <c r="L20" i="4"/>
  <c r="L420" i="4"/>
  <c r="L271" i="4"/>
  <c r="L153" i="4"/>
  <c r="L147" i="4"/>
  <c r="L302" i="4"/>
  <c r="L88" i="4"/>
  <c r="L159" i="4"/>
  <c r="L339" i="4"/>
  <c r="L97" i="4"/>
  <c r="L112" i="4"/>
  <c r="L242" i="4"/>
  <c r="L84" i="4"/>
  <c r="L116" i="4"/>
  <c r="L438" i="4"/>
  <c r="L206" i="4"/>
  <c r="L14" i="4"/>
  <c r="L174" i="4"/>
  <c r="L301" i="4"/>
  <c r="L354" i="4"/>
  <c r="L327" i="4"/>
  <c r="L422" i="4"/>
  <c r="L431" i="4"/>
  <c r="L336" i="4"/>
  <c r="L433" i="4"/>
  <c r="L464" i="4"/>
  <c r="L356" i="4"/>
  <c r="L208" i="4"/>
  <c r="L305" i="4"/>
  <c r="L108" i="4"/>
  <c r="L345" i="4"/>
  <c r="L31" i="4"/>
  <c r="L26" i="4"/>
  <c r="L341" i="4"/>
  <c r="L181" i="4"/>
  <c r="L133" i="4"/>
  <c r="L226" i="4"/>
  <c r="L399" i="4"/>
  <c r="L198" i="4"/>
  <c r="L29" i="4"/>
  <c r="L237" i="4"/>
  <c r="L30" i="4"/>
  <c r="L238" i="4"/>
  <c r="L36" i="4"/>
  <c r="L149" i="4"/>
  <c r="L384" i="4"/>
  <c r="L408" i="4"/>
  <c r="L118" i="4"/>
  <c r="L417" i="4"/>
  <c r="L73" i="4"/>
  <c r="L411" i="4"/>
  <c r="L274" i="4"/>
  <c r="L231" i="4"/>
  <c r="L407" i="4"/>
  <c r="L363" i="4"/>
  <c r="L207" i="4"/>
  <c r="L369" i="4"/>
  <c r="L44" i="4"/>
  <c r="L103" i="4"/>
  <c r="L200" i="4"/>
  <c r="L164" i="4"/>
  <c r="L196" i="4"/>
  <c r="L318" i="4"/>
  <c r="L346" i="4"/>
  <c r="L76" i="4"/>
  <c r="L278" i="4"/>
  <c r="L194" i="4"/>
  <c r="L9" i="4"/>
  <c r="L129" i="4"/>
  <c r="L243" i="4"/>
  <c r="L239" i="4"/>
  <c r="L86" i="4"/>
  <c r="L137" i="4"/>
  <c r="L406" i="4"/>
  <c r="L273" i="4"/>
  <c r="L389" i="4"/>
  <c r="L368" i="4"/>
  <c r="L38" i="4"/>
  <c r="L414" i="4"/>
  <c r="L443" i="4"/>
  <c r="L120" i="4"/>
  <c r="L41" i="4"/>
  <c r="L87" i="4"/>
  <c r="L444" i="4"/>
  <c r="L115" i="4"/>
  <c r="L331" i="4"/>
  <c r="L353" i="4"/>
  <c r="L19" i="4"/>
  <c r="L5" i="4"/>
  <c r="L371" i="4"/>
  <c r="L244" i="4"/>
  <c r="L334" i="4"/>
  <c r="L43" i="4"/>
  <c r="L292" i="4"/>
  <c r="L400" i="4"/>
  <c r="L161" i="4"/>
  <c r="L2" i="4"/>
  <c r="L279" i="4"/>
  <c r="L4" i="4"/>
  <c r="L390" i="4"/>
  <c r="L8" i="4"/>
  <c r="L361" i="4"/>
  <c r="L439" i="4"/>
  <c r="L6" i="4"/>
  <c r="L380" i="4"/>
  <c r="L75" i="4"/>
  <c r="L259" i="4"/>
  <c r="L370" i="4"/>
  <c r="L378" i="4"/>
  <c r="L398" i="4"/>
  <c r="L190" i="4"/>
  <c r="L344" i="4"/>
  <c r="L228" i="4"/>
  <c r="L121" i="4"/>
  <c r="L217" i="4"/>
  <c r="L111" i="4"/>
  <c r="L81" i="4"/>
  <c r="L80" i="4"/>
  <c r="L424" i="4"/>
  <c r="L35" i="4"/>
  <c r="L405" i="4"/>
  <c r="L74" i="4"/>
  <c r="L257" i="4"/>
  <c r="L425" i="4"/>
  <c r="L180" i="4"/>
  <c r="L462" i="4"/>
  <c r="L256" i="4"/>
  <c r="L10" i="4"/>
  <c r="L454" i="4"/>
  <c r="L78" i="4"/>
  <c r="L379" i="4"/>
  <c r="L178" i="4"/>
  <c r="L423" i="4"/>
  <c r="L155" i="4"/>
  <c r="L317" i="4"/>
  <c r="L185" i="4"/>
  <c r="L429" i="4"/>
  <c r="L175" i="4"/>
  <c r="L319" i="4"/>
  <c r="K434" i="4"/>
  <c r="K193" i="4"/>
  <c r="K254" i="4"/>
  <c r="K49" i="4"/>
  <c r="K189" i="4"/>
  <c r="K106" i="4"/>
  <c r="K28" i="4"/>
  <c r="K272" i="4"/>
  <c r="K124" i="4"/>
  <c r="K132" i="4"/>
  <c r="K404" i="4"/>
  <c r="K130" i="4"/>
  <c r="K210" i="4"/>
  <c r="K32" i="4"/>
  <c r="K131" i="4"/>
  <c r="K252" i="4"/>
  <c r="K62" i="4"/>
  <c r="K428" i="4"/>
  <c r="K128" i="4"/>
  <c r="K289" i="4"/>
  <c r="K104" i="4"/>
  <c r="K387" i="4"/>
  <c r="K284" i="4"/>
  <c r="K215" i="4"/>
  <c r="K461" i="4"/>
  <c r="K240" i="4"/>
  <c r="K451" i="4"/>
  <c r="K61" i="4"/>
  <c r="K288" i="4"/>
  <c r="K286" i="4"/>
  <c r="K324" i="4"/>
  <c r="K100" i="4"/>
  <c r="K304" i="4"/>
  <c r="K64" i="4"/>
  <c r="K285" i="4"/>
  <c r="K306" i="4"/>
  <c r="K446" i="4"/>
  <c r="K220" i="4"/>
  <c r="K386" i="4"/>
  <c r="K456" i="4"/>
  <c r="K391" i="4"/>
  <c r="K437" i="4"/>
  <c r="K233" i="4"/>
  <c r="K57" i="4"/>
  <c r="K58" i="4"/>
  <c r="K416" i="4"/>
  <c r="K282" i="4"/>
  <c r="K349" i="4"/>
  <c r="K367" i="4"/>
  <c r="K396" i="4"/>
  <c r="K246" i="4"/>
  <c r="K266" i="4"/>
  <c r="K168" i="4"/>
  <c r="K72" i="4"/>
  <c r="K372" i="4"/>
  <c r="K197" i="4"/>
  <c r="K249" i="4"/>
  <c r="K442" i="4"/>
  <c r="K436" i="4"/>
  <c r="K162" i="4"/>
  <c r="K71" i="4"/>
  <c r="K25" i="4"/>
  <c r="K263" i="4"/>
  <c r="K47" i="4"/>
  <c r="K56" i="4"/>
  <c r="K186" i="4"/>
  <c r="K85" i="4"/>
  <c r="K221" i="4"/>
  <c r="K312" i="4"/>
  <c r="K179" i="4"/>
  <c r="K448" i="4"/>
  <c r="K283" i="4"/>
  <c r="K191" i="4"/>
  <c r="K105" i="4"/>
  <c r="K287" i="4"/>
  <c r="K311" i="4"/>
  <c r="K54" i="4"/>
  <c r="K136" i="4"/>
  <c r="K291" i="4"/>
  <c r="K465" i="4"/>
  <c r="K99" i="4"/>
  <c r="K343" i="4"/>
  <c r="K320" i="4"/>
  <c r="K294" i="4"/>
  <c r="K63" i="4"/>
  <c r="K459" i="4"/>
  <c r="K51" i="4"/>
  <c r="K309" i="4"/>
  <c r="K452" i="4"/>
  <c r="K18" i="4"/>
  <c r="K224" i="4"/>
  <c r="K321" i="4"/>
  <c r="K101" i="4"/>
  <c r="K218" i="4"/>
  <c r="K457" i="4"/>
  <c r="K50" i="4"/>
  <c r="K148" i="4"/>
  <c r="K205" i="4"/>
  <c r="K450" i="4"/>
  <c r="K333" i="4"/>
  <c r="K253" i="4"/>
  <c r="K222" i="4"/>
  <c r="K440" i="4"/>
  <c r="K350" i="4"/>
  <c r="K236" i="4"/>
  <c r="K216" i="4"/>
  <c r="K351" i="4"/>
  <c r="K261" i="4"/>
  <c r="K357" i="4"/>
  <c r="K229" i="4"/>
  <c r="K409" i="4"/>
  <c r="K95" i="4"/>
  <c r="K359" i="4"/>
  <c r="K92" i="4"/>
  <c r="K225" i="4"/>
  <c r="K156" i="4"/>
  <c r="K188" i="4"/>
  <c r="K364" i="4"/>
  <c r="K352" i="4"/>
  <c r="K296" i="4"/>
  <c r="K107" i="4"/>
  <c r="K126" i="4"/>
  <c r="K347" i="4"/>
  <c r="K166" i="4"/>
  <c r="K177" i="4"/>
  <c r="K383" i="4"/>
  <c r="K421" i="4"/>
  <c r="K98" i="4"/>
  <c r="K374" i="4"/>
  <c r="K192" i="4"/>
  <c r="K79" i="4"/>
  <c r="K48" i="4"/>
  <c r="K135" i="4"/>
  <c r="K42" i="4"/>
  <c r="K123" i="4"/>
  <c r="K335" i="4"/>
  <c r="K255" i="4"/>
  <c r="K219" i="4"/>
  <c r="K17" i="4"/>
  <c r="K142" i="4"/>
  <c r="K328" i="4"/>
  <c r="K275" i="4"/>
  <c r="K426" i="4"/>
  <c r="K280" i="4"/>
  <c r="K68" i="4"/>
  <c r="K11" i="4"/>
  <c r="K109" i="4"/>
  <c r="K7" i="4"/>
  <c r="K455" i="4"/>
  <c r="K113" i="4"/>
  <c r="K299" i="4"/>
  <c r="K211" i="4"/>
  <c r="K202" i="4"/>
  <c r="K33" i="4"/>
  <c r="K227" i="4"/>
  <c r="K355" i="4"/>
  <c r="K15" i="4"/>
  <c r="K183" i="4"/>
  <c r="K22" i="4"/>
  <c r="K245" i="4"/>
  <c r="K77" i="4"/>
  <c r="K258" i="4"/>
  <c r="K250" i="4"/>
  <c r="K37" i="4"/>
  <c r="K458" i="4"/>
  <c r="K348" i="4"/>
  <c r="K55" i="4"/>
  <c r="K314" i="4"/>
  <c r="K307" i="4"/>
  <c r="K203" i="4"/>
  <c r="K152" i="4"/>
  <c r="K214" i="4"/>
  <c r="K176" i="4"/>
  <c r="K46" i="4"/>
  <c r="K40" i="4"/>
  <c r="K144" i="4"/>
  <c r="K82" i="4"/>
  <c r="K248" i="4"/>
  <c r="K342" i="4"/>
  <c r="K388" i="4"/>
  <c r="K376" i="4"/>
  <c r="K154" i="4"/>
  <c r="K322" i="4"/>
  <c r="K67" i="4"/>
  <c r="K413" i="4"/>
  <c r="K59" i="4"/>
  <c r="K264" i="4"/>
  <c r="K360" i="4"/>
  <c r="K393" i="4"/>
  <c r="K332" i="4"/>
  <c r="K39" i="4"/>
  <c r="K27" i="4"/>
  <c r="K281" i="4"/>
  <c r="K163" i="4"/>
  <c r="K94" i="4"/>
  <c r="K323" i="4"/>
  <c r="K381" i="4"/>
  <c r="K170" i="4"/>
  <c r="K212" i="4"/>
  <c r="K69" i="4"/>
  <c r="K141" i="4"/>
  <c r="K16" i="4"/>
  <c r="K313" i="4"/>
  <c r="K449" i="4"/>
  <c r="K204" i="4"/>
  <c r="K316" i="4"/>
  <c r="K295" i="4"/>
  <c r="K60" i="4"/>
  <c r="K150" i="4"/>
  <c r="K187" i="4"/>
  <c r="K167" i="4"/>
  <c r="K315" i="4"/>
  <c r="K165" i="4"/>
  <c r="K143" i="4"/>
  <c r="K441" i="4"/>
  <c r="K430" i="4"/>
  <c r="K358" i="4"/>
  <c r="K21" i="4"/>
  <c r="K65" i="4"/>
  <c r="K139" i="4"/>
  <c r="K158" i="4"/>
  <c r="K268" i="4"/>
  <c r="K329" i="4"/>
  <c r="K89" i="4"/>
  <c r="K412" i="4"/>
  <c r="K114" i="4"/>
  <c r="K300" i="4"/>
  <c r="K453" i="4"/>
  <c r="K276" i="4"/>
  <c r="K247" i="4"/>
  <c r="K241" i="4"/>
  <c r="K262" i="4"/>
  <c r="K325" i="4"/>
  <c r="K447" i="4"/>
  <c r="K12" i="4"/>
  <c r="K96" i="4"/>
  <c r="K34" i="4"/>
  <c r="K270" i="4"/>
  <c r="K251" i="4"/>
  <c r="K293" i="4"/>
  <c r="K362" i="4"/>
  <c r="K195" i="4"/>
  <c r="K418" i="4"/>
  <c r="K122" i="4"/>
  <c r="K173" i="4"/>
  <c r="K401" i="4"/>
  <c r="K403" i="4"/>
  <c r="K310" i="4"/>
  <c r="K160" i="4"/>
  <c r="K308" i="4"/>
  <c r="K373" i="4"/>
  <c r="K337" i="4"/>
  <c r="K45" i="4"/>
  <c r="K66" i="4"/>
  <c r="K235" i="4"/>
  <c r="K125" i="4"/>
  <c r="K427" i="4"/>
  <c r="K91" i="4"/>
  <c r="K145" i="4"/>
  <c r="K223" i="4"/>
  <c r="K377" i="4"/>
  <c r="K70" i="4"/>
  <c r="K385" i="4"/>
  <c r="K382" i="4"/>
  <c r="K172" i="4"/>
  <c r="K232" i="4"/>
  <c r="K392" i="4"/>
  <c r="K138" i="4"/>
  <c r="K303" i="4"/>
  <c r="K169" i="4"/>
  <c r="K338" i="4"/>
  <c r="K201" i="4"/>
  <c r="K277" i="4"/>
  <c r="K432" i="4"/>
  <c r="K213" i="4"/>
  <c r="K260" i="4"/>
  <c r="K83" i="4"/>
  <c r="K199" i="4"/>
  <c r="K90" i="4"/>
  <c r="K269" i="4"/>
  <c r="K366" i="4"/>
  <c r="K410" i="4"/>
  <c r="K93" i="4"/>
  <c r="K127" i="4"/>
  <c r="K146" i="4"/>
  <c r="K419" i="4"/>
  <c r="K3" i="4"/>
  <c r="K402" i="4"/>
  <c r="K134" i="4"/>
  <c r="K184" i="4"/>
  <c r="K171" i="4"/>
  <c r="K209" i="4"/>
  <c r="K265" i="4"/>
  <c r="K52" i="4"/>
  <c r="K445" i="4"/>
  <c r="K415" i="4"/>
  <c r="K110" i="4"/>
  <c r="K395" i="4"/>
  <c r="K394" i="4"/>
  <c r="K140" i="4"/>
  <c r="K326" i="4"/>
  <c r="K298" i="4"/>
  <c r="K330" i="4"/>
  <c r="K182" i="4"/>
  <c r="K463" i="4"/>
  <c r="K230" i="4"/>
  <c r="K234" i="4"/>
  <c r="K340" i="4"/>
  <c r="K365" i="4"/>
  <c r="K290" i="4"/>
  <c r="K23" i="4"/>
  <c r="K460" i="4"/>
  <c r="K397" i="4"/>
  <c r="K435" i="4"/>
  <c r="K157" i="4"/>
  <c r="K117" i="4"/>
  <c r="K151" i="4"/>
  <c r="K53" i="4"/>
  <c r="K13" i="4"/>
  <c r="K375" i="4"/>
  <c r="K24" i="4"/>
  <c r="K297" i="4"/>
  <c r="K102" i="4"/>
  <c r="K119" i="4"/>
  <c r="K267" i="4"/>
  <c r="K20" i="4"/>
  <c r="K420" i="4"/>
  <c r="K271" i="4"/>
  <c r="K153" i="4"/>
  <c r="K147" i="4"/>
  <c r="K302" i="4"/>
  <c r="K88" i="4"/>
  <c r="K159" i="4"/>
  <c r="K339" i="4"/>
  <c r="K97" i="4"/>
  <c r="K112" i="4"/>
  <c r="K242" i="4"/>
  <c r="K84" i="4"/>
  <c r="K116" i="4"/>
  <c r="K438" i="4"/>
  <c r="K206" i="4"/>
  <c r="K14" i="4"/>
  <c r="K174" i="4"/>
  <c r="K301" i="4"/>
  <c r="K354" i="4"/>
  <c r="K327" i="4"/>
  <c r="K422" i="4"/>
  <c r="K431" i="4"/>
  <c r="K336" i="4"/>
  <c r="K433" i="4"/>
  <c r="K464" i="4"/>
  <c r="K356" i="4"/>
  <c r="K208" i="4"/>
  <c r="K305" i="4"/>
  <c r="K108" i="4"/>
  <c r="K345" i="4"/>
  <c r="K31" i="4"/>
  <c r="K26" i="4"/>
  <c r="K341" i="4"/>
  <c r="K181" i="4"/>
  <c r="K133" i="4"/>
  <c r="K226" i="4"/>
  <c r="K399" i="4"/>
  <c r="K198" i="4"/>
  <c r="K29" i="4"/>
  <c r="K237" i="4"/>
  <c r="K30" i="4"/>
  <c r="K238" i="4"/>
  <c r="K36" i="4"/>
  <c r="K149" i="4"/>
  <c r="K384" i="4"/>
  <c r="K408" i="4"/>
  <c r="K118" i="4"/>
  <c r="K417" i="4"/>
  <c r="K73" i="4"/>
  <c r="K411" i="4"/>
  <c r="K274" i="4"/>
  <c r="K231" i="4"/>
  <c r="K407" i="4"/>
  <c r="K363" i="4"/>
  <c r="K207" i="4"/>
  <c r="K369" i="4"/>
  <c r="K44" i="4"/>
  <c r="K103" i="4"/>
  <c r="K200" i="4"/>
  <c r="K164" i="4"/>
  <c r="K196" i="4"/>
  <c r="K318" i="4"/>
  <c r="K346" i="4"/>
  <c r="K76" i="4"/>
  <c r="K278" i="4"/>
  <c r="K194" i="4"/>
  <c r="K9" i="4"/>
  <c r="K129" i="4"/>
  <c r="K243" i="4"/>
  <c r="K239" i="4"/>
  <c r="K86" i="4"/>
  <c r="K137" i="4"/>
  <c r="K406" i="4"/>
  <c r="K273" i="4"/>
  <c r="K389" i="4"/>
  <c r="K368" i="4"/>
  <c r="K38" i="4"/>
  <c r="K414" i="4"/>
  <c r="K443" i="4"/>
  <c r="K120" i="4"/>
  <c r="K41" i="4"/>
  <c r="K87" i="4"/>
  <c r="K444" i="4"/>
  <c r="K115" i="4"/>
  <c r="K331" i="4"/>
  <c r="K353" i="4"/>
  <c r="K19" i="4"/>
  <c r="K5" i="4"/>
  <c r="K371" i="4"/>
  <c r="K244" i="4"/>
  <c r="K334" i="4"/>
  <c r="K43" i="4"/>
  <c r="K292" i="4"/>
  <c r="K400" i="4"/>
  <c r="K161" i="4"/>
  <c r="K2" i="4"/>
  <c r="K279" i="4"/>
  <c r="K4" i="4"/>
  <c r="K390" i="4"/>
  <c r="K8" i="4"/>
  <c r="K361" i="4"/>
  <c r="K439" i="4"/>
  <c r="K6" i="4"/>
  <c r="K380" i="4"/>
  <c r="K75" i="4"/>
  <c r="K259" i="4"/>
  <c r="K370" i="4"/>
  <c r="K378" i="4"/>
  <c r="K398" i="4"/>
  <c r="K190" i="4"/>
  <c r="K344" i="4"/>
  <c r="K228" i="4"/>
  <c r="K121" i="4"/>
  <c r="K217" i="4"/>
  <c r="K111" i="4"/>
  <c r="K81" i="4"/>
  <c r="K80" i="4"/>
  <c r="K424" i="4"/>
  <c r="K35" i="4"/>
  <c r="K405" i="4"/>
  <c r="K74" i="4"/>
  <c r="K257" i="4"/>
  <c r="K425" i="4"/>
  <c r="K180" i="4"/>
  <c r="K462" i="4"/>
  <c r="K256" i="4"/>
  <c r="K10" i="4"/>
  <c r="K454" i="4"/>
  <c r="K78" i="4"/>
  <c r="K379" i="4"/>
  <c r="K178" i="4"/>
  <c r="K423" i="4"/>
  <c r="K155" i="4"/>
  <c r="K317" i="4"/>
  <c r="K185" i="4"/>
  <c r="K429" i="4"/>
  <c r="K175" i="4"/>
  <c r="K319" i="4"/>
  <c r="W434" i="4"/>
  <c r="W193" i="4"/>
  <c r="W254" i="4"/>
  <c r="W49" i="4"/>
  <c r="W189" i="4"/>
  <c r="W106" i="4"/>
  <c r="W28" i="4"/>
  <c r="W272" i="4"/>
  <c r="W124" i="4"/>
  <c r="W132" i="4"/>
  <c r="W404" i="4"/>
  <c r="W130" i="4"/>
  <c r="W210" i="4"/>
  <c r="W32" i="4"/>
  <c r="W131" i="4"/>
  <c r="W252" i="4"/>
  <c r="W62" i="4"/>
  <c r="W428" i="4"/>
  <c r="W128" i="4"/>
  <c r="W289" i="4"/>
  <c r="W104" i="4"/>
  <c r="W387" i="4"/>
  <c r="W284" i="4"/>
  <c r="W215" i="4"/>
  <c r="W461" i="4"/>
  <c r="W240" i="4"/>
  <c r="W451" i="4"/>
  <c r="W61" i="4"/>
  <c r="W288" i="4"/>
  <c r="W286" i="4"/>
  <c r="W324" i="4"/>
  <c r="W100" i="4"/>
  <c r="W304" i="4"/>
  <c r="W64" i="4"/>
  <c r="W285" i="4"/>
  <c r="W306" i="4"/>
  <c r="W446" i="4"/>
  <c r="W220" i="4"/>
  <c r="W386" i="4"/>
  <c r="W456" i="4"/>
  <c r="W391" i="4"/>
  <c r="W437" i="4"/>
  <c r="W233" i="4"/>
  <c r="W57" i="4"/>
  <c r="W58" i="4"/>
  <c r="W416" i="4"/>
  <c r="W282" i="4"/>
  <c r="W349" i="4"/>
  <c r="W367" i="4"/>
  <c r="W396" i="4"/>
  <c r="W246" i="4"/>
  <c r="W266" i="4"/>
  <c r="W168" i="4"/>
  <c r="W72" i="4"/>
  <c r="W372" i="4"/>
  <c r="W197" i="4"/>
  <c r="W249" i="4"/>
  <c r="W442" i="4"/>
  <c r="W436" i="4"/>
  <c r="W162" i="4"/>
  <c r="W71" i="4"/>
  <c r="W25" i="4"/>
  <c r="W263" i="4"/>
  <c r="W47" i="4"/>
  <c r="W56" i="4"/>
  <c r="W186" i="4"/>
  <c r="W85" i="4"/>
  <c r="W221" i="4"/>
  <c r="W312" i="4"/>
  <c r="W179" i="4"/>
  <c r="W448" i="4"/>
  <c r="W283" i="4"/>
  <c r="W191" i="4"/>
  <c r="W105" i="4"/>
  <c r="W287" i="4"/>
  <c r="W311" i="4"/>
  <c r="W54" i="4"/>
  <c r="W136" i="4"/>
  <c r="W291" i="4"/>
  <c r="W465" i="4"/>
  <c r="W99" i="4"/>
  <c r="W343" i="4"/>
  <c r="W320" i="4"/>
  <c r="W294" i="4"/>
  <c r="W63" i="4"/>
  <c r="W459" i="4"/>
  <c r="W51" i="4"/>
  <c r="W309" i="4"/>
  <c r="W452" i="4"/>
  <c r="W18" i="4"/>
  <c r="W224" i="4"/>
  <c r="W321" i="4"/>
  <c r="W101" i="4"/>
  <c r="W218" i="4"/>
  <c r="W457" i="4"/>
  <c r="W50" i="4"/>
  <c r="W148" i="4"/>
  <c r="W205" i="4"/>
  <c r="W450" i="4"/>
  <c r="W333" i="4"/>
  <c r="W253" i="4"/>
  <c r="W222" i="4"/>
  <c r="W440" i="4"/>
  <c r="W350" i="4"/>
  <c r="W236" i="4"/>
  <c r="W216" i="4"/>
  <c r="W351" i="4"/>
  <c r="W261" i="4"/>
  <c r="W357" i="4"/>
  <c r="W229" i="4"/>
  <c r="W409" i="4"/>
  <c r="W95" i="4"/>
  <c r="W359" i="4"/>
  <c r="W92" i="4"/>
  <c r="W225" i="4"/>
  <c r="W156" i="4"/>
  <c r="W188" i="4"/>
  <c r="W364" i="4"/>
  <c r="W352" i="4"/>
  <c r="W296" i="4"/>
  <c r="W107" i="4"/>
  <c r="W126" i="4"/>
  <c r="W347" i="4"/>
  <c r="W166" i="4"/>
  <c r="W177" i="4"/>
  <c r="W383" i="4"/>
  <c r="W421" i="4"/>
  <c r="W98" i="4"/>
  <c r="W374" i="4"/>
  <c r="W192" i="4"/>
  <c r="W79" i="4"/>
  <c r="W48" i="4"/>
  <c r="W135" i="4"/>
  <c r="W42" i="4"/>
  <c r="W123" i="4"/>
  <c r="W335" i="4"/>
  <c r="W255" i="4"/>
  <c r="W219" i="4"/>
  <c r="W17" i="4"/>
  <c r="W142" i="4"/>
  <c r="W328" i="4"/>
  <c r="W275" i="4"/>
  <c r="W426" i="4"/>
  <c r="W280" i="4"/>
  <c r="W68" i="4"/>
  <c r="W11" i="4"/>
  <c r="W109" i="4"/>
  <c r="W7" i="4"/>
  <c r="W455" i="4"/>
  <c r="W113" i="4"/>
  <c r="W299" i="4"/>
  <c r="W211" i="4"/>
  <c r="W202" i="4"/>
  <c r="W33" i="4"/>
  <c r="W227" i="4"/>
  <c r="W355" i="4"/>
  <c r="W15" i="4"/>
  <c r="W183" i="4"/>
  <c r="W22" i="4"/>
  <c r="W245" i="4"/>
  <c r="W77" i="4"/>
  <c r="W258" i="4"/>
  <c r="W250" i="4"/>
  <c r="W37" i="4"/>
  <c r="W458" i="4"/>
  <c r="W348" i="4"/>
  <c r="W55" i="4"/>
  <c r="W314" i="4"/>
  <c r="W307" i="4"/>
  <c r="W203" i="4"/>
  <c r="W152" i="4"/>
  <c r="W214" i="4"/>
  <c r="W176" i="4"/>
  <c r="W46" i="4"/>
  <c r="W40" i="4"/>
  <c r="W144" i="4"/>
  <c r="W82" i="4"/>
  <c r="W248" i="4"/>
  <c r="W342" i="4"/>
  <c r="W388" i="4"/>
  <c r="W376" i="4"/>
  <c r="W154" i="4"/>
  <c r="W322" i="4"/>
  <c r="W67" i="4"/>
  <c r="W413" i="4"/>
  <c r="W59" i="4"/>
  <c r="W264" i="4"/>
  <c r="W360" i="4"/>
  <c r="W393" i="4"/>
  <c r="W332" i="4"/>
  <c r="W39" i="4"/>
  <c r="W27" i="4"/>
  <c r="W281" i="4"/>
  <c r="W163" i="4"/>
  <c r="W94" i="4"/>
  <c r="W323" i="4"/>
  <c r="W381" i="4"/>
  <c r="W170" i="4"/>
  <c r="W212" i="4"/>
  <c r="W69" i="4"/>
  <c r="W141" i="4"/>
  <c r="W16" i="4"/>
  <c r="W313" i="4"/>
  <c r="W449" i="4"/>
  <c r="W204" i="4"/>
  <c r="W316" i="4"/>
  <c r="W295" i="4"/>
  <c r="W60" i="4"/>
  <c r="W150" i="4"/>
  <c r="W187" i="4"/>
  <c r="W167" i="4"/>
  <c r="W315" i="4"/>
  <c r="W165" i="4"/>
  <c r="W143" i="4"/>
  <c r="W441" i="4"/>
  <c r="W430" i="4"/>
  <c r="W358" i="4"/>
  <c r="W21" i="4"/>
  <c r="W65" i="4"/>
  <c r="W139" i="4"/>
  <c r="W158" i="4"/>
  <c r="W268" i="4"/>
  <c r="W329" i="4"/>
  <c r="W89" i="4"/>
  <c r="W412" i="4"/>
  <c r="W114" i="4"/>
  <c r="W300" i="4"/>
  <c r="W453" i="4"/>
  <c r="W276" i="4"/>
  <c r="W247" i="4"/>
  <c r="W241" i="4"/>
  <c r="W262" i="4"/>
  <c r="W325" i="4"/>
  <c r="W447" i="4"/>
  <c r="W12" i="4"/>
  <c r="W96" i="4"/>
  <c r="W34" i="4"/>
  <c r="W270" i="4"/>
  <c r="W251" i="4"/>
  <c r="W293" i="4"/>
  <c r="W362" i="4"/>
  <c r="W195" i="4"/>
  <c r="W418" i="4"/>
  <c r="W122" i="4"/>
  <c r="W173" i="4"/>
  <c r="W401" i="4"/>
  <c r="W403" i="4"/>
  <c r="W310" i="4"/>
  <c r="W160" i="4"/>
  <c r="W308" i="4"/>
  <c r="W373" i="4"/>
  <c r="W337" i="4"/>
  <c r="W45" i="4"/>
  <c r="W66" i="4"/>
  <c r="W235" i="4"/>
  <c r="W125" i="4"/>
  <c r="W427" i="4"/>
  <c r="W91" i="4"/>
  <c r="W145" i="4"/>
  <c r="W223" i="4"/>
  <c r="W377" i="4"/>
  <c r="W70" i="4"/>
  <c r="W385" i="4"/>
  <c r="W382" i="4"/>
  <c r="W172" i="4"/>
  <c r="W232" i="4"/>
  <c r="W392" i="4"/>
  <c r="W138" i="4"/>
  <c r="W303" i="4"/>
  <c r="W169" i="4"/>
  <c r="W338" i="4"/>
  <c r="W201" i="4"/>
  <c r="W277" i="4"/>
  <c r="W432" i="4"/>
  <c r="W213" i="4"/>
  <c r="W260" i="4"/>
  <c r="W83" i="4"/>
  <c r="W199" i="4"/>
  <c r="W90" i="4"/>
  <c r="W269" i="4"/>
  <c r="W366" i="4"/>
  <c r="W410" i="4"/>
  <c r="W93" i="4"/>
  <c r="W127" i="4"/>
  <c r="W146" i="4"/>
  <c r="W419" i="4"/>
  <c r="W3" i="4"/>
  <c r="W402" i="4"/>
  <c r="W134" i="4"/>
  <c r="W184" i="4"/>
  <c r="W171" i="4"/>
  <c r="W209" i="4"/>
  <c r="W265" i="4"/>
  <c r="W52" i="4"/>
  <c r="W445" i="4"/>
  <c r="W415" i="4"/>
  <c r="W110" i="4"/>
  <c r="W395" i="4"/>
  <c r="W394" i="4"/>
  <c r="W140" i="4"/>
  <c r="W326" i="4"/>
  <c r="W298" i="4"/>
  <c r="W330" i="4"/>
  <c r="W182" i="4"/>
  <c r="W463" i="4"/>
  <c r="W230" i="4"/>
  <c r="W234" i="4"/>
  <c r="W340" i="4"/>
  <c r="W365" i="4"/>
  <c r="W290" i="4"/>
  <c r="W23" i="4"/>
  <c r="W460" i="4"/>
  <c r="W397" i="4"/>
  <c r="W435" i="4"/>
  <c r="W157" i="4"/>
  <c r="W117" i="4"/>
  <c r="W151" i="4"/>
  <c r="W53" i="4"/>
  <c r="W13" i="4"/>
  <c r="W375" i="4"/>
  <c r="W24" i="4"/>
  <c r="W297" i="4"/>
  <c r="W102" i="4"/>
  <c r="W119" i="4"/>
  <c r="W267" i="4"/>
  <c r="W20" i="4"/>
  <c r="W420" i="4"/>
  <c r="W271" i="4"/>
  <c r="W153" i="4"/>
  <c r="W147" i="4"/>
  <c r="W302" i="4"/>
  <c r="W88" i="4"/>
  <c r="W159" i="4"/>
  <c r="W339" i="4"/>
  <c r="W97" i="4"/>
  <c r="W112" i="4"/>
  <c r="W242" i="4"/>
  <c r="W84" i="4"/>
  <c r="W116" i="4"/>
  <c r="W438" i="4"/>
  <c r="W206" i="4"/>
  <c r="W14" i="4"/>
  <c r="W174" i="4"/>
  <c r="W301" i="4"/>
  <c r="W354" i="4"/>
  <c r="W327" i="4"/>
  <c r="W422" i="4"/>
  <c r="W431" i="4"/>
  <c r="W336" i="4"/>
  <c r="W433" i="4"/>
  <c r="W464" i="4"/>
  <c r="W356" i="4"/>
  <c r="W208" i="4"/>
  <c r="W305" i="4"/>
  <c r="W108" i="4"/>
  <c r="W345" i="4"/>
  <c r="W31" i="4"/>
  <c r="W26" i="4"/>
  <c r="W341" i="4"/>
  <c r="W181" i="4"/>
  <c r="W133" i="4"/>
  <c r="W226" i="4"/>
  <c r="W399" i="4"/>
  <c r="W198" i="4"/>
  <c r="W29" i="4"/>
  <c r="W237" i="4"/>
  <c r="W30" i="4"/>
  <c r="W238" i="4"/>
  <c r="W36" i="4"/>
  <c r="W149" i="4"/>
  <c r="W384" i="4"/>
  <c r="W408" i="4"/>
  <c r="W118" i="4"/>
  <c r="W417" i="4"/>
  <c r="W73" i="4"/>
  <c r="W411" i="4"/>
  <c r="W274" i="4"/>
  <c r="W231" i="4"/>
  <c r="W407" i="4"/>
  <c r="W363" i="4"/>
  <c r="W207" i="4"/>
  <c r="W369" i="4"/>
  <c r="W44" i="4"/>
  <c r="W103" i="4"/>
  <c r="W200" i="4"/>
  <c r="W164" i="4"/>
  <c r="W196" i="4"/>
  <c r="W318" i="4"/>
  <c r="W346" i="4"/>
  <c r="W76" i="4"/>
  <c r="W278" i="4"/>
  <c r="W194" i="4"/>
  <c r="W9" i="4"/>
  <c r="W129" i="4"/>
  <c r="W243" i="4"/>
  <c r="W239" i="4"/>
  <c r="W86" i="4"/>
  <c r="W137" i="4"/>
  <c r="W406" i="4"/>
  <c r="W273" i="4"/>
  <c r="W389" i="4"/>
  <c r="W368" i="4"/>
  <c r="W38" i="4"/>
  <c r="W414" i="4"/>
  <c r="W443" i="4"/>
  <c r="W120" i="4"/>
  <c r="W41" i="4"/>
  <c r="W87" i="4"/>
  <c r="W444" i="4"/>
  <c r="W115" i="4"/>
  <c r="W331" i="4"/>
  <c r="W353" i="4"/>
  <c r="W19" i="4"/>
  <c r="W5" i="4"/>
  <c r="W371" i="4"/>
  <c r="W244" i="4"/>
  <c r="W334" i="4"/>
  <c r="W43" i="4"/>
  <c r="W292" i="4"/>
  <c r="W400" i="4"/>
  <c r="W161" i="4"/>
  <c r="W2" i="4"/>
  <c r="W279" i="4"/>
  <c r="W4" i="4"/>
  <c r="W390" i="4"/>
  <c r="W8" i="4"/>
  <c r="W361" i="4"/>
  <c r="W439" i="4"/>
  <c r="W6" i="4"/>
  <c r="W380" i="4"/>
  <c r="W75" i="4"/>
  <c r="W259" i="4"/>
  <c r="W370" i="4"/>
  <c r="W378" i="4"/>
  <c r="W398" i="4"/>
  <c r="W190" i="4"/>
  <c r="W344" i="4"/>
  <c r="W228" i="4"/>
  <c r="W121" i="4"/>
  <c r="W217" i="4"/>
  <c r="W111" i="4"/>
  <c r="W81" i="4"/>
  <c r="W80" i="4"/>
  <c r="W424" i="4"/>
  <c r="W35" i="4"/>
  <c r="W405" i="4"/>
  <c r="W74" i="4"/>
  <c r="W257" i="4"/>
  <c r="W425" i="4"/>
  <c r="W180" i="4"/>
  <c r="W462" i="4"/>
  <c r="W256" i="4"/>
  <c r="W10" i="4"/>
  <c r="W454" i="4"/>
  <c r="W78" i="4"/>
  <c r="W379" i="4"/>
  <c r="W178" i="4"/>
  <c r="W423" i="4"/>
  <c r="W155" i="4"/>
  <c r="W317" i="4"/>
  <c r="W185" i="4"/>
  <c r="W429" i="4"/>
  <c r="W175" i="4"/>
  <c r="W319" i="4"/>
  <c r="I434" i="4"/>
  <c r="I193" i="4"/>
  <c r="I254" i="4"/>
  <c r="I49" i="4"/>
  <c r="I189" i="4"/>
  <c r="I106" i="4"/>
  <c r="I28" i="4"/>
  <c r="I272" i="4"/>
  <c r="I124" i="4"/>
  <c r="I132" i="4"/>
  <c r="I404" i="4"/>
  <c r="I130" i="4"/>
  <c r="I210" i="4"/>
  <c r="I32" i="4"/>
  <c r="I131" i="4"/>
  <c r="I252" i="4"/>
  <c r="I62" i="4"/>
  <c r="I428" i="4"/>
  <c r="I128" i="4"/>
  <c r="I289" i="4"/>
  <c r="I104" i="4"/>
  <c r="I387" i="4"/>
  <c r="I284" i="4"/>
  <c r="I215" i="4"/>
  <c r="I461" i="4"/>
  <c r="I240" i="4"/>
  <c r="I451" i="4"/>
  <c r="I61" i="4"/>
  <c r="I288" i="4"/>
  <c r="I286" i="4"/>
  <c r="I324" i="4"/>
  <c r="I100" i="4"/>
  <c r="I304" i="4"/>
  <c r="I64" i="4"/>
  <c r="I285" i="4"/>
  <c r="I306" i="4"/>
  <c r="I446" i="4"/>
  <c r="I220" i="4"/>
  <c r="I386" i="4"/>
  <c r="I456" i="4"/>
  <c r="I391" i="4"/>
  <c r="I437" i="4"/>
  <c r="I233" i="4"/>
  <c r="I57" i="4"/>
  <c r="I58" i="4"/>
  <c r="I416" i="4"/>
  <c r="I282" i="4"/>
  <c r="I349" i="4"/>
  <c r="I367" i="4"/>
  <c r="I396" i="4"/>
  <c r="I246" i="4"/>
  <c r="I266" i="4"/>
  <c r="I168" i="4"/>
  <c r="I72" i="4"/>
  <c r="I372" i="4"/>
  <c r="I197" i="4"/>
  <c r="I249" i="4"/>
  <c r="I442" i="4"/>
  <c r="I436" i="4"/>
  <c r="I162" i="4"/>
  <c r="I71" i="4"/>
  <c r="I25" i="4"/>
  <c r="I263" i="4"/>
  <c r="I47" i="4"/>
  <c r="I56" i="4"/>
  <c r="I186" i="4"/>
  <c r="I85" i="4"/>
  <c r="I221" i="4"/>
  <c r="I312" i="4"/>
  <c r="I179" i="4"/>
  <c r="I448" i="4"/>
  <c r="I283" i="4"/>
  <c r="I191" i="4"/>
  <c r="I105" i="4"/>
  <c r="I287" i="4"/>
  <c r="I311" i="4"/>
  <c r="I54" i="4"/>
  <c r="I136" i="4"/>
  <c r="I291" i="4"/>
  <c r="I465" i="4"/>
  <c r="I99" i="4"/>
  <c r="I343" i="4"/>
  <c r="I320" i="4"/>
  <c r="I294" i="4"/>
  <c r="I63" i="4"/>
  <c r="I459" i="4"/>
  <c r="I51" i="4"/>
  <c r="I309" i="4"/>
  <c r="I452" i="4"/>
  <c r="I18" i="4"/>
  <c r="I224" i="4"/>
  <c r="I321" i="4"/>
  <c r="I101" i="4"/>
  <c r="I218" i="4"/>
  <c r="I457" i="4"/>
  <c r="I50" i="4"/>
  <c r="I148" i="4"/>
  <c r="I205" i="4"/>
  <c r="I450" i="4"/>
  <c r="I333" i="4"/>
  <c r="I253" i="4"/>
  <c r="I222" i="4"/>
  <c r="I440" i="4"/>
  <c r="I350" i="4"/>
  <c r="I236" i="4"/>
  <c r="I216" i="4"/>
  <c r="I351" i="4"/>
  <c r="I261" i="4"/>
  <c r="I357" i="4"/>
  <c r="I229" i="4"/>
  <c r="I409" i="4"/>
  <c r="I95" i="4"/>
  <c r="I359" i="4"/>
  <c r="I92" i="4"/>
  <c r="I225" i="4"/>
  <c r="I156" i="4"/>
  <c r="I188" i="4"/>
  <c r="I364" i="4"/>
  <c r="I352" i="4"/>
  <c r="I296" i="4"/>
  <c r="I107" i="4"/>
  <c r="I126" i="4"/>
  <c r="I347" i="4"/>
  <c r="I166" i="4"/>
  <c r="I177" i="4"/>
  <c r="I383" i="4"/>
  <c r="I421" i="4"/>
  <c r="I98" i="4"/>
  <c r="I374" i="4"/>
  <c r="I192" i="4"/>
  <c r="I79" i="4"/>
  <c r="I48" i="4"/>
  <c r="I135" i="4"/>
  <c r="I42" i="4"/>
  <c r="I123" i="4"/>
  <c r="I335" i="4"/>
  <c r="I255" i="4"/>
  <c r="I219" i="4"/>
  <c r="I17" i="4"/>
  <c r="I142" i="4"/>
  <c r="I328" i="4"/>
  <c r="I275" i="4"/>
  <c r="I426" i="4"/>
  <c r="I280" i="4"/>
  <c r="I68" i="4"/>
  <c r="I11" i="4"/>
  <c r="I109" i="4"/>
  <c r="I7" i="4"/>
  <c r="I455" i="4"/>
  <c r="I113" i="4"/>
  <c r="I299" i="4"/>
  <c r="I211" i="4"/>
  <c r="I202" i="4"/>
  <c r="I33" i="4"/>
  <c r="I227" i="4"/>
  <c r="I355" i="4"/>
  <c r="I15" i="4"/>
  <c r="I183" i="4"/>
  <c r="I22" i="4"/>
  <c r="I245" i="4"/>
  <c r="I77" i="4"/>
  <c r="I258" i="4"/>
  <c r="I250" i="4"/>
  <c r="I37" i="4"/>
  <c r="I458" i="4"/>
  <c r="I348" i="4"/>
  <c r="I55" i="4"/>
  <c r="I314" i="4"/>
  <c r="I307" i="4"/>
  <c r="I203" i="4"/>
  <c r="I152" i="4"/>
  <c r="I214" i="4"/>
  <c r="I176" i="4"/>
  <c r="I46" i="4"/>
  <c r="I40" i="4"/>
  <c r="I144" i="4"/>
  <c r="I82" i="4"/>
  <c r="I248" i="4"/>
  <c r="I342" i="4"/>
  <c r="I388" i="4"/>
  <c r="I376" i="4"/>
  <c r="I154" i="4"/>
  <c r="I322" i="4"/>
  <c r="I67" i="4"/>
  <c r="I413" i="4"/>
  <c r="I59" i="4"/>
  <c r="I264" i="4"/>
  <c r="I360" i="4"/>
  <c r="I393" i="4"/>
  <c r="I332" i="4"/>
  <c r="I39" i="4"/>
  <c r="I27" i="4"/>
  <c r="I281" i="4"/>
  <c r="I163" i="4"/>
  <c r="I94" i="4"/>
  <c r="I323" i="4"/>
  <c r="I381" i="4"/>
  <c r="I170" i="4"/>
  <c r="I212" i="4"/>
  <c r="I69" i="4"/>
  <c r="I141" i="4"/>
  <c r="I16" i="4"/>
  <c r="I313" i="4"/>
  <c r="I449" i="4"/>
  <c r="I204" i="4"/>
  <c r="I316" i="4"/>
  <c r="I295" i="4"/>
  <c r="I60" i="4"/>
  <c r="I150" i="4"/>
  <c r="I187" i="4"/>
  <c r="I167" i="4"/>
  <c r="I315" i="4"/>
  <c r="I165" i="4"/>
  <c r="I143" i="4"/>
  <c r="I441" i="4"/>
  <c r="I430" i="4"/>
  <c r="I358" i="4"/>
  <c r="I21" i="4"/>
  <c r="I65" i="4"/>
  <c r="I139" i="4"/>
  <c r="I158" i="4"/>
  <c r="I268" i="4"/>
  <c r="I329" i="4"/>
  <c r="I89" i="4"/>
  <c r="I412" i="4"/>
  <c r="I114" i="4"/>
  <c r="I300" i="4"/>
  <c r="I453" i="4"/>
  <c r="I276" i="4"/>
  <c r="I247" i="4"/>
  <c r="I241" i="4"/>
  <c r="I262" i="4"/>
  <c r="I325" i="4"/>
  <c r="I447" i="4"/>
  <c r="I12" i="4"/>
  <c r="I96" i="4"/>
  <c r="I34" i="4"/>
  <c r="I270" i="4"/>
  <c r="I251" i="4"/>
  <c r="I293" i="4"/>
  <c r="I362" i="4"/>
  <c r="I195" i="4"/>
  <c r="I418" i="4"/>
  <c r="I122" i="4"/>
  <c r="I173" i="4"/>
  <c r="I401" i="4"/>
  <c r="I403" i="4"/>
  <c r="I310" i="4"/>
  <c r="I160" i="4"/>
  <c r="I308" i="4"/>
  <c r="I373" i="4"/>
  <c r="I337" i="4"/>
  <c r="I45" i="4"/>
  <c r="I66" i="4"/>
  <c r="I235" i="4"/>
  <c r="I125" i="4"/>
  <c r="I427" i="4"/>
  <c r="I91" i="4"/>
  <c r="I145" i="4"/>
  <c r="I223" i="4"/>
  <c r="I377" i="4"/>
  <c r="I70" i="4"/>
  <c r="I385" i="4"/>
  <c r="I382" i="4"/>
  <c r="I172" i="4"/>
  <c r="I232" i="4"/>
  <c r="I392" i="4"/>
  <c r="I138" i="4"/>
  <c r="I303" i="4"/>
  <c r="I169" i="4"/>
  <c r="I338" i="4"/>
  <c r="I201" i="4"/>
  <c r="I277" i="4"/>
  <c r="I432" i="4"/>
  <c r="I213" i="4"/>
  <c r="I260" i="4"/>
  <c r="I83" i="4"/>
  <c r="I199" i="4"/>
  <c r="I90" i="4"/>
  <c r="I269" i="4"/>
  <c r="I366" i="4"/>
  <c r="I410" i="4"/>
  <c r="I93" i="4"/>
  <c r="I127" i="4"/>
  <c r="I146" i="4"/>
  <c r="I419" i="4"/>
  <c r="I3" i="4"/>
  <c r="I402" i="4"/>
  <c r="I134" i="4"/>
  <c r="I184" i="4"/>
  <c r="I171" i="4"/>
  <c r="I209" i="4"/>
  <c r="I265" i="4"/>
  <c r="I52" i="4"/>
  <c r="I445" i="4"/>
  <c r="I415" i="4"/>
  <c r="I110" i="4"/>
  <c r="I395" i="4"/>
  <c r="I394" i="4"/>
  <c r="I140" i="4"/>
  <c r="I326" i="4"/>
  <c r="I298" i="4"/>
  <c r="I330" i="4"/>
  <c r="I182" i="4"/>
  <c r="I463" i="4"/>
  <c r="I230" i="4"/>
  <c r="I234" i="4"/>
  <c r="I340" i="4"/>
  <c r="I365" i="4"/>
  <c r="I290" i="4"/>
  <c r="I23" i="4"/>
  <c r="I460" i="4"/>
  <c r="I397" i="4"/>
  <c r="I435" i="4"/>
  <c r="I157" i="4"/>
  <c r="I117" i="4"/>
  <c r="I151" i="4"/>
  <c r="I53" i="4"/>
  <c r="I13" i="4"/>
  <c r="I375" i="4"/>
  <c r="I24" i="4"/>
  <c r="I297" i="4"/>
  <c r="I102" i="4"/>
  <c r="I119" i="4"/>
  <c r="I267" i="4"/>
  <c r="I20" i="4"/>
  <c r="I420" i="4"/>
  <c r="I271" i="4"/>
  <c r="I153" i="4"/>
  <c r="I147" i="4"/>
  <c r="I302" i="4"/>
  <c r="I88" i="4"/>
  <c r="I159" i="4"/>
  <c r="I339" i="4"/>
  <c r="I97" i="4"/>
  <c r="I112" i="4"/>
  <c r="I242" i="4"/>
  <c r="I84" i="4"/>
  <c r="I116" i="4"/>
  <c r="I438" i="4"/>
  <c r="I206" i="4"/>
  <c r="I14" i="4"/>
  <c r="I174" i="4"/>
  <c r="I301" i="4"/>
  <c r="I354" i="4"/>
  <c r="I327" i="4"/>
  <c r="I422" i="4"/>
  <c r="I431" i="4"/>
  <c r="I336" i="4"/>
  <c r="I433" i="4"/>
  <c r="I464" i="4"/>
  <c r="I356" i="4"/>
  <c r="I208" i="4"/>
  <c r="I305" i="4"/>
  <c r="I108" i="4"/>
  <c r="I345" i="4"/>
  <c r="I31" i="4"/>
  <c r="I26" i="4"/>
  <c r="I341" i="4"/>
  <c r="I181" i="4"/>
  <c r="I133" i="4"/>
  <c r="I226" i="4"/>
  <c r="I399" i="4"/>
  <c r="I198" i="4"/>
  <c r="I29" i="4"/>
  <c r="I237" i="4"/>
  <c r="I30" i="4"/>
  <c r="I238" i="4"/>
  <c r="I36" i="4"/>
  <c r="I149" i="4"/>
  <c r="I384" i="4"/>
  <c r="I408" i="4"/>
  <c r="I118" i="4"/>
  <c r="I417" i="4"/>
  <c r="I73" i="4"/>
  <c r="I411" i="4"/>
  <c r="I274" i="4"/>
  <c r="I231" i="4"/>
  <c r="I407" i="4"/>
  <c r="I363" i="4"/>
  <c r="I207" i="4"/>
  <c r="I369" i="4"/>
  <c r="I44" i="4"/>
  <c r="I103" i="4"/>
  <c r="I200" i="4"/>
  <c r="I164" i="4"/>
  <c r="I196" i="4"/>
  <c r="I318" i="4"/>
  <c r="I346" i="4"/>
  <c r="I76" i="4"/>
  <c r="I278" i="4"/>
  <c r="I194" i="4"/>
  <c r="I9" i="4"/>
  <c r="I129" i="4"/>
  <c r="I243" i="4"/>
  <c r="I239" i="4"/>
  <c r="I86" i="4"/>
  <c r="I137" i="4"/>
  <c r="I406" i="4"/>
  <c r="I273" i="4"/>
  <c r="I389" i="4"/>
  <c r="I368" i="4"/>
  <c r="I38" i="4"/>
  <c r="I414" i="4"/>
  <c r="I443" i="4"/>
  <c r="I120" i="4"/>
  <c r="I41" i="4"/>
  <c r="I87" i="4"/>
  <c r="I444" i="4"/>
  <c r="I115" i="4"/>
  <c r="I331" i="4"/>
  <c r="I353" i="4"/>
  <c r="I19" i="4"/>
  <c r="I5" i="4"/>
  <c r="I371" i="4"/>
  <c r="I244" i="4"/>
  <c r="I334" i="4"/>
  <c r="I43" i="4"/>
  <c r="I292" i="4"/>
  <c r="I400" i="4"/>
  <c r="I161" i="4"/>
  <c r="I2" i="4"/>
  <c r="I279" i="4"/>
  <c r="I4" i="4"/>
  <c r="I390" i="4"/>
  <c r="I8" i="4"/>
  <c r="I361" i="4"/>
  <c r="I439" i="4"/>
  <c r="I6" i="4"/>
  <c r="I380" i="4"/>
  <c r="I75" i="4"/>
  <c r="I259" i="4"/>
  <c r="I370" i="4"/>
  <c r="I378" i="4"/>
  <c r="I398" i="4"/>
  <c r="I190" i="4"/>
  <c r="I344" i="4"/>
  <c r="I228" i="4"/>
  <c r="I121" i="4"/>
  <c r="I217" i="4"/>
  <c r="I111" i="4"/>
  <c r="I81" i="4"/>
  <c r="I80" i="4"/>
  <c r="I424" i="4"/>
  <c r="I35" i="4"/>
  <c r="I405" i="4"/>
  <c r="I74" i="4"/>
  <c r="I257" i="4"/>
  <c r="I425" i="4"/>
  <c r="I180" i="4"/>
  <c r="I462" i="4"/>
  <c r="I256" i="4"/>
  <c r="I10" i="4"/>
  <c r="I454" i="4"/>
  <c r="I78" i="4"/>
  <c r="I379" i="4"/>
  <c r="I178" i="4"/>
  <c r="I423" i="4"/>
  <c r="I155" i="4"/>
  <c r="I317" i="4"/>
  <c r="I185" i="4"/>
  <c r="I429" i="4"/>
  <c r="I175" i="4"/>
  <c r="I319" i="4"/>
  <c r="J434" i="4"/>
  <c r="F434" i="4" s="1"/>
  <c r="J193" i="4"/>
  <c r="F193" i="4" s="1"/>
  <c r="J254" i="4"/>
  <c r="F254" i="4" s="1"/>
  <c r="J49" i="4"/>
  <c r="F49" i="4" s="1"/>
  <c r="J189" i="4"/>
  <c r="F189" i="4" s="1"/>
  <c r="J106" i="4"/>
  <c r="F106" i="4" s="1"/>
  <c r="J28" i="4"/>
  <c r="F28" i="4" s="1"/>
  <c r="J272" i="4"/>
  <c r="F272" i="4" s="1"/>
  <c r="J124" i="4"/>
  <c r="F124" i="4" s="1"/>
  <c r="J132" i="4"/>
  <c r="F132" i="4" s="1"/>
  <c r="J404" i="4"/>
  <c r="F404" i="4" s="1"/>
  <c r="J130" i="4"/>
  <c r="F130" i="4" s="1"/>
  <c r="J210" i="4"/>
  <c r="F210" i="4" s="1"/>
  <c r="J32" i="4"/>
  <c r="F32" i="4" s="1"/>
  <c r="J131" i="4"/>
  <c r="F131" i="4" s="1"/>
  <c r="J252" i="4"/>
  <c r="F252" i="4" s="1"/>
  <c r="J62" i="4"/>
  <c r="F62" i="4" s="1"/>
  <c r="J428" i="4"/>
  <c r="F428" i="4" s="1"/>
  <c r="J128" i="4"/>
  <c r="F128" i="4" s="1"/>
  <c r="J289" i="4"/>
  <c r="F289" i="4" s="1"/>
  <c r="J104" i="4"/>
  <c r="F104" i="4" s="1"/>
  <c r="J387" i="4"/>
  <c r="F387" i="4" s="1"/>
  <c r="J284" i="4"/>
  <c r="F284" i="4" s="1"/>
  <c r="J215" i="4"/>
  <c r="F215" i="4" s="1"/>
  <c r="J461" i="4"/>
  <c r="F461" i="4" s="1"/>
  <c r="J240" i="4"/>
  <c r="F240" i="4" s="1"/>
  <c r="J451" i="4"/>
  <c r="F451" i="4" s="1"/>
  <c r="J61" i="4"/>
  <c r="F61" i="4" s="1"/>
  <c r="J288" i="4"/>
  <c r="F288" i="4" s="1"/>
  <c r="J286" i="4"/>
  <c r="F286" i="4" s="1"/>
  <c r="J324" i="4"/>
  <c r="F324" i="4" s="1"/>
  <c r="J100" i="4"/>
  <c r="F100" i="4" s="1"/>
  <c r="J304" i="4"/>
  <c r="F304" i="4" s="1"/>
  <c r="J64" i="4"/>
  <c r="F64" i="4" s="1"/>
  <c r="J285" i="4"/>
  <c r="F285" i="4" s="1"/>
  <c r="J306" i="4"/>
  <c r="F306" i="4" s="1"/>
  <c r="J446" i="4"/>
  <c r="F446" i="4" s="1"/>
  <c r="J220" i="4"/>
  <c r="F220" i="4" s="1"/>
  <c r="J386" i="4"/>
  <c r="F386" i="4" s="1"/>
  <c r="J456" i="4"/>
  <c r="F456" i="4" s="1"/>
  <c r="J391" i="4"/>
  <c r="F391" i="4" s="1"/>
  <c r="J437" i="4"/>
  <c r="F437" i="4" s="1"/>
  <c r="J233" i="4"/>
  <c r="F233" i="4" s="1"/>
  <c r="J57" i="4"/>
  <c r="F57" i="4" s="1"/>
  <c r="J58" i="4"/>
  <c r="F58" i="4" s="1"/>
  <c r="J416" i="4"/>
  <c r="F416" i="4" s="1"/>
  <c r="J282" i="4"/>
  <c r="F282" i="4" s="1"/>
  <c r="J349" i="4"/>
  <c r="F349" i="4" s="1"/>
  <c r="J367" i="4"/>
  <c r="F367" i="4" s="1"/>
  <c r="J396" i="4"/>
  <c r="F396" i="4" s="1"/>
  <c r="J246" i="4"/>
  <c r="F246" i="4" s="1"/>
  <c r="J266" i="4"/>
  <c r="F266" i="4" s="1"/>
  <c r="J168" i="4"/>
  <c r="F168" i="4" s="1"/>
  <c r="J72" i="4"/>
  <c r="F72" i="4" s="1"/>
  <c r="J372" i="4"/>
  <c r="F372" i="4" s="1"/>
  <c r="J197" i="4"/>
  <c r="F197" i="4" s="1"/>
  <c r="J249" i="4"/>
  <c r="F249" i="4" s="1"/>
  <c r="J442" i="4"/>
  <c r="F442" i="4" s="1"/>
  <c r="J436" i="4"/>
  <c r="F436" i="4" s="1"/>
  <c r="J162" i="4"/>
  <c r="F162" i="4" s="1"/>
  <c r="J71" i="4"/>
  <c r="F71" i="4" s="1"/>
  <c r="J25" i="4"/>
  <c r="F25" i="4" s="1"/>
  <c r="J263" i="4"/>
  <c r="F263" i="4" s="1"/>
  <c r="J47" i="4"/>
  <c r="F47" i="4" s="1"/>
  <c r="J56" i="4"/>
  <c r="F56" i="4" s="1"/>
  <c r="J186" i="4"/>
  <c r="F186" i="4" s="1"/>
  <c r="J85" i="4"/>
  <c r="F85" i="4" s="1"/>
  <c r="J221" i="4"/>
  <c r="F221" i="4" s="1"/>
  <c r="J312" i="4"/>
  <c r="F312" i="4" s="1"/>
  <c r="J179" i="4"/>
  <c r="F179" i="4" s="1"/>
  <c r="J448" i="4"/>
  <c r="F448" i="4" s="1"/>
  <c r="J283" i="4"/>
  <c r="F283" i="4" s="1"/>
  <c r="J191" i="4"/>
  <c r="F191" i="4" s="1"/>
  <c r="J105" i="4"/>
  <c r="F105" i="4" s="1"/>
  <c r="J287" i="4"/>
  <c r="F287" i="4" s="1"/>
  <c r="J311" i="4"/>
  <c r="F311" i="4" s="1"/>
  <c r="J54" i="4"/>
  <c r="F54" i="4" s="1"/>
  <c r="J136" i="4"/>
  <c r="F136" i="4" s="1"/>
  <c r="J291" i="4"/>
  <c r="F291" i="4" s="1"/>
  <c r="J465" i="4"/>
  <c r="F465" i="4" s="1"/>
  <c r="J99" i="4"/>
  <c r="F99" i="4" s="1"/>
  <c r="J343" i="4"/>
  <c r="F343" i="4" s="1"/>
  <c r="J320" i="4"/>
  <c r="F320" i="4" s="1"/>
  <c r="J294" i="4"/>
  <c r="F294" i="4" s="1"/>
  <c r="J63" i="4"/>
  <c r="F63" i="4" s="1"/>
  <c r="J459" i="4"/>
  <c r="F459" i="4" s="1"/>
  <c r="J51" i="4"/>
  <c r="F51" i="4" s="1"/>
  <c r="J309" i="4"/>
  <c r="F309" i="4" s="1"/>
  <c r="J452" i="4"/>
  <c r="F452" i="4" s="1"/>
  <c r="J18" i="4"/>
  <c r="F18" i="4" s="1"/>
  <c r="J224" i="4"/>
  <c r="F224" i="4" s="1"/>
  <c r="J321" i="4"/>
  <c r="F321" i="4" s="1"/>
  <c r="J101" i="4"/>
  <c r="F101" i="4" s="1"/>
  <c r="J218" i="4"/>
  <c r="F218" i="4" s="1"/>
  <c r="J457" i="4"/>
  <c r="F457" i="4" s="1"/>
  <c r="J50" i="4"/>
  <c r="F50" i="4" s="1"/>
  <c r="J148" i="4"/>
  <c r="F148" i="4" s="1"/>
  <c r="J205" i="4"/>
  <c r="F205" i="4" s="1"/>
  <c r="J450" i="4"/>
  <c r="F450" i="4" s="1"/>
  <c r="J333" i="4"/>
  <c r="F333" i="4" s="1"/>
  <c r="J253" i="4"/>
  <c r="F253" i="4" s="1"/>
  <c r="J222" i="4"/>
  <c r="F222" i="4" s="1"/>
  <c r="J440" i="4"/>
  <c r="F440" i="4" s="1"/>
  <c r="J350" i="4"/>
  <c r="F350" i="4" s="1"/>
  <c r="J236" i="4"/>
  <c r="F236" i="4" s="1"/>
  <c r="J216" i="4"/>
  <c r="F216" i="4" s="1"/>
  <c r="J351" i="4"/>
  <c r="F351" i="4" s="1"/>
  <c r="J261" i="4"/>
  <c r="F261" i="4" s="1"/>
  <c r="J357" i="4"/>
  <c r="F357" i="4" s="1"/>
  <c r="J229" i="4"/>
  <c r="F229" i="4" s="1"/>
  <c r="J409" i="4"/>
  <c r="F409" i="4" s="1"/>
  <c r="J95" i="4"/>
  <c r="F95" i="4" s="1"/>
  <c r="J359" i="4"/>
  <c r="F359" i="4" s="1"/>
  <c r="J92" i="4"/>
  <c r="F92" i="4" s="1"/>
  <c r="J225" i="4"/>
  <c r="F225" i="4" s="1"/>
  <c r="J156" i="4"/>
  <c r="F156" i="4" s="1"/>
  <c r="J188" i="4"/>
  <c r="F188" i="4" s="1"/>
  <c r="J364" i="4"/>
  <c r="F364" i="4" s="1"/>
  <c r="J352" i="4"/>
  <c r="F352" i="4" s="1"/>
  <c r="J296" i="4"/>
  <c r="F296" i="4" s="1"/>
  <c r="J107" i="4"/>
  <c r="F107" i="4" s="1"/>
  <c r="J126" i="4"/>
  <c r="F126" i="4" s="1"/>
  <c r="J347" i="4"/>
  <c r="F347" i="4" s="1"/>
  <c r="J166" i="4"/>
  <c r="F166" i="4" s="1"/>
  <c r="J177" i="4"/>
  <c r="F177" i="4" s="1"/>
  <c r="J383" i="4"/>
  <c r="F383" i="4" s="1"/>
  <c r="J421" i="4"/>
  <c r="F421" i="4" s="1"/>
  <c r="J98" i="4"/>
  <c r="F98" i="4" s="1"/>
  <c r="J374" i="4"/>
  <c r="F374" i="4" s="1"/>
  <c r="J192" i="4"/>
  <c r="F192" i="4" s="1"/>
  <c r="J79" i="4"/>
  <c r="F79" i="4" s="1"/>
  <c r="J48" i="4"/>
  <c r="F48" i="4" s="1"/>
  <c r="J135" i="4"/>
  <c r="F135" i="4" s="1"/>
  <c r="J42" i="4"/>
  <c r="F42" i="4" s="1"/>
  <c r="J123" i="4"/>
  <c r="F123" i="4" s="1"/>
  <c r="J335" i="4"/>
  <c r="F335" i="4" s="1"/>
  <c r="J255" i="4"/>
  <c r="F255" i="4" s="1"/>
  <c r="J219" i="4"/>
  <c r="F219" i="4" s="1"/>
  <c r="J17" i="4"/>
  <c r="F17" i="4" s="1"/>
  <c r="J142" i="4"/>
  <c r="F142" i="4" s="1"/>
  <c r="J328" i="4"/>
  <c r="F328" i="4" s="1"/>
  <c r="J275" i="4"/>
  <c r="F275" i="4" s="1"/>
  <c r="J426" i="4"/>
  <c r="F426" i="4" s="1"/>
  <c r="J280" i="4"/>
  <c r="F280" i="4" s="1"/>
  <c r="J68" i="4"/>
  <c r="F68" i="4" s="1"/>
  <c r="J11" i="4"/>
  <c r="F11" i="4" s="1"/>
  <c r="J109" i="4"/>
  <c r="F109" i="4" s="1"/>
  <c r="J7" i="4"/>
  <c r="F7" i="4" s="1"/>
  <c r="J455" i="4"/>
  <c r="F455" i="4" s="1"/>
  <c r="J113" i="4"/>
  <c r="F113" i="4" s="1"/>
  <c r="J299" i="4"/>
  <c r="F299" i="4" s="1"/>
  <c r="J211" i="4"/>
  <c r="F211" i="4" s="1"/>
  <c r="J202" i="4"/>
  <c r="F202" i="4" s="1"/>
  <c r="J33" i="4"/>
  <c r="F33" i="4" s="1"/>
  <c r="J227" i="4"/>
  <c r="F227" i="4" s="1"/>
  <c r="J355" i="4"/>
  <c r="F355" i="4" s="1"/>
  <c r="J15" i="4"/>
  <c r="F15" i="4" s="1"/>
  <c r="J183" i="4"/>
  <c r="F183" i="4" s="1"/>
  <c r="J22" i="4"/>
  <c r="F22" i="4" s="1"/>
  <c r="J245" i="4"/>
  <c r="F245" i="4" s="1"/>
  <c r="J77" i="4"/>
  <c r="F77" i="4" s="1"/>
  <c r="J258" i="4"/>
  <c r="F258" i="4" s="1"/>
  <c r="J250" i="4"/>
  <c r="F250" i="4" s="1"/>
  <c r="J37" i="4"/>
  <c r="F37" i="4" s="1"/>
  <c r="J458" i="4"/>
  <c r="F458" i="4" s="1"/>
  <c r="J348" i="4"/>
  <c r="F348" i="4" s="1"/>
  <c r="J55" i="4"/>
  <c r="F55" i="4" s="1"/>
  <c r="J314" i="4"/>
  <c r="F314" i="4" s="1"/>
  <c r="J307" i="4"/>
  <c r="F307" i="4" s="1"/>
  <c r="J203" i="4"/>
  <c r="F203" i="4" s="1"/>
  <c r="J152" i="4"/>
  <c r="F152" i="4" s="1"/>
  <c r="J214" i="4"/>
  <c r="F214" i="4" s="1"/>
  <c r="J176" i="4"/>
  <c r="F176" i="4" s="1"/>
  <c r="J46" i="4"/>
  <c r="F46" i="4" s="1"/>
  <c r="J40" i="4"/>
  <c r="F40" i="4" s="1"/>
  <c r="J144" i="4"/>
  <c r="F144" i="4" s="1"/>
  <c r="J82" i="4"/>
  <c r="F82" i="4" s="1"/>
  <c r="J248" i="4"/>
  <c r="F248" i="4" s="1"/>
  <c r="J342" i="4"/>
  <c r="F342" i="4" s="1"/>
  <c r="J388" i="4"/>
  <c r="F388" i="4" s="1"/>
  <c r="J376" i="4"/>
  <c r="F376" i="4" s="1"/>
  <c r="J154" i="4"/>
  <c r="F154" i="4" s="1"/>
  <c r="J322" i="4"/>
  <c r="F322" i="4" s="1"/>
  <c r="J67" i="4"/>
  <c r="F67" i="4" s="1"/>
  <c r="J413" i="4"/>
  <c r="F413" i="4" s="1"/>
  <c r="J59" i="4"/>
  <c r="F59" i="4" s="1"/>
  <c r="J264" i="4"/>
  <c r="F264" i="4" s="1"/>
  <c r="J360" i="4"/>
  <c r="F360" i="4" s="1"/>
  <c r="J393" i="4"/>
  <c r="F393" i="4" s="1"/>
  <c r="J332" i="4"/>
  <c r="F332" i="4" s="1"/>
  <c r="J39" i="4"/>
  <c r="F39" i="4" s="1"/>
  <c r="J27" i="4"/>
  <c r="F27" i="4" s="1"/>
  <c r="J281" i="4"/>
  <c r="F281" i="4" s="1"/>
  <c r="J163" i="4"/>
  <c r="F163" i="4" s="1"/>
  <c r="J94" i="4"/>
  <c r="F94" i="4" s="1"/>
  <c r="J323" i="4"/>
  <c r="F323" i="4" s="1"/>
  <c r="J381" i="4"/>
  <c r="F381" i="4" s="1"/>
  <c r="J170" i="4"/>
  <c r="F170" i="4" s="1"/>
  <c r="J212" i="4"/>
  <c r="F212" i="4" s="1"/>
  <c r="J69" i="4"/>
  <c r="F69" i="4" s="1"/>
  <c r="J141" i="4"/>
  <c r="F141" i="4" s="1"/>
  <c r="J16" i="4"/>
  <c r="F16" i="4" s="1"/>
  <c r="J313" i="4"/>
  <c r="F313" i="4" s="1"/>
  <c r="J449" i="4"/>
  <c r="F449" i="4" s="1"/>
  <c r="J204" i="4"/>
  <c r="F204" i="4" s="1"/>
  <c r="J316" i="4"/>
  <c r="F316" i="4" s="1"/>
  <c r="J295" i="4"/>
  <c r="F295" i="4" s="1"/>
  <c r="J60" i="4"/>
  <c r="F60" i="4" s="1"/>
  <c r="J150" i="4"/>
  <c r="F150" i="4" s="1"/>
  <c r="J187" i="4"/>
  <c r="F187" i="4" s="1"/>
  <c r="J167" i="4"/>
  <c r="F167" i="4" s="1"/>
  <c r="J315" i="4"/>
  <c r="F315" i="4" s="1"/>
  <c r="J165" i="4"/>
  <c r="F165" i="4" s="1"/>
  <c r="J143" i="4"/>
  <c r="F143" i="4" s="1"/>
  <c r="J441" i="4"/>
  <c r="F441" i="4" s="1"/>
  <c r="J430" i="4"/>
  <c r="F430" i="4" s="1"/>
  <c r="J358" i="4"/>
  <c r="F358" i="4" s="1"/>
  <c r="J21" i="4"/>
  <c r="F21" i="4" s="1"/>
  <c r="J65" i="4"/>
  <c r="F65" i="4" s="1"/>
  <c r="J139" i="4"/>
  <c r="F139" i="4" s="1"/>
  <c r="J158" i="4"/>
  <c r="F158" i="4" s="1"/>
  <c r="J268" i="4"/>
  <c r="F268" i="4" s="1"/>
  <c r="J329" i="4"/>
  <c r="F329" i="4" s="1"/>
  <c r="J89" i="4"/>
  <c r="F89" i="4" s="1"/>
  <c r="J412" i="4"/>
  <c r="F412" i="4" s="1"/>
  <c r="J114" i="4"/>
  <c r="F114" i="4" s="1"/>
  <c r="J300" i="4"/>
  <c r="F300" i="4" s="1"/>
  <c r="J453" i="4"/>
  <c r="F453" i="4" s="1"/>
  <c r="J276" i="4"/>
  <c r="F276" i="4" s="1"/>
  <c r="J247" i="4"/>
  <c r="F247" i="4" s="1"/>
  <c r="J241" i="4"/>
  <c r="F241" i="4" s="1"/>
  <c r="J262" i="4"/>
  <c r="F262" i="4" s="1"/>
  <c r="J325" i="4"/>
  <c r="F325" i="4" s="1"/>
  <c r="J447" i="4"/>
  <c r="F447" i="4" s="1"/>
  <c r="J12" i="4"/>
  <c r="F12" i="4" s="1"/>
  <c r="J96" i="4"/>
  <c r="F96" i="4" s="1"/>
  <c r="J34" i="4"/>
  <c r="F34" i="4" s="1"/>
  <c r="J270" i="4"/>
  <c r="F270" i="4" s="1"/>
  <c r="J251" i="4"/>
  <c r="F251" i="4" s="1"/>
  <c r="J293" i="4"/>
  <c r="F293" i="4" s="1"/>
  <c r="J362" i="4"/>
  <c r="F362" i="4" s="1"/>
  <c r="J195" i="4"/>
  <c r="F195" i="4" s="1"/>
  <c r="J418" i="4"/>
  <c r="F418" i="4" s="1"/>
  <c r="J122" i="4"/>
  <c r="F122" i="4" s="1"/>
  <c r="J173" i="4"/>
  <c r="F173" i="4" s="1"/>
  <c r="J401" i="4"/>
  <c r="F401" i="4" s="1"/>
  <c r="J403" i="4"/>
  <c r="F403" i="4" s="1"/>
  <c r="J310" i="4"/>
  <c r="F310" i="4" s="1"/>
  <c r="J160" i="4"/>
  <c r="F160" i="4" s="1"/>
  <c r="J308" i="4"/>
  <c r="F308" i="4" s="1"/>
  <c r="J373" i="4"/>
  <c r="F373" i="4" s="1"/>
  <c r="J337" i="4"/>
  <c r="F337" i="4" s="1"/>
  <c r="J45" i="4"/>
  <c r="F45" i="4" s="1"/>
  <c r="J66" i="4"/>
  <c r="F66" i="4" s="1"/>
  <c r="J235" i="4"/>
  <c r="F235" i="4" s="1"/>
  <c r="J125" i="4"/>
  <c r="F125" i="4" s="1"/>
  <c r="J427" i="4"/>
  <c r="F427" i="4" s="1"/>
  <c r="J91" i="4"/>
  <c r="F91" i="4" s="1"/>
  <c r="J145" i="4"/>
  <c r="F145" i="4" s="1"/>
  <c r="J223" i="4"/>
  <c r="F223" i="4" s="1"/>
  <c r="J377" i="4"/>
  <c r="F377" i="4" s="1"/>
  <c r="J70" i="4"/>
  <c r="F70" i="4" s="1"/>
  <c r="J385" i="4"/>
  <c r="F385" i="4" s="1"/>
  <c r="J382" i="4"/>
  <c r="F382" i="4" s="1"/>
  <c r="J172" i="4"/>
  <c r="F172" i="4" s="1"/>
  <c r="J232" i="4"/>
  <c r="F232" i="4" s="1"/>
  <c r="J392" i="4"/>
  <c r="F392" i="4" s="1"/>
  <c r="J138" i="4"/>
  <c r="F138" i="4" s="1"/>
  <c r="J303" i="4"/>
  <c r="F303" i="4" s="1"/>
  <c r="J169" i="4"/>
  <c r="F169" i="4" s="1"/>
  <c r="J338" i="4"/>
  <c r="F338" i="4" s="1"/>
  <c r="J201" i="4"/>
  <c r="F201" i="4" s="1"/>
  <c r="J277" i="4"/>
  <c r="F277" i="4" s="1"/>
  <c r="J432" i="4"/>
  <c r="F432" i="4" s="1"/>
  <c r="J213" i="4"/>
  <c r="F213" i="4" s="1"/>
  <c r="J260" i="4"/>
  <c r="F260" i="4" s="1"/>
  <c r="J83" i="4"/>
  <c r="F83" i="4" s="1"/>
  <c r="J199" i="4"/>
  <c r="F199" i="4" s="1"/>
  <c r="J90" i="4"/>
  <c r="F90" i="4" s="1"/>
  <c r="J269" i="4"/>
  <c r="F269" i="4" s="1"/>
  <c r="J366" i="4"/>
  <c r="F366" i="4" s="1"/>
  <c r="J410" i="4"/>
  <c r="F410" i="4" s="1"/>
  <c r="J93" i="4"/>
  <c r="F93" i="4" s="1"/>
  <c r="J127" i="4"/>
  <c r="F127" i="4" s="1"/>
  <c r="J146" i="4"/>
  <c r="F146" i="4" s="1"/>
  <c r="J419" i="4"/>
  <c r="F419" i="4" s="1"/>
  <c r="J3" i="4"/>
  <c r="F3" i="4" s="1"/>
  <c r="J402" i="4"/>
  <c r="F402" i="4" s="1"/>
  <c r="J134" i="4"/>
  <c r="F134" i="4" s="1"/>
  <c r="J184" i="4"/>
  <c r="F184" i="4" s="1"/>
  <c r="J171" i="4"/>
  <c r="F171" i="4" s="1"/>
  <c r="J209" i="4"/>
  <c r="F209" i="4" s="1"/>
  <c r="J265" i="4"/>
  <c r="F265" i="4" s="1"/>
  <c r="J52" i="4"/>
  <c r="F52" i="4" s="1"/>
  <c r="J445" i="4"/>
  <c r="F445" i="4" s="1"/>
  <c r="J415" i="4"/>
  <c r="F415" i="4" s="1"/>
  <c r="J110" i="4"/>
  <c r="F110" i="4" s="1"/>
  <c r="J395" i="4"/>
  <c r="F395" i="4" s="1"/>
  <c r="J394" i="4"/>
  <c r="F394" i="4" s="1"/>
  <c r="J140" i="4"/>
  <c r="F140" i="4" s="1"/>
  <c r="J326" i="4"/>
  <c r="F326" i="4" s="1"/>
  <c r="J298" i="4"/>
  <c r="F298" i="4" s="1"/>
  <c r="J330" i="4"/>
  <c r="F330" i="4" s="1"/>
  <c r="J182" i="4"/>
  <c r="F182" i="4" s="1"/>
  <c r="J463" i="4"/>
  <c r="F463" i="4" s="1"/>
  <c r="J230" i="4"/>
  <c r="F230" i="4" s="1"/>
  <c r="J234" i="4"/>
  <c r="F234" i="4" s="1"/>
  <c r="J340" i="4"/>
  <c r="F340" i="4" s="1"/>
  <c r="J365" i="4"/>
  <c r="F365" i="4" s="1"/>
  <c r="J290" i="4"/>
  <c r="F290" i="4" s="1"/>
  <c r="J23" i="4"/>
  <c r="F23" i="4" s="1"/>
  <c r="J460" i="4"/>
  <c r="F460" i="4" s="1"/>
  <c r="J397" i="4"/>
  <c r="F397" i="4" s="1"/>
  <c r="J435" i="4"/>
  <c r="F435" i="4" s="1"/>
  <c r="J157" i="4"/>
  <c r="F157" i="4" s="1"/>
  <c r="J117" i="4"/>
  <c r="F117" i="4" s="1"/>
  <c r="J151" i="4"/>
  <c r="F151" i="4" s="1"/>
  <c r="J53" i="4"/>
  <c r="F53" i="4" s="1"/>
  <c r="J13" i="4"/>
  <c r="F13" i="4" s="1"/>
  <c r="J375" i="4"/>
  <c r="F375" i="4" s="1"/>
  <c r="J24" i="4"/>
  <c r="F24" i="4" s="1"/>
  <c r="J297" i="4"/>
  <c r="F297" i="4" s="1"/>
  <c r="J102" i="4"/>
  <c r="F102" i="4" s="1"/>
  <c r="J119" i="4"/>
  <c r="F119" i="4" s="1"/>
  <c r="J267" i="4"/>
  <c r="F267" i="4" s="1"/>
  <c r="J20" i="4"/>
  <c r="F20" i="4" s="1"/>
  <c r="J420" i="4"/>
  <c r="F420" i="4" s="1"/>
  <c r="J271" i="4"/>
  <c r="F271" i="4" s="1"/>
  <c r="J153" i="4"/>
  <c r="F153" i="4" s="1"/>
  <c r="J147" i="4"/>
  <c r="F147" i="4" s="1"/>
  <c r="J302" i="4"/>
  <c r="F302" i="4" s="1"/>
  <c r="J88" i="4"/>
  <c r="F88" i="4" s="1"/>
  <c r="J159" i="4"/>
  <c r="F159" i="4" s="1"/>
  <c r="J339" i="4"/>
  <c r="F339" i="4" s="1"/>
  <c r="J97" i="4"/>
  <c r="F97" i="4" s="1"/>
  <c r="J112" i="4"/>
  <c r="F112" i="4" s="1"/>
  <c r="J242" i="4"/>
  <c r="F242" i="4" s="1"/>
  <c r="J84" i="4"/>
  <c r="F84" i="4" s="1"/>
  <c r="J116" i="4"/>
  <c r="F116" i="4" s="1"/>
  <c r="J438" i="4"/>
  <c r="F438" i="4" s="1"/>
  <c r="J206" i="4"/>
  <c r="F206" i="4" s="1"/>
  <c r="J14" i="4"/>
  <c r="F14" i="4" s="1"/>
  <c r="J174" i="4"/>
  <c r="F174" i="4" s="1"/>
  <c r="J301" i="4"/>
  <c r="F301" i="4" s="1"/>
  <c r="J354" i="4"/>
  <c r="F354" i="4" s="1"/>
  <c r="J327" i="4"/>
  <c r="F327" i="4" s="1"/>
  <c r="J422" i="4"/>
  <c r="F422" i="4" s="1"/>
  <c r="J431" i="4"/>
  <c r="F431" i="4" s="1"/>
  <c r="J336" i="4"/>
  <c r="F336" i="4" s="1"/>
  <c r="J433" i="4"/>
  <c r="F433" i="4" s="1"/>
  <c r="J464" i="4"/>
  <c r="F464" i="4" s="1"/>
  <c r="J356" i="4"/>
  <c r="F356" i="4" s="1"/>
  <c r="J208" i="4"/>
  <c r="F208" i="4" s="1"/>
  <c r="J305" i="4"/>
  <c r="F305" i="4" s="1"/>
  <c r="J108" i="4"/>
  <c r="F108" i="4" s="1"/>
  <c r="J345" i="4"/>
  <c r="F345" i="4" s="1"/>
  <c r="J31" i="4"/>
  <c r="F31" i="4" s="1"/>
  <c r="J26" i="4"/>
  <c r="F26" i="4" s="1"/>
  <c r="J341" i="4"/>
  <c r="F341" i="4" s="1"/>
  <c r="J181" i="4"/>
  <c r="F181" i="4" s="1"/>
  <c r="J133" i="4"/>
  <c r="F133" i="4" s="1"/>
  <c r="J226" i="4"/>
  <c r="F226" i="4" s="1"/>
  <c r="J399" i="4"/>
  <c r="F399" i="4" s="1"/>
  <c r="J198" i="4"/>
  <c r="F198" i="4" s="1"/>
  <c r="J29" i="4"/>
  <c r="F29" i="4" s="1"/>
  <c r="J237" i="4"/>
  <c r="F237" i="4" s="1"/>
  <c r="J30" i="4"/>
  <c r="F30" i="4" s="1"/>
  <c r="J238" i="4"/>
  <c r="F238" i="4" s="1"/>
  <c r="J36" i="4"/>
  <c r="F36" i="4" s="1"/>
  <c r="J149" i="4"/>
  <c r="F149" i="4" s="1"/>
  <c r="J384" i="4"/>
  <c r="F384" i="4" s="1"/>
  <c r="J408" i="4"/>
  <c r="F408" i="4" s="1"/>
  <c r="J118" i="4"/>
  <c r="F118" i="4" s="1"/>
  <c r="J417" i="4"/>
  <c r="F417" i="4" s="1"/>
  <c r="J73" i="4"/>
  <c r="F73" i="4" s="1"/>
  <c r="J411" i="4"/>
  <c r="F411" i="4" s="1"/>
  <c r="J274" i="4"/>
  <c r="F274" i="4" s="1"/>
  <c r="J231" i="4"/>
  <c r="F231" i="4" s="1"/>
  <c r="J407" i="4"/>
  <c r="F407" i="4" s="1"/>
  <c r="J363" i="4"/>
  <c r="F363" i="4" s="1"/>
  <c r="J207" i="4"/>
  <c r="F207" i="4" s="1"/>
  <c r="J369" i="4"/>
  <c r="F369" i="4" s="1"/>
  <c r="J44" i="4"/>
  <c r="F44" i="4" s="1"/>
  <c r="J103" i="4"/>
  <c r="F103" i="4" s="1"/>
  <c r="J200" i="4"/>
  <c r="F200" i="4" s="1"/>
  <c r="J164" i="4"/>
  <c r="F164" i="4" s="1"/>
  <c r="J196" i="4"/>
  <c r="F196" i="4" s="1"/>
  <c r="J318" i="4"/>
  <c r="F318" i="4" s="1"/>
  <c r="J346" i="4"/>
  <c r="F346" i="4" s="1"/>
  <c r="J76" i="4"/>
  <c r="F76" i="4" s="1"/>
  <c r="J278" i="4"/>
  <c r="F278" i="4" s="1"/>
  <c r="J194" i="4"/>
  <c r="F194" i="4" s="1"/>
  <c r="J9" i="4"/>
  <c r="F9" i="4" s="1"/>
  <c r="J129" i="4"/>
  <c r="F129" i="4" s="1"/>
  <c r="J243" i="4"/>
  <c r="F243" i="4" s="1"/>
  <c r="J239" i="4"/>
  <c r="F239" i="4" s="1"/>
  <c r="J86" i="4"/>
  <c r="F86" i="4" s="1"/>
  <c r="J137" i="4"/>
  <c r="F137" i="4" s="1"/>
  <c r="J406" i="4"/>
  <c r="F406" i="4" s="1"/>
  <c r="J273" i="4"/>
  <c r="F273" i="4" s="1"/>
  <c r="J389" i="4"/>
  <c r="F389" i="4" s="1"/>
  <c r="J368" i="4"/>
  <c r="F368" i="4" s="1"/>
  <c r="J38" i="4"/>
  <c r="F38" i="4" s="1"/>
  <c r="J414" i="4"/>
  <c r="F414" i="4" s="1"/>
  <c r="J443" i="4"/>
  <c r="F443" i="4" s="1"/>
  <c r="J120" i="4"/>
  <c r="F120" i="4" s="1"/>
  <c r="J41" i="4"/>
  <c r="F41" i="4" s="1"/>
  <c r="J87" i="4"/>
  <c r="F87" i="4" s="1"/>
  <c r="J444" i="4"/>
  <c r="F444" i="4" s="1"/>
  <c r="J115" i="4"/>
  <c r="F115" i="4" s="1"/>
  <c r="J331" i="4"/>
  <c r="F331" i="4" s="1"/>
  <c r="J353" i="4"/>
  <c r="F353" i="4" s="1"/>
  <c r="J19" i="4"/>
  <c r="F19" i="4" s="1"/>
  <c r="J5" i="4"/>
  <c r="F5" i="4" s="1"/>
  <c r="J371" i="4"/>
  <c r="F371" i="4" s="1"/>
  <c r="J244" i="4"/>
  <c r="F244" i="4" s="1"/>
  <c r="J334" i="4"/>
  <c r="F334" i="4" s="1"/>
  <c r="J43" i="4"/>
  <c r="F43" i="4" s="1"/>
  <c r="J292" i="4"/>
  <c r="F292" i="4" s="1"/>
  <c r="J400" i="4"/>
  <c r="F400" i="4" s="1"/>
  <c r="J161" i="4"/>
  <c r="F161" i="4" s="1"/>
  <c r="J2" i="4"/>
  <c r="J279" i="4"/>
  <c r="F279" i="4" s="1"/>
  <c r="J4" i="4"/>
  <c r="F4" i="4" s="1"/>
  <c r="J390" i="4"/>
  <c r="F390" i="4" s="1"/>
  <c r="J8" i="4"/>
  <c r="F8" i="4" s="1"/>
  <c r="J361" i="4"/>
  <c r="F361" i="4" s="1"/>
  <c r="J439" i="4"/>
  <c r="F439" i="4" s="1"/>
  <c r="J6" i="4"/>
  <c r="F6" i="4" s="1"/>
  <c r="J380" i="4"/>
  <c r="F380" i="4" s="1"/>
  <c r="J75" i="4"/>
  <c r="F75" i="4" s="1"/>
  <c r="J259" i="4"/>
  <c r="F259" i="4" s="1"/>
  <c r="J370" i="4"/>
  <c r="F370" i="4" s="1"/>
  <c r="J378" i="4"/>
  <c r="F378" i="4" s="1"/>
  <c r="J398" i="4"/>
  <c r="F398" i="4" s="1"/>
  <c r="J190" i="4"/>
  <c r="F190" i="4" s="1"/>
  <c r="J344" i="4"/>
  <c r="F344" i="4" s="1"/>
  <c r="J228" i="4"/>
  <c r="F228" i="4" s="1"/>
  <c r="J121" i="4"/>
  <c r="F121" i="4" s="1"/>
  <c r="J217" i="4"/>
  <c r="F217" i="4" s="1"/>
  <c r="J111" i="4"/>
  <c r="F111" i="4" s="1"/>
  <c r="J81" i="4"/>
  <c r="F81" i="4" s="1"/>
  <c r="J80" i="4"/>
  <c r="F80" i="4" s="1"/>
  <c r="J424" i="4"/>
  <c r="F424" i="4" s="1"/>
  <c r="J35" i="4"/>
  <c r="F35" i="4" s="1"/>
  <c r="J405" i="4"/>
  <c r="F405" i="4" s="1"/>
  <c r="J74" i="4"/>
  <c r="F74" i="4" s="1"/>
  <c r="J257" i="4"/>
  <c r="F257" i="4" s="1"/>
  <c r="J425" i="4"/>
  <c r="F425" i="4" s="1"/>
  <c r="J180" i="4"/>
  <c r="F180" i="4" s="1"/>
  <c r="J462" i="4"/>
  <c r="F462" i="4" s="1"/>
  <c r="J256" i="4"/>
  <c r="F256" i="4" s="1"/>
  <c r="J10" i="4"/>
  <c r="F10" i="4" s="1"/>
  <c r="J454" i="4"/>
  <c r="F454" i="4" s="1"/>
  <c r="J78" i="4"/>
  <c r="F78" i="4" s="1"/>
  <c r="J379" i="4"/>
  <c r="F379" i="4" s="1"/>
  <c r="J178" i="4"/>
  <c r="F178" i="4" s="1"/>
  <c r="J423" i="4"/>
  <c r="F423" i="4" s="1"/>
  <c r="J155" i="4"/>
  <c r="F155" i="4" s="1"/>
  <c r="J317" i="4"/>
  <c r="F317" i="4" s="1"/>
  <c r="J185" i="4"/>
  <c r="F185" i="4" s="1"/>
  <c r="J429" i="4"/>
  <c r="F429" i="4" s="1"/>
  <c r="J175" i="4"/>
  <c r="F175" i="4" s="1"/>
  <c r="J319" i="4"/>
  <c r="F319" i="4" s="1"/>
  <c r="H434" i="4"/>
  <c r="H193" i="4"/>
  <c r="H254" i="4"/>
  <c r="H49" i="4"/>
  <c r="H189" i="4"/>
  <c r="H106" i="4"/>
  <c r="H28" i="4"/>
  <c r="H272" i="4"/>
  <c r="H124" i="4"/>
  <c r="H132" i="4"/>
  <c r="H404" i="4"/>
  <c r="H130" i="4"/>
  <c r="H210" i="4"/>
  <c r="H32" i="4"/>
  <c r="H131" i="4"/>
  <c r="H252" i="4"/>
  <c r="H62" i="4"/>
  <c r="H428" i="4"/>
  <c r="H128" i="4"/>
  <c r="H289" i="4"/>
  <c r="H104" i="4"/>
  <c r="H387" i="4"/>
  <c r="H284" i="4"/>
  <c r="H215" i="4"/>
  <c r="H461" i="4"/>
  <c r="H240" i="4"/>
  <c r="H451" i="4"/>
  <c r="H61" i="4"/>
  <c r="H288" i="4"/>
  <c r="H286" i="4"/>
  <c r="H324" i="4"/>
  <c r="H100" i="4"/>
  <c r="H304" i="4"/>
  <c r="H64" i="4"/>
  <c r="H285" i="4"/>
  <c r="H306" i="4"/>
  <c r="H446" i="4"/>
  <c r="H220" i="4"/>
  <c r="H386" i="4"/>
  <c r="H456" i="4"/>
  <c r="H391" i="4"/>
  <c r="H437" i="4"/>
  <c r="H233" i="4"/>
  <c r="H57" i="4"/>
  <c r="H58" i="4"/>
  <c r="H416" i="4"/>
  <c r="H282" i="4"/>
  <c r="H349" i="4"/>
  <c r="H367" i="4"/>
  <c r="H396" i="4"/>
  <c r="H246" i="4"/>
  <c r="H266" i="4"/>
  <c r="H168" i="4"/>
  <c r="H72" i="4"/>
  <c r="H372" i="4"/>
  <c r="H197" i="4"/>
  <c r="H249" i="4"/>
  <c r="H442" i="4"/>
  <c r="H436" i="4"/>
  <c r="H162" i="4"/>
  <c r="H71" i="4"/>
  <c r="H25" i="4"/>
  <c r="H263" i="4"/>
  <c r="H47" i="4"/>
  <c r="H56" i="4"/>
  <c r="H186" i="4"/>
  <c r="H85" i="4"/>
  <c r="H221" i="4"/>
  <c r="H312" i="4"/>
  <c r="H179" i="4"/>
  <c r="H448" i="4"/>
  <c r="H283" i="4"/>
  <c r="H191" i="4"/>
  <c r="H105" i="4"/>
  <c r="H287" i="4"/>
  <c r="H311" i="4"/>
  <c r="H54" i="4"/>
  <c r="H136" i="4"/>
  <c r="H291" i="4"/>
  <c r="H465" i="4"/>
  <c r="H99" i="4"/>
  <c r="H343" i="4"/>
  <c r="H320" i="4"/>
  <c r="H294" i="4"/>
  <c r="H63" i="4"/>
  <c r="H459" i="4"/>
  <c r="H51" i="4"/>
  <c r="H309" i="4"/>
  <c r="H452" i="4"/>
  <c r="H18" i="4"/>
  <c r="H224" i="4"/>
  <c r="H321" i="4"/>
  <c r="H101" i="4"/>
  <c r="H218" i="4"/>
  <c r="H457" i="4"/>
  <c r="H50" i="4"/>
  <c r="H148" i="4"/>
  <c r="H205" i="4"/>
  <c r="H450" i="4"/>
  <c r="H333" i="4"/>
  <c r="H253" i="4"/>
  <c r="H222" i="4"/>
  <c r="H440" i="4"/>
  <c r="H350" i="4"/>
  <c r="H236" i="4"/>
  <c r="H216" i="4"/>
  <c r="H351" i="4"/>
  <c r="H261" i="4"/>
  <c r="H357" i="4"/>
  <c r="H229" i="4"/>
  <c r="H409" i="4"/>
  <c r="H95" i="4"/>
  <c r="H359" i="4"/>
  <c r="H92" i="4"/>
  <c r="H225" i="4"/>
  <c r="H156" i="4"/>
  <c r="H188" i="4"/>
  <c r="H364" i="4"/>
  <c r="H352" i="4"/>
  <c r="H296" i="4"/>
  <c r="H107" i="4"/>
  <c r="H126" i="4"/>
  <c r="H347" i="4"/>
  <c r="H166" i="4"/>
  <c r="H177" i="4"/>
  <c r="H383" i="4"/>
  <c r="H421" i="4"/>
  <c r="H98" i="4"/>
  <c r="H374" i="4"/>
  <c r="H192" i="4"/>
  <c r="H79" i="4"/>
  <c r="H48" i="4"/>
  <c r="H135" i="4"/>
  <c r="H42" i="4"/>
  <c r="H123" i="4"/>
  <c r="H335" i="4"/>
  <c r="H255" i="4"/>
  <c r="H219" i="4"/>
  <c r="H17" i="4"/>
  <c r="H142" i="4"/>
  <c r="H328" i="4"/>
  <c r="H275" i="4"/>
  <c r="H426" i="4"/>
  <c r="H280" i="4"/>
  <c r="H68" i="4"/>
  <c r="H11" i="4"/>
  <c r="H109" i="4"/>
  <c r="H7" i="4"/>
  <c r="H455" i="4"/>
  <c r="H113" i="4"/>
  <c r="H299" i="4"/>
  <c r="H211" i="4"/>
  <c r="H202" i="4"/>
  <c r="H33" i="4"/>
  <c r="H227" i="4"/>
  <c r="H355" i="4"/>
  <c r="H15" i="4"/>
  <c r="H183" i="4"/>
  <c r="H22" i="4"/>
  <c r="H245" i="4"/>
  <c r="H77" i="4"/>
  <c r="H258" i="4"/>
  <c r="H250" i="4"/>
  <c r="H37" i="4"/>
  <c r="H458" i="4"/>
  <c r="H348" i="4"/>
  <c r="H55" i="4"/>
  <c r="H314" i="4"/>
  <c r="H307" i="4"/>
  <c r="H203" i="4"/>
  <c r="H152" i="4"/>
  <c r="H214" i="4"/>
  <c r="H176" i="4"/>
  <c r="H46" i="4"/>
  <c r="H40" i="4"/>
  <c r="H144" i="4"/>
  <c r="H82" i="4"/>
  <c r="H248" i="4"/>
  <c r="H342" i="4"/>
  <c r="H388" i="4"/>
  <c r="H376" i="4"/>
  <c r="H154" i="4"/>
  <c r="H322" i="4"/>
  <c r="H67" i="4"/>
  <c r="H413" i="4"/>
  <c r="H59" i="4"/>
  <c r="H264" i="4"/>
  <c r="H360" i="4"/>
  <c r="H393" i="4"/>
  <c r="H332" i="4"/>
  <c r="H39" i="4"/>
  <c r="H27" i="4"/>
  <c r="H281" i="4"/>
  <c r="H163" i="4"/>
  <c r="H94" i="4"/>
  <c r="H323" i="4"/>
  <c r="H381" i="4"/>
  <c r="H170" i="4"/>
  <c r="H212" i="4"/>
  <c r="H69" i="4"/>
  <c r="H141" i="4"/>
  <c r="H16" i="4"/>
  <c r="H313" i="4"/>
  <c r="H449" i="4"/>
  <c r="H204" i="4"/>
  <c r="H316" i="4"/>
  <c r="H295" i="4"/>
  <c r="H60" i="4"/>
  <c r="H150" i="4"/>
  <c r="H187" i="4"/>
  <c r="H167" i="4"/>
  <c r="H315" i="4"/>
  <c r="H165" i="4"/>
  <c r="H143" i="4"/>
  <c r="H441" i="4"/>
  <c r="H430" i="4"/>
  <c r="H358" i="4"/>
  <c r="H21" i="4"/>
  <c r="H65" i="4"/>
  <c r="H139" i="4"/>
  <c r="H158" i="4"/>
  <c r="H268" i="4"/>
  <c r="H329" i="4"/>
  <c r="H89" i="4"/>
  <c r="H412" i="4"/>
  <c r="H114" i="4"/>
  <c r="H300" i="4"/>
  <c r="H453" i="4"/>
  <c r="H276" i="4"/>
  <c r="H247" i="4"/>
  <c r="H241" i="4"/>
  <c r="H262" i="4"/>
  <c r="H325" i="4"/>
  <c r="H447" i="4"/>
  <c r="H12" i="4"/>
  <c r="H96" i="4"/>
  <c r="H34" i="4"/>
  <c r="H270" i="4"/>
  <c r="H251" i="4"/>
  <c r="H293" i="4"/>
  <c r="H362" i="4"/>
  <c r="H195" i="4"/>
  <c r="H418" i="4"/>
  <c r="H122" i="4"/>
  <c r="H173" i="4"/>
  <c r="H401" i="4"/>
  <c r="H403" i="4"/>
  <c r="H310" i="4"/>
  <c r="H160" i="4"/>
  <c r="H308" i="4"/>
  <c r="H373" i="4"/>
  <c r="H337" i="4"/>
  <c r="H45" i="4"/>
  <c r="H66" i="4"/>
  <c r="H235" i="4"/>
  <c r="H125" i="4"/>
  <c r="H427" i="4"/>
  <c r="H91" i="4"/>
  <c r="H145" i="4"/>
  <c r="H223" i="4"/>
  <c r="H377" i="4"/>
  <c r="H70" i="4"/>
  <c r="H385" i="4"/>
  <c r="H382" i="4"/>
  <c r="H172" i="4"/>
  <c r="H232" i="4"/>
  <c r="H392" i="4"/>
  <c r="H138" i="4"/>
  <c r="H303" i="4"/>
  <c r="H169" i="4"/>
  <c r="H338" i="4"/>
  <c r="H201" i="4"/>
  <c r="H277" i="4"/>
  <c r="H432" i="4"/>
  <c r="H213" i="4"/>
  <c r="H260" i="4"/>
  <c r="H83" i="4"/>
  <c r="H199" i="4"/>
  <c r="H90" i="4"/>
  <c r="H269" i="4"/>
  <c r="H366" i="4"/>
  <c r="H410" i="4"/>
  <c r="H93" i="4"/>
  <c r="H127" i="4"/>
  <c r="H146" i="4"/>
  <c r="H419" i="4"/>
  <c r="H3" i="4"/>
  <c r="H402" i="4"/>
  <c r="H134" i="4"/>
  <c r="H184" i="4"/>
  <c r="H171" i="4"/>
  <c r="H209" i="4"/>
  <c r="H265" i="4"/>
  <c r="H52" i="4"/>
  <c r="H445" i="4"/>
  <c r="H415" i="4"/>
  <c r="H110" i="4"/>
  <c r="H395" i="4"/>
  <c r="H394" i="4"/>
  <c r="H140" i="4"/>
  <c r="H326" i="4"/>
  <c r="H298" i="4"/>
  <c r="H330" i="4"/>
  <c r="H182" i="4"/>
  <c r="H463" i="4"/>
  <c r="H230" i="4"/>
  <c r="H234" i="4"/>
  <c r="H340" i="4"/>
  <c r="H365" i="4"/>
  <c r="H290" i="4"/>
  <c r="H23" i="4"/>
  <c r="H460" i="4"/>
  <c r="H397" i="4"/>
  <c r="H435" i="4"/>
  <c r="H157" i="4"/>
  <c r="H117" i="4"/>
  <c r="H151" i="4"/>
  <c r="H53" i="4"/>
  <c r="H13" i="4"/>
  <c r="H375" i="4"/>
  <c r="H24" i="4"/>
  <c r="H297" i="4"/>
  <c r="H102" i="4"/>
  <c r="H119" i="4"/>
  <c r="H267" i="4"/>
  <c r="H20" i="4"/>
  <c r="H420" i="4"/>
  <c r="H271" i="4"/>
  <c r="H153" i="4"/>
  <c r="H147" i="4"/>
  <c r="H302" i="4"/>
  <c r="H88" i="4"/>
  <c r="H159" i="4"/>
  <c r="H339" i="4"/>
  <c r="H97" i="4"/>
  <c r="H112" i="4"/>
  <c r="H242" i="4"/>
  <c r="H84" i="4"/>
  <c r="H116" i="4"/>
  <c r="H438" i="4"/>
  <c r="H206" i="4"/>
  <c r="H14" i="4"/>
  <c r="H174" i="4"/>
  <c r="H301" i="4"/>
  <c r="H354" i="4"/>
  <c r="H327" i="4"/>
  <c r="H422" i="4"/>
  <c r="H431" i="4"/>
  <c r="H336" i="4"/>
  <c r="H433" i="4"/>
  <c r="H464" i="4"/>
  <c r="H356" i="4"/>
  <c r="H208" i="4"/>
  <c r="H305" i="4"/>
  <c r="H108" i="4"/>
  <c r="H345" i="4"/>
  <c r="H31" i="4"/>
  <c r="H26" i="4"/>
  <c r="H341" i="4"/>
  <c r="H181" i="4"/>
  <c r="H133" i="4"/>
  <c r="H226" i="4"/>
  <c r="H399" i="4"/>
  <c r="H198" i="4"/>
  <c r="H29" i="4"/>
  <c r="H237" i="4"/>
  <c r="H30" i="4"/>
  <c r="H238" i="4"/>
  <c r="H36" i="4"/>
  <c r="H149" i="4"/>
  <c r="H384" i="4"/>
  <c r="H408" i="4"/>
  <c r="H118" i="4"/>
  <c r="H417" i="4"/>
  <c r="H73" i="4"/>
  <c r="H411" i="4"/>
  <c r="H274" i="4"/>
  <c r="H231" i="4"/>
  <c r="H407" i="4"/>
  <c r="H363" i="4"/>
  <c r="H207" i="4"/>
  <c r="H369" i="4"/>
  <c r="H44" i="4"/>
  <c r="H103" i="4"/>
  <c r="H200" i="4"/>
  <c r="H164" i="4"/>
  <c r="H196" i="4"/>
  <c r="H318" i="4"/>
  <c r="H346" i="4"/>
  <c r="H76" i="4"/>
  <c r="H278" i="4"/>
  <c r="H194" i="4"/>
  <c r="H9" i="4"/>
  <c r="H129" i="4"/>
  <c r="H243" i="4"/>
  <c r="H239" i="4"/>
  <c r="H86" i="4"/>
  <c r="H137" i="4"/>
  <c r="H406" i="4"/>
  <c r="H273" i="4"/>
  <c r="H389" i="4"/>
  <c r="H368" i="4"/>
  <c r="H38" i="4"/>
  <c r="H414" i="4"/>
  <c r="H443" i="4"/>
  <c r="H120" i="4"/>
  <c r="H41" i="4"/>
  <c r="H87" i="4"/>
  <c r="H444" i="4"/>
  <c r="H115" i="4"/>
  <c r="H331" i="4"/>
  <c r="H353" i="4"/>
  <c r="H19" i="4"/>
  <c r="H5" i="4"/>
  <c r="H371" i="4"/>
  <c r="H244" i="4"/>
  <c r="H334" i="4"/>
  <c r="H43" i="4"/>
  <c r="H292" i="4"/>
  <c r="H400" i="4"/>
  <c r="H161" i="4"/>
  <c r="H2" i="4"/>
  <c r="H279" i="4"/>
  <c r="H4" i="4"/>
  <c r="H390" i="4"/>
  <c r="H8" i="4"/>
  <c r="H361" i="4"/>
  <c r="H439" i="4"/>
  <c r="H6" i="4"/>
  <c r="H380" i="4"/>
  <c r="H75" i="4"/>
  <c r="H259" i="4"/>
  <c r="H370" i="4"/>
  <c r="H378" i="4"/>
  <c r="H398" i="4"/>
  <c r="H190" i="4"/>
  <c r="H344" i="4"/>
  <c r="H228" i="4"/>
  <c r="H121" i="4"/>
  <c r="H217" i="4"/>
  <c r="H111" i="4"/>
  <c r="H81" i="4"/>
  <c r="H80" i="4"/>
  <c r="H424" i="4"/>
  <c r="H35" i="4"/>
  <c r="H405" i="4"/>
  <c r="H74" i="4"/>
  <c r="H257" i="4"/>
  <c r="H425" i="4"/>
  <c r="H180" i="4"/>
  <c r="H462" i="4"/>
  <c r="H256" i="4"/>
  <c r="H10" i="4"/>
  <c r="H454" i="4"/>
  <c r="H78" i="4"/>
  <c r="H379" i="4"/>
  <c r="H178" i="4"/>
  <c r="H423" i="4"/>
  <c r="H155" i="4"/>
  <c r="H317" i="4"/>
  <c r="H185" i="4"/>
  <c r="H429" i="4"/>
  <c r="H175" i="4"/>
  <c r="H319" i="4"/>
  <c r="G434" i="4"/>
  <c r="G193" i="4"/>
  <c r="G254" i="4"/>
  <c r="G49" i="4"/>
  <c r="G189" i="4"/>
  <c r="G106" i="4"/>
  <c r="G28" i="4"/>
  <c r="G272" i="4"/>
  <c r="G124" i="4"/>
  <c r="G132" i="4"/>
  <c r="G404" i="4"/>
  <c r="G130" i="4"/>
  <c r="G210" i="4"/>
  <c r="G32" i="4"/>
  <c r="G131" i="4"/>
  <c r="G252" i="4"/>
  <c r="G62" i="4"/>
  <c r="G428" i="4"/>
  <c r="G128" i="4"/>
  <c r="G289" i="4"/>
  <c r="G104" i="4"/>
  <c r="G387" i="4"/>
  <c r="G284" i="4"/>
  <c r="G215" i="4"/>
  <c r="G461" i="4"/>
  <c r="G240" i="4"/>
  <c r="G451" i="4"/>
  <c r="G61" i="4"/>
  <c r="G288" i="4"/>
  <c r="G286" i="4"/>
  <c r="G324" i="4"/>
  <c r="G100" i="4"/>
  <c r="G304" i="4"/>
  <c r="G64" i="4"/>
  <c r="G285" i="4"/>
  <c r="G306" i="4"/>
  <c r="G446" i="4"/>
  <c r="G220" i="4"/>
  <c r="G386" i="4"/>
  <c r="G456" i="4"/>
  <c r="G391" i="4"/>
  <c r="G437" i="4"/>
  <c r="G233" i="4"/>
  <c r="G57" i="4"/>
  <c r="G58" i="4"/>
  <c r="G416" i="4"/>
  <c r="G282" i="4"/>
  <c r="G349" i="4"/>
  <c r="G367" i="4"/>
  <c r="G396" i="4"/>
  <c r="G246" i="4"/>
  <c r="G266" i="4"/>
  <c r="G168" i="4"/>
  <c r="G72" i="4"/>
  <c r="G372" i="4"/>
  <c r="G197" i="4"/>
  <c r="G249" i="4"/>
  <c r="G442" i="4"/>
  <c r="G436" i="4"/>
  <c r="G162" i="4"/>
  <c r="G71" i="4"/>
  <c r="G25" i="4"/>
  <c r="G263" i="4"/>
  <c r="G47" i="4"/>
  <c r="G56" i="4"/>
  <c r="G186" i="4"/>
  <c r="G85" i="4"/>
  <c r="G221" i="4"/>
  <c r="G312" i="4"/>
  <c r="G179" i="4"/>
  <c r="G448" i="4"/>
  <c r="G283" i="4"/>
  <c r="G191" i="4"/>
  <c r="G105" i="4"/>
  <c r="G287" i="4"/>
  <c r="G311" i="4"/>
  <c r="G54" i="4"/>
  <c r="G136" i="4"/>
  <c r="G291" i="4"/>
  <c r="G465" i="4"/>
  <c r="G99" i="4"/>
  <c r="G343" i="4"/>
  <c r="G320" i="4"/>
  <c r="G294" i="4"/>
  <c r="G63" i="4"/>
  <c r="G459" i="4"/>
  <c r="G51" i="4"/>
  <c r="G309" i="4"/>
  <c r="G452" i="4"/>
  <c r="G18" i="4"/>
  <c r="G224" i="4"/>
  <c r="G321" i="4"/>
  <c r="G101" i="4"/>
  <c r="G218" i="4"/>
  <c r="G457" i="4"/>
  <c r="G50" i="4"/>
  <c r="G148" i="4"/>
  <c r="G205" i="4"/>
  <c r="G450" i="4"/>
  <c r="G333" i="4"/>
  <c r="G253" i="4"/>
  <c r="G222" i="4"/>
  <c r="G440" i="4"/>
  <c r="G350" i="4"/>
  <c r="G236" i="4"/>
  <c r="G216" i="4"/>
  <c r="G351" i="4"/>
  <c r="G261" i="4"/>
  <c r="G357" i="4"/>
  <c r="G229" i="4"/>
  <c r="G409" i="4"/>
  <c r="G95" i="4"/>
  <c r="G359" i="4"/>
  <c r="G92" i="4"/>
  <c r="G225" i="4"/>
  <c r="G156" i="4"/>
  <c r="G188" i="4"/>
  <c r="G364" i="4"/>
  <c r="G352" i="4"/>
  <c r="G296" i="4"/>
  <c r="G107" i="4"/>
  <c r="G126" i="4"/>
  <c r="G347" i="4"/>
  <c r="G166" i="4"/>
  <c r="G177" i="4"/>
  <c r="G383" i="4"/>
  <c r="G421" i="4"/>
  <c r="G98" i="4"/>
  <c r="G374" i="4"/>
  <c r="G192" i="4"/>
  <c r="G79" i="4"/>
  <c r="G48" i="4"/>
  <c r="G135" i="4"/>
  <c r="G42" i="4"/>
  <c r="G123" i="4"/>
  <c r="G335" i="4"/>
  <c r="G255" i="4"/>
  <c r="G219" i="4"/>
  <c r="G17" i="4"/>
  <c r="G142" i="4"/>
  <c r="G328" i="4"/>
  <c r="G275" i="4"/>
  <c r="G426" i="4"/>
  <c r="G280" i="4"/>
  <c r="G68" i="4"/>
  <c r="G11" i="4"/>
  <c r="G109" i="4"/>
  <c r="G7" i="4"/>
  <c r="G455" i="4"/>
  <c r="G113" i="4"/>
  <c r="G299" i="4"/>
  <c r="G211" i="4"/>
  <c r="G202" i="4"/>
  <c r="G33" i="4"/>
  <c r="G227" i="4"/>
  <c r="G355" i="4"/>
  <c r="G15" i="4"/>
  <c r="G183" i="4"/>
  <c r="G22" i="4"/>
  <c r="G245" i="4"/>
  <c r="G77" i="4"/>
  <c r="G258" i="4"/>
  <c r="G250" i="4"/>
  <c r="G37" i="4"/>
  <c r="G458" i="4"/>
  <c r="G348" i="4"/>
  <c r="G55" i="4"/>
  <c r="G314" i="4"/>
  <c r="G307" i="4"/>
  <c r="G203" i="4"/>
  <c r="G152" i="4"/>
  <c r="G214" i="4"/>
  <c r="G176" i="4"/>
  <c r="G46" i="4"/>
  <c r="G40" i="4"/>
  <c r="G144" i="4"/>
  <c r="G82" i="4"/>
  <c r="G248" i="4"/>
  <c r="G342" i="4"/>
  <c r="G388" i="4"/>
  <c r="G376" i="4"/>
  <c r="G154" i="4"/>
  <c r="G322" i="4"/>
  <c r="G67" i="4"/>
  <c r="G413" i="4"/>
  <c r="G59" i="4"/>
  <c r="G264" i="4"/>
  <c r="G360" i="4"/>
  <c r="G393" i="4"/>
  <c r="G332" i="4"/>
  <c r="G39" i="4"/>
  <c r="G27" i="4"/>
  <c r="G281" i="4"/>
  <c r="G163" i="4"/>
  <c r="G94" i="4"/>
  <c r="G323" i="4"/>
  <c r="G381" i="4"/>
  <c r="G170" i="4"/>
  <c r="G212" i="4"/>
  <c r="G69" i="4"/>
  <c r="G141" i="4"/>
  <c r="G16" i="4"/>
  <c r="G313" i="4"/>
  <c r="G449" i="4"/>
  <c r="G204" i="4"/>
  <c r="G316" i="4"/>
  <c r="G295" i="4"/>
  <c r="G60" i="4"/>
  <c r="G150" i="4"/>
  <c r="G187" i="4"/>
  <c r="G167" i="4"/>
  <c r="G315" i="4"/>
  <c r="G165" i="4"/>
  <c r="G143" i="4"/>
  <c r="G441" i="4"/>
  <c r="G430" i="4"/>
  <c r="G358" i="4"/>
  <c r="G21" i="4"/>
  <c r="G65" i="4"/>
  <c r="G139" i="4"/>
  <c r="G158" i="4"/>
  <c r="G268" i="4"/>
  <c r="G329" i="4"/>
  <c r="G89" i="4"/>
  <c r="G412" i="4"/>
  <c r="G114" i="4"/>
  <c r="G300" i="4"/>
  <c r="G453" i="4"/>
  <c r="G276" i="4"/>
  <c r="G247" i="4"/>
  <c r="G241" i="4"/>
  <c r="G262" i="4"/>
  <c r="G325" i="4"/>
  <c r="G447" i="4"/>
  <c r="G12" i="4"/>
  <c r="G96" i="4"/>
  <c r="G34" i="4"/>
  <c r="G270" i="4"/>
  <c r="G251" i="4"/>
  <c r="G293" i="4"/>
  <c r="G362" i="4"/>
  <c r="G195" i="4"/>
  <c r="G418" i="4"/>
  <c r="G122" i="4"/>
  <c r="G173" i="4"/>
  <c r="G401" i="4"/>
  <c r="G403" i="4"/>
  <c r="G310" i="4"/>
  <c r="G160" i="4"/>
  <c r="G308" i="4"/>
  <c r="G373" i="4"/>
  <c r="G337" i="4"/>
  <c r="G45" i="4"/>
  <c r="G66" i="4"/>
  <c r="G235" i="4"/>
  <c r="G125" i="4"/>
  <c r="G427" i="4"/>
  <c r="G91" i="4"/>
  <c r="G145" i="4"/>
  <c r="G223" i="4"/>
  <c r="G377" i="4"/>
  <c r="G70" i="4"/>
  <c r="G385" i="4"/>
  <c r="G382" i="4"/>
  <c r="G172" i="4"/>
  <c r="G232" i="4"/>
  <c r="G392" i="4"/>
  <c r="G138" i="4"/>
  <c r="G303" i="4"/>
  <c r="G169" i="4"/>
  <c r="G338" i="4"/>
  <c r="G201" i="4"/>
  <c r="G277" i="4"/>
  <c r="G432" i="4"/>
  <c r="G213" i="4"/>
  <c r="G260" i="4"/>
  <c r="G83" i="4"/>
  <c r="G199" i="4"/>
  <c r="G90" i="4"/>
  <c r="G269" i="4"/>
  <c r="G366" i="4"/>
  <c r="G410" i="4"/>
  <c r="G93" i="4"/>
  <c r="G127" i="4"/>
  <c r="G146" i="4"/>
  <c r="G419" i="4"/>
  <c r="G3" i="4"/>
  <c r="G402" i="4"/>
  <c r="G134" i="4"/>
  <c r="G184" i="4"/>
  <c r="G171" i="4"/>
  <c r="G209" i="4"/>
  <c r="G265" i="4"/>
  <c r="G52" i="4"/>
  <c r="G445" i="4"/>
  <c r="G415" i="4"/>
  <c r="G110" i="4"/>
  <c r="G395" i="4"/>
  <c r="G394" i="4"/>
  <c r="G140" i="4"/>
  <c r="G326" i="4"/>
  <c r="G298" i="4"/>
  <c r="G330" i="4"/>
  <c r="G182" i="4"/>
  <c r="G463" i="4"/>
  <c r="G230" i="4"/>
  <c r="G234" i="4"/>
  <c r="G340" i="4"/>
  <c r="G365" i="4"/>
  <c r="G290" i="4"/>
  <c r="G23" i="4"/>
  <c r="G460" i="4"/>
  <c r="G397" i="4"/>
  <c r="G435" i="4"/>
  <c r="G157" i="4"/>
  <c r="G117" i="4"/>
  <c r="G151" i="4"/>
  <c r="G53" i="4"/>
  <c r="G13" i="4"/>
  <c r="G375" i="4"/>
  <c r="G24" i="4"/>
  <c r="G297" i="4"/>
  <c r="G102" i="4"/>
  <c r="G119" i="4"/>
  <c r="G267" i="4"/>
  <c r="G20" i="4"/>
  <c r="G420" i="4"/>
  <c r="G271" i="4"/>
  <c r="G153" i="4"/>
  <c r="G147" i="4"/>
  <c r="G302" i="4"/>
  <c r="G88" i="4"/>
  <c r="G159" i="4"/>
  <c r="G339" i="4"/>
  <c r="G97" i="4"/>
  <c r="G112" i="4"/>
  <c r="G242" i="4"/>
  <c r="G84" i="4"/>
  <c r="G116" i="4"/>
  <c r="G438" i="4"/>
  <c r="G206" i="4"/>
  <c r="G14" i="4"/>
  <c r="G174" i="4"/>
  <c r="G301" i="4"/>
  <c r="G354" i="4"/>
  <c r="G327" i="4"/>
  <c r="G422" i="4"/>
  <c r="G431" i="4"/>
  <c r="G336" i="4"/>
  <c r="G433" i="4"/>
  <c r="G464" i="4"/>
  <c r="G356" i="4"/>
  <c r="G208" i="4"/>
  <c r="G305" i="4"/>
  <c r="G108" i="4"/>
  <c r="G345" i="4"/>
  <c r="G31" i="4"/>
  <c r="G26" i="4"/>
  <c r="G341" i="4"/>
  <c r="G181" i="4"/>
  <c r="G133" i="4"/>
  <c r="G226" i="4"/>
  <c r="G399" i="4"/>
  <c r="G198" i="4"/>
  <c r="G29" i="4"/>
  <c r="G237" i="4"/>
  <c r="G30" i="4"/>
  <c r="G238" i="4"/>
  <c r="G36" i="4"/>
  <c r="G149" i="4"/>
  <c r="G384" i="4"/>
  <c r="G408" i="4"/>
  <c r="G118" i="4"/>
  <c r="G417" i="4"/>
  <c r="G73" i="4"/>
  <c r="G411" i="4"/>
  <c r="G274" i="4"/>
  <c r="G231" i="4"/>
  <c r="G407" i="4"/>
  <c r="G363" i="4"/>
  <c r="G207" i="4"/>
  <c r="G369" i="4"/>
  <c r="G44" i="4"/>
  <c r="G103" i="4"/>
  <c r="G200" i="4"/>
  <c r="G164" i="4"/>
  <c r="G196" i="4"/>
  <c r="G318" i="4"/>
  <c r="G346" i="4"/>
  <c r="G76" i="4"/>
  <c r="G278" i="4"/>
  <c r="G194" i="4"/>
  <c r="G9" i="4"/>
  <c r="G129" i="4"/>
  <c r="G243" i="4"/>
  <c r="G239" i="4"/>
  <c r="G86" i="4"/>
  <c r="G137" i="4"/>
  <c r="G406" i="4"/>
  <c r="G273" i="4"/>
  <c r="G389" i="4"/>
  <c r="G368" i="4"/>
  <c r="G38" i="4"/>
  <c r="G414" i="4"/>
  <c r="G443" i="4"/>
  <c r="G120" i="4"/>
  <c r="G41" i="4"/>
  <c r="G87" i="4"/>
  <c r="G444" i="4"/>
  <c r="G115" i="4"/>
  <c r="G331" i="4"/>
  <c r="G353" i="4"/>
  <c r="G19" i="4"/>
  <c r="G5" i="4"/>
  <c r="G371" i="4"/>
  <c r="G244" i="4"/>
  <c r="G334" i="4"/>
  <c r="G43" i="4"/>
  <c r="G292" i="4"/>
  <c r="G400" i="4"/>
  <c r="G161" i="4"/>
  <c r="G2" i="4"/>
  <c r="G279" i="4"/>
  <c r="G4" i="4"/>
  <c r="G390" i="4"/>
  <c r="G8" i="4"/>
  <c r="G361" i="4"/>
  <c r="G439" i="4"/>
  <c r="G6" i="4"/>
  <c r="G380" i="4"/>
  <c r="G75" i="4"/>
  <c r="G259" i="4"/>
  <c r="G370" i="4"/>
  <c r="G378" i="4"/>
  <c r="G398" i="4"/>
  <c r="G190" i="4"/>
  <c r="G344" i="4"/>
  <c r="G228" i="4"/>
  <c r="G121" i="4"/>
  <c r="G217" i="4"/>
  <c r="G111" i="4"/>
  <c r="G81" i="4"/>
  <c r="G80" i="4"/>
  <c r="G424" i="4"/>
  <c r="G35" i="4"/>
  <c r="G405" i="4"/>
  <c r="G74" i="4"/>
  <c r="G257" i="4"/>
  <c r="G425" i="4"/>
  <c r="G180" i="4"/>
  <c r="G462" i="4"/>
  <c r="G256" i="4"/>
  <c r="G10" i="4"/>
  <c r="G454" i="4"/>
  <c r="G78" i="4"/>
  <c r="G379" i="4"/>
  <c r="G178" i="4"/>
  <c r="G423" i="4"/>
  <c r="G155" i="4"/>
  <c r="G317" i="4"/>
  <c r="G185" i="4"/>
  <c r="G429" i="4"/>
  <c r="G175" i="4"/>
  <c r="G319" i="4"/>
  <c r="C6" i="6" l="1"/>
  <c r="C4" i="6"/>
  <c r="C5" i="6"/>
  <c r="U9" i="6"/>
  <c r="W9" i="6" s="1"/>
  <c r="F2" i="4"/>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<sst xmlns="http://schemas.openxmlformats.org/spreadsheetml/2006/main" count="6785" uniqueCount="1017">
  <si>
    <t>26A269</t>
  </si>
  <si>
    <t>26A292</t>
  </si>
  <si>
    <t>26A378</t>
  </si>
  <si>
    <t>26A443</t>
  </si>
  <si>
    <t>26A469</t>
  </si>
  <si>
    <t>GLENWOOD HEALTHCARE</t>
  </si>
  <si>
    <t>LUTHERAN HOME, THE</t>
  </si>
  <si>
    <t>SUNSET HOME</t>
  </si>
  <si>
    <t>WOODLAND MANOR</t>
  </si>
  <si>
    <t>GRANDVIEW HEALTHCARE CENTER</t>
  </si>
  <si>
    <t>HERITAGE CARE CENTER</t>
  </si>
  <si>
    <t>GARDEN VIEW CARE CENTER</t>
  </si>
  <si>
    <t>TOWN AND COUNTRY HEALTH &amp; REHAB</t>
  </si>
  <si>
    <t>GOLDEN AGE NURSING HOME</t>
  </si>
  <si>
    <t>KABUL NURSING HOMES INC</t>
  </si>
  <si>
    <t>MASON POINTE CARE CENTER</t>
  </si>
  <si>
    <t>CAMDENTON WINDSOR ESTATES</t>
  </si>
  <si>
    <t>JOHN KNOX VILLAGE CARE CENTER</t>
  </si>
  <si>
    <t>DELMAR GARDENS WEST</t>
  </si>
  <si>
    <t>BETH HAVEN NURSING HOME</t>
  </si>
  <si>
    <t>MOORE-FEW CARE CENTER</t>
  </si>
  <si>
    <t>FLORISSANT VALLEY HEALTH &amp; REHABILITATION CENTER</t>
  </si>
  <si>
    <t>FRONTIER HEALTH &amp; REHABILITATION</t>
  </si>
  <si>
    <t>ST SOPHIA HEALTH &amp; REHABILITATION CENTER</t>
  </si>
  <si>
    <t>FRIENDSHIP VILLAGE CHESTERFIELD</t>
  </si>
  <si>
    <t>LEBANON NORTH NURSING &amp; REHAB</t>
  </si>
  <si>
    <t>BIG BEND WOODS HEALTHCARE CENTER</t>
  </si>
  <si>
    <t>FRIENDSHIP VILLAGE SUNSET HILLS</t>
  </si>
  <si>
    <t>MARYMOUNT MANOR</t>
  </si>
  <si>
    <t>CHATEAU GIRARDEAU</t>
  </si>
  <si>
    <t>SWOPE RIDGE GERIATRIC CENTER</t>
  </si>
  <si>
    <t>FOUR SEASONS LIVING CENTER</t>
  </si>
  <si>
    <t>NHC HEALTHCARE, WEST PLAINS</t>
  </si>
  <si>
    <t>DELMAR GARDENS ON THE GREEN</t>
  </si>
  <si>
    <t>SPRINGFIELD REHABILITATION &amp; HEALTH CARE CENTER</t>
  </si>
  <si>
    <t>NHC HEALTHCARE, DESLOGE</t>
  </si>
  <si>
    <t>LEWIS &amp; CLARK GARDENS</t>
  </si>
  <si>
    <t>WILSON'S CREEK NURSING &amp; REHAB</t>
  </si>
  <si>
    <t>MACON HEALTH CARE CENTER</t>
  </si>
  <si>
    <t>WEST VUE NURSING AND REHABILITATION CENTER</t>
  </si>
  <si>
    <t>CHARLESTON MANOR</t>
  </si>
  <si>
    <t>NHC HEALTHCARE, ST CHARLES</t>
  </si>
  <si>
    <t>NHC HEALTHCARE, KENNETT</t>
  </si>
  <si>
    <t>PIONEER SKILLED NURSING CENTER</t>
  </si>
  <si>
    <t>DELMAR GARDENS OF CHESTERFIELD</t>
  </si>
  <si>
    <t>OSAGE BEACH REHABILITATION AND HEALTH CARE CENTER</t>
  </si>
  <si>
    <t>CHRISTIAN EXTENDED CARE &amp; REHABILITATION</t>
  </si>
  <si>
    <t>NHC HEALTHCARE, JOPLIN</t>
  </si>
  <si>
    <t>OZARK REHABILITATION &amp; HEALTH CARE CENTER</t>
  </si>
  <si>
    <t>WARRENTON MANOR</t>
  </si>
  <si>
    <t>LIFE CARE CENTER OF CAPE GIRARDEAU</t>
  </si>
  <si>
    <t>SPRING VALLEY HEALTH &amp; REHABILITATION CENTER</t>
  </si>
  <si>
    <t>WESTWOOD HILLS HEALTH &amp; REHABILITATION CENTER</t>
  </si>
  <si>
    <t>ST ANDREW'S AT FRANCIS PLACE</t>
  </si>
  <si>
    <t>TWIN PINES ADULT CARE CENTER</t>
  </si>
  <si>
    <t>LOCH HAVEN</t>
  </si>
  <si>
    <t>CEDARCREST MANOR</t>
  </si>
  <si>
    <t>CEDARGATE HEALTHCARE</t>
  </si>
  <si>
    <t>STONEBRIDGE VILLA MARIE</t>
  </si>
  <si>
    <t>NEW MADRID LIVING CENTER</t>
  </si>
  <si>
    <t>RIVER OAKS CARE CENTER</t>
  </si>
  <si>
    <t>SCENIC NURSING AND REHABILITATION CENTER, LLC</t>
  </si>
  <si>
    <t>ST JAMES LIVING CENTER</t>
  </si>
  <si>
    <t>MAPLE LAWN NURSING HOME</t>
  </si>
  <si>
    <t>MILAN HEALTH CARE CENTER</t>
  </si>
  <si>
    <t>HERMITAGE NURSING &amp; REHAB</t>
  </si>
  <si>
    <t>COLONIAL SPRINGS HEALTHCARE CENTER</t>
  </si>
  <si>
    <t>SHADY OAKS HEALTHCARE CENTER</t>
  </si>
  <si>
    <t>KIRKSVILLE MANOR CARE CENTER</t>
  </si>
  <si>
    <t>MARIES MANOR</t>
  </si>
  <si>
    <t>VILLA AT BLUE RIDGE, THE</t>
  </si>
  <si>
    <t>TRUMAN HEALTHCARE &amp; REHABILITATION CENTER</t>
  </si>
  <si>
    <t>HEART OF THE OZARKS HEALTHCARE CENTER</t>
  </si>
  <si>
    <t>CLINTON HEALTHCARE AND REHABILITATION CENTER</t>
  </si>
  <si>
    <t>BELLEVIEW VALLEY NURSING HOME</t>
  </si>
  <si>
    <t>MEDICALODGES NEOSHO</t>
  </si>
  <si>
    <t>BUTLER CENTER FOR REHABILITATION AND HEALTHCARE</t>
  </si>
  <si>
    <t>CEDAR POINTE</t>
  </si>
  <si>
    <t>JEFFERSON CITY MANOR CARE CENTER</t>
  </si>
  <si>
    <t>COX MEDICAL CENTERS MEYER ORTHOPEDIC AND REHAB</t>
  </si>
  <si>
    <t>LIFE CARE CENTER OF CARROLLTON</t>
  </si>
  <si>
    <t>PARKSIDE MANOR</t>
  </si>
  <si>
    <t>IGNITE MEDICAL RESORT CARONDELET LLC</t>
  </si>
  <si>
    <t>WEBB CITY HEALTH AND REHABILITATION CENTER</t>
  </si>
  <si>
    <t>NEW MARK CARE CENTER</t>
  </si>
  <si>
    <t>JOPLIN HEALTH AND REHABILITATION CENTER</t>
  </si>
  <si>
    <t>DELMAR GARDENS SOUTH</t>
  </si>
  <si>
    <t>NHC HEALTHCARE, MARYLAND HEIGHTS</t>
  </si>
  <si>
    <t>PARKLANE CARE AND REHABILITATION CENTER</t>
  </si>
  <si>
    <t>CARTHAGE HEALTH AND REHABILITATION CENTER</t>
  </si>
  <si>
    <t>NIXA NURSING &amp; REHAB</t>
  </si>
  <si>
    <t>WOODLAND MANOR NURSING CENTER</t>
  </si>
  <si>
    <t>DELMAR GARDENS NORTH</t>
  </si>
  <si>
    <t>REPUBLIC NURSING &amp; REHAB</t>
  </si>
  <si>
    <t>PHELPS HEALTH</t>
  </si>
  <si>
    <t>NORTH VILLAGE PARK</t>
  </si>
  <si>
    <t>CHESTNUT REHAB AND NURSING</t>
  </si>
  <si>
    <t>WILLOW CARE NURSING HOME</t>
  </si>
  <si>
    <t>CARRIAGE SQUARE REHAB AND HEALTHCARE CENTER</t>
  </si>
  <si>
    <t>PACIFIC CARE CENTER</t>
  </si>
  <si>
    <t>WESTCHESTER HOUSE, THE</t>
  </si>
  <si>
    <t>AUTUMN TERRACE HEALTH &amp; REHABILITATION</t>
  </si>
  <si>
    <t>LIFE CARE CENTER OF SULLIVAN</t>
  </si>
  <si>
    <t>PILLARS OF NORTH COUNTY HEALTH &amp; REHAB CENTER, THE</t>
  </si>
  <si>
    <t>DELMAR GARDENS OF CREVE COEUR</t>
  </si>
  <si>
    <t>LIFE CARE CENTER OF BRIDGETON</t>
  </si>
  <si>
    <t>WESTWOOD LIVING CENTER</t>
  </si>
  <si>
    <t>CAMELOT NURSING AND REHABILITATION CENTER</t>
  </si>
  <si>
    <t>GOLDEN YEARS CENTER FOR REHAB AND HEALTHCARE</t>
  </si>
  <si>
    <t>LANSDOWNE VILLAGE</t>
  </si>
  <si>
    <t>WEST COUNTY CARE CENTER</t>
  </si>
  <si>
    <t>QUAIL RUN HEALTH CARE CENTER</t>
  </si>
  <si>
    <t>MARYVILLE LIVING CENTER</t>
  </si>
  <si>
    <t>LIFE CARE CENTER OF GRANDVIEW</t>
  </si>
  <si>
    <t>VALLEY MANOR AND REHABILITATION CENTER</t>
  </si>
  <si>
    <t>RIVERBEND HEIGHTS HEALTH &amp; REHABILITATION</t>
  </si>
  <si>
    <t>LEWIS COUNTY NURSING HOME DISTRICT</t>
  </si>
  <si>
    <t>RIVERDELL CARE CENTER</t>
  </si>
  <si>
    <t>MEADOW VIEW OF HARRISONVILLE HEALTH &amp; REHAB</t>
  </si>
  <si>
    <t>RIVERWAYS MANOR</t>
  </si>
  <si>
    <t>LINN OAK REHABILITATION CENTER</t>
  </si>
  <si>
    <t>STONEBRIDGE FLORISSANT</t>
  </si>
  <si>
    <t>CYPRESS POINT-SKILLED NURSING BY AMERICARE</t>
  </si>
  <si>
    <t>ROCK POINT NURSING CENTER</t>
  </si>
  <si>
    <t>CRYSTAL OAKS</t>
  </si>
  <si>
    <t>LIFE CARE CENTER OF WAYNESVILLE</t>
  </si>
  <si>
    <t>JEFFERSON HEALTH CARE</t>
  </si>
  <si>
    <t>ROYAL OAK NURSING &amp; REHAB</t>
  </si>
  <si>
    <t>RIVERSIDE NURSING &amp; REHABILITATION CENTER, LLC</t>
  </si>
  <si>
    <t>NORTHWOOD HILLS CARE CENTER</t>
  </si>
  <si>
    <t>DEXTER LIVING CENTER</t>
  </si>
  <si>
    <t>FOUNTAINBLEAU LODGE</t>
  </si>
  <si>
    <t>RIDGEVIEW LIVING COMMUNITY</t>
  </si>
  <si>
    <t>HERITAGE HALL NURSING CENTER</t>
  </si>
  <si>
    <t>HUNTER ACRES CARING CENTER</t>
  </si>
  <si>
    <t>SOUTHBROOK-SKILLED NURSING BY AMERICARE</t>
  </si>
  <si>
    <t>SUNSET HEALTH CARE CENTER</t>
  </si>
  <si>
    <t>DELHAVEN MANOR</t>
  </si>
  <si>
    <t>SHEPHERD OF THE HILLS LIVING CENTER</t>
  </si>
  <si>
    <t>JORDAN CREEK NURSING &amp; REHAB</t>
  </si>
  <si>
    <t>CORI MANOR HEALTHCARE &amp; REHABILITATION CENTER</t>
  </si>
  <si>
    <t>CALIFORNIA CARE CENTER</t>
  </si>
  <si>
    <t>GAMMA ROAD LODGE</t>
  </si>
  <si>
    <t>BROOKE HAVEN HEALTHCARE</t>
  </si>
  <si>
    <t>FESTUS MANOR</t>
  </si>
  <si>
    <t>RANCHO REHAB AND HEALTHCARE CENTER</t>
  </si>
  <si>
    <t>MAYWOOD TERRACE LIVING CENTER</t>
  </si>
  <si>
    <t>LIFE CARE CENTER OF BROOKFIELD</t>
  </si>
  <si>
    <t>AUTUMN OAKS CARING CENTER</t>
  </si>
  <si>
    <t>GIDEON CARE CENTER</t>
  </si>
  <si>
    <t>POINT LOOKOUT NURSING &amp; REHAB</t>
  </si>
  <si>
    <t>MOUNTAIN VIEW HEALTHCARE</t>
  </si>
  <si>
    <t>SURREY PLACE ST LUKES HOSP SKILLED NURSING</t>
  </si>
  <si>
    <t>NEW HAVEN CARE CENTER</t>
  </si>
  <si>
    <t>CLARK'S MOUNTAIN NURSING CENTER</t>
  </si>
  <si>
    <t>ASCENSION LIVING SHERBROOKE VILLAGE</t>
  </si>
  <si>
    <t>DIXON NURSING &amp; REHAB</t>
  </si>
  <si>
    <t>APPLE RIDGE CARE CENTER</t>
  </si>
  <si>
    <t>WESTVIEW NURSING HOME</t>
  </si>
  <si>
    <t>EDGEWOOD MANOR HEALTH CARE CENTER</t>
  </si>
  <si>
    <t>OAK PARK CARE CENTER</t>
  </si>
  <si>
    <t>LEBANON SOUTH NURSING &amp; REHAB</t>
  </si>
  <si>
    <t>LAKE REGIONAL HEALTH SYSTEMS</t>
  </si>
  <si>
    <t>BIG RIVER NURSING &amp; REHAB</t>
  </si>
  <si>
    <t>LINCOLN COUNTY NURSING &amp; REHAB</t>
  </si>
  <si>
    <t>RIVERVIEW NURSING CENTER</t>
  </si>
  <si>
    <t>ASHTON COURT CARE AND REHABILITATION CENTRE</t>
  </si>
  <si>
    <t>JACKSON MANOR NURSING HOME</t>
  </si>
  <si>
    <t>BARNES-JEWISH EXTENDED CARE</t>
  </si>
  <si>
    <t>MANOR, THE</t>
  </si>
  <si>
    <t>COMMUNITY SPRINGS HEALTHCARE FACILITY</t>
  </si>
  <si>
    <t>MCDONALD COUNTY LIVING CENTER</t>
  </si>
  <si>
    <t>MARK TWAIN CARING CENTER</t>
  </si>
  <si>
    <t>BLOOMFIELD LIVING CENTER</t>
  </si>
  <si>
    <t>WILLARD CARE CENTER</t>
  </si>
  <si>
    <t>RIVER CROSSING OF CREVE COEUR</t>
  </si>
  <si>
    <t>CASSVILLE HEALTH CENTER FOR REHAB AND HEALTHCARE</t>
  </si>
  <si>
    <t>PARKVIEW HEALTHCARE</t>
  </si>
  <si>
    <t>OZARK RIVERVIEW MANOR</t>
  </si>
  <si>
    <t>LAKE STOCKTON HEALTHCARE FACILITY</t>
  </si>
  <si>
    <t>GRANBY HOUSE</t>
  </si>
  <si>
    <t>LEVERING REGIONAL HEALTH CARE CENTER</t>
  </si>
  <si>
    <t>HOUSTON HOUSE</t>
  </si>
  <si>
    <t>BUFFALO PRAIRIE CENTER FOR REHAB AND HEALTHCARE</t>
  </si>
  <si>
    <t>BRENT B TINNIN MANOR</t>
  </si>
  <si>
    <t>GLENDALE GARDENS NURSING &amp; REHAB</t>
  </si>
  <si>
    <t>COUNTRY AIRE RETIREMENT CENTER</t>
  </si>
  <si>
    <t>MARANATHA VILLAGE, INC</t>
  </si>
  <si>
    <t>REDWOOD OF RAYMORE</t>
  </si>
  <si>
    <t>SPRINGFIELD SKILLED CARE CENTER</t>
  </si>
  <si>
    <t>SIKESTON CONVALESCENT CENTER</t>
  </si>
  <si>
    <t>GRAND RIVER HEALTH CARE</t>
  </si>
  <si>
    <t>PIN OAKS LIVING CENTER</t>
  </si>
  <si>
    <t>CLARK COUNTY NURSING HOME</t>
  </si>
  <si>
    <t>STONEBRIDGE MARYLAND HEIGHTS</t>
  </si>
  <si>
    <t>CHAFFEE NURSING CENTER</t>
  </si>
  <si>
    <t>MEDICALODGES NEVADA</t>
  </si>
  <si>
    <t>ROCKY RIDGE MANOR</t>
  </si>
  <si>
    <t>ST CLAIR NURSING CENTER</t>
  </si>
  <si>
    <t>PUXICO NURSING AND REHABILITATION CENTER</t>
  </si>
  <si>
    <t>BLUFFS, THE</t>
  </si>
  <si>
    <t>BERNARD CARE CENTER</t>
  </si>
  <si>
    <t>NEW HAVEN LIVING CENTER</t>
  </si>
  <si>
    <t>HEARTLAND CARE AND REHABILITATION CENTER</t>
  </si>
  <si>
    <t>CURRENT RIVER NURSING CENTER, INC</t>
  </si>
  <si>
    <t>PINE VIEW MANOR INC</t>
  </si>
  <si>
    <t>SOUTH COUNTY NURSING HOME INC</t>
  </si>
  <si>
    <t>HIDDEN LAKE CARE CENTER</t>
  </si>
  <si>
    <t>LEE'S SUMMIT POINTE HEALTH &amp; REHABILITATION</t>
  </si>
  <si>
    <t>CLARU DEVILLE NURSING CENTER</t>
  </si>
  <si>
    <t>GEORGIAN GARDENS CENTER FOR REHAB AND HEALTHCARE</t>
  </si>
  <si>
    <t>ASPIRE SENIOR LIVING FAYETTE</t>
  </si>
  <si>
    <t>PARKVIEW HEALTH CARE FACILITY</t>
  </si>
  <si>
    <t>WEBCO MANOR</t>
  </si>
  <si>
    <t>LAKEVIEW HEALTH CARE &amp; REHABILITATION CENTER</t>
  </si>
  <si>
    <t>PARKWOOD SKILLED NURSING AND REHABILITATION CENTER</t>
  </si>
  <si>
    <t>NORTHVIEW VILLAGE</t>
  </si>
  <si>
    <t>CHARITON PARK HEALTH CARE CENTER</t>
  </si>
  <si>
    <t>GOOD SHEPHERD CARE CENTER</t>
  </si>
  <si>
    <t>JEFFERSON CITY NURSING AND REHABILITATION CTR, LLC</t>
  </si>
  <si>
    <t>HERITAGE NURSING CENTER-SKILLED NURS BY AMERICARE</t>
  </si>
  <si>
    <t>PARKWAY HEALTH CARE CENTER</t>
  </si>
  <si>
    <t>GLASGOW GARDENS</t>
  </si>
  <si>
    <t>VALLEY VIEW HEALTH &amp; REHABILITATION</t>
  </si>
  <si>
    <t>TARKIO REHABILITATION &amp; HEALTH CARE</t>
  </si>
  <si>
    <t>ROARING RIVER HEALTH AND REHABILITATION</t>
  </si>
  <si>
    <t>BALLWIN RIDGE HEALTH &amp; REHABILITATION</t>
  </si>
  <si>
    <t>CITIZENS MEMORIAL HEALTHCARE FACILITY</t>
  </si>
  <si>
    <t>GASCONADE MANOR NURSING HOME</t>
  </si>
  <si>
    <t>GREENVILLE HEALTH CARE CENTER</t>
  </si>
  <si>
    <t>MINER NURSING CENTER</t>
  </si>
  <si>
    <t>PORTAGEVILLE HEALTH CARE CENTER</t>
  </si>
  <si>
    <t>CROWLEY RIDGE CARE CENTER</t>
  </si>
  <si>
    <t>STONEBRIDGE MARBLE HILL</t>
  </si>
  <si>
    <t>ELDON NURSING &amp; REHAB</t>
  </si>
  <si>
    <t>OAKDALE CARE CENTER</t>
  </si>
  <si>
    <t>WESTFIELD NURSING CENTER, INC</t>
  </si>
  <si>
    <t>NATHAN RICHARD HEALTH CARE CENTER</t>
  </si>
  <si>
    <t>MAPLES HEALTH AND REHABILITATION, THE</t>
  </si>
  <si>
    <t>MADISON MEDICAL CENTER</t>
  </si>
  <si>
    <t>MEDICALODGES BUTLER</t>
  </si>
  <si>
    <t>PLEASANT HILL HEALTH AND REHABILITATION CENTER</t>
  </si>
  <si>
    <t>WARSAW HEALTH AND REHABILITATION CENTER</t>
  </si>
  <si>
    <t>ASH GROVE HEALTHCARE FACILITY</t>
  </si>
  <si>
    <t>DADE COUNTY NURSING HOME DISTRICT</t>
  </si>
  <si>
    <t>BIG SPRING CARE CENTER FOR REHAB AND HEALTHCARE</t>
  </si>
  <si>
    <t>MONROE CITY MANOR CARE CENTER</t>
  </si>
  <si>
    <t>MARSHFIELD CARE CENTER FOR REHAB AND HEALTHCARE</t>
  </si>
  <si>
    <t>NORMANDY NURSING CENTER</t>
  </si>
  <si>
    <t>ROLLA PRESBYTERIAN MANOR</t>
  </si>
  <si>
    <t>KINGDOM CARE SENIOR LIVING LLC</t>
  </si>
  <si>
    <t>STONECREST HEALTHCARE</t>
  </si>
  <si>
    <t>FARMINGTON PRESBYTERIAN MANOR</t>
  </si>
  <si>
    <t>HILLSIDE REHAB AND HEALTHCARE CENTER</t>
  </si>
  <si>
    <t>ST LOUIS PLACE HEALTH &amp; REHABILITATION</t>
  </si>
  <si>
    <t>ST PETERS MANOR CARE CENTER</t>
  </si>
  <si>
    <t>PARKDALE MANOR CARE CENTER</t>
  </si>
  <si>
    <t>HARTVILLE CARE CENTER</t>
  </si>
  <si>
    <t>OZARKS METHODIST MANOR, THE</t>
  </si>
  <si>
    <t>SHANGRI-LA REHAB &amp; LIVING CENTER</t>
  </si>
  <si>
    <t>REDWOOD OF BLUE RIVER</t>
  </si>
  <si>
    <t>BRUNSWICK NURSING &amp; REHAB</t>
  </si>
  <si>
    <t>CLARENCE CARE CENTER</t>
  </si>
  <si>
    <t>LUTHERAN CONVALESCENT HOME</t>
  </si>
  <si>
    <t>FORSYTH CARE CENTER</t>
  </si>
  <si>
    <t>SWEET SPRINGS VILLA</t>
  </si>
  <si>
    <t>CRYSTAL CREEK HEALTH AND REHABILITATION CENTER</t>
  </si>
  <si>
    <t>LIFE CARE CENTER OF ST LOUIS</t>
  </si>
  <si>
    <t>SILEX COMMUNITY CARE</t>
  </si>
  <si>
    <t>CLEARVIEW NURSING CENTER</t>
  </si>
  <si>
    <t>SPRING RIVER CHRISTIAN VILLAGE INC</t>
  </si>
  <si>
    <t>SOUTH HAMPTON PLACE</t>
  </si>
  <si>
    <t>HILLCREST CARE CENTER INC</t>
  </si>
  <si>
    <t>LIVINGSTON MANOR CARE CENTER</t>
  </si>
  <si>
    <t>ST ANDREW'S AT NEW FLORENCE</t>
  </si>
  <si>
    <t>GARDEN VIEW CARE CENTER OF CHESTERFIELD</t>
  </si>
  <si>
    <t>OREGON CARE CENTER</t>
  </si>
  <si>
    <t>HICKORY MANOR</t>
  </si>
  <si>
    <t>REDWOOD OF CAMERON</t>
  </si>
  <si>
    <t>LACOBA HOMES INC</t>
  </si>
  <si>
    <t>NAZARETH LIVING CENTER</t>
  </si>
  <si>
    <t>TIMBERLAKE CARE CENTER</t>
  </si>
  <si>
    <t>LENOIR HEALTH CARE CENTER</t>
  </si>
  <si>
    <t>MCLARNEY MANOR</t>
  </si>
  <si>
    <t>COUNTRY CLUB REHAB AND HEALTHCARE CENTER</t>
  </si>
  <si>
    <t>LA BELLE MANOR CARE CENTER</t>
  </si>
  <si>
    <t>CROWN REHAB AND HEALTHCARE CENTER</t>
  </si>
  <si>
    <t>MONITEAU CARE CENTER</t>
  </si>
  <si>
    <t>SARCOXIE NURSING CENTER</t>
  </si>
  <si>
    <t>STONEBRIDGE HERMANN</t>
  </si>
  <si>
    <t>CUBA MANOR INC</t>
  </si>
  <si>
    <t>FOUNTAINBLEAU NURSING CENTER</t>
  </si>
  <si>
    <t>GOLDEN AGE LIVING CENTER</t>
  </si>
  <si>
    <t>STRAFFORD CARE CENTER</t>
  </si>
  <si>
    <t>ABBEY WOODS CENTER FOR REHABILITATION AND HEALING</t>
  </si>
  <si>
    <t>ST LUKE'S NURSING CENTER INC</t>
  </si>
  <si>
    <t>FULTON NURSING &amp; REHAB</t>
  </si>
  <si>
    <t>JAMES RIVER NURSING AND REHABILITATION</t>
  </si>
  <si>
    <t>HILL CREST MANOR</t>
  </si>
  <si>
    <t>LAWSON MANOR &amp; REHAB</t>
  </si>
  <si>
    <t>MEYER CARE CENTER</t>
  </si>
  <si>
    <t>CARRIE ELLIGSON GIETNER HOME</t>
  </si>
  <si>
    <t>WARRENSBURG MANOR CARE CENTER</t>
  </si>
  <si>
    <t>STONEBRIDGE OWENSVILLE</t>
  </si>
  <si>
    <t>DUTCHTOWN CARE CENTER</t>
  </si>
  <si>
    <t>ST FRANCOIS MANOR</t>
  </si>
  <si>
    <t>ST ELIZABETH CARE CENTER</t>
  </si>
  <si>
    <t>GENERAL BAPTIST NURSING HOME</t>
  </si>
  <si>
    <t>PLEASANT VALLEY MANOR CARE CENTER</t>
  </si>
  <si>
    <t>OAK KNOLL SKILLED NURSING &amp; REHABILITATION CENTER</t>
  </si>
  <si>
    <t>POTOSI MANOR, INC</t>
  </si>
  <si>
    <t>INDEPENDENCE MANOR CARE CENTER</t>
  </si>
  <si>
    <t>WINDSOR HEALTHCARE &amp; REHAB CENTER</t>
  </si>
  <si>
    <t>LIVING CENTER, THE</t>
  </si>
  <si>
    <t>LUTHER MANOR RETIREMENT &amp; NURSING CENTER</t>
  </si>
  <si>
    <t>REDWOOD OF INDEPENDENCE</t>
  </si>
  <si>
    <t>SALT RIVER COMMUNITY CARE</t>
  </si>
  <si>
    <t>NICK'S HEALTH CARE CENTER, LLC</t>
  </si>
  <si>
    <t>BEAUVAIS REHAB AND HEALTHCARE CENTER</t>
  </si>
  <si>
    <t>WILSHIRE AT LAKEWOOD REHAB CENTER</t>
  </si>
  <si>
    <t>ST JOE MANOR</t>
  </si>
  <si>
    <t>TROY MANOR</t>
  </si>
  <si>
    <t>GREEN PARK SENIOR LIVING COMMUNITY</t>
  </si>
  <si>
    <t>ESTATES OF PERRYVILLE, LLC, THE</t>
  </si>
  <si>
    <t>GOOD SHEPHERD COMMUNITY CARE AND REHABILITATION</t>
  </si>
  <si>
    <t>CARROLL HOUSE</t>
  </si>
  <si>
    <t>ASHLAND HEALTHCARE</t>
  </si>
  <si>
    <t>SHIRKEY NURSING AND REHABILITATION CENTER</t>
  </si>
  <si>
    <t>BELLEFONTAINE GARDENS NURSING &amp; REHAB</t>
  </si>
  <si>
    <t>OAK GROVE NURSING &amp; REHAB</t>
  </si>
  <si>
    <t>DELMAR GARDENS OF MERAMEC VALLEY</t>
  </si>
  <si>
    <t>ESTATES OF ST LOUIS, LLC, THE</t>
  </si>
  <si>
    <t>MILLER COUNTY CARE AND REHABILITATION CENTER</t>
  </si>
  <si>
    <t>BAISCH NURSING CENTER</t>
  </si>
  <si>
    <t>SUNNYVIEW NURSING HOME &amp; APARTMENTS</t>
  </si>
  <si>
    <t>MONTICELLO HOUSE</t>
  </si>
  <si>
    <t>GRAND MANOR NURSING &amp; REHABILITATION CENTER</t>
  </si>
  <si>
    <t>OAKWOOD ESTATES NURSING &amp; REHAB</t>
  </si>
  <si>
    <t>CREVE COEUR MANOR</t>
  </si>
  <si>
    <t>GREGORY RIDGE HEALTH CARE CENTER</t>
  </si>
  <si>
    <t>REDWOOD OF CARMEL HILLS</t>
  </si>
  <si>
    <t>DAVIESS COUNTY NURSING AND REHABILITATION</t>
  </si>
  <si>
    <t>EASTVIEW MANOR CARE CENTER</t>
  </si>
  <si>
    <t>MAGNOLIA SQUARE NURSING AND REHAB</t>
  </si>
  <si>
    <t>COUNTRY MEADOWS</t>
  </si>
  <si>
    <t>ESTATES OF HIDDEN LAKE, THE</t>
  </si>
  <si>
    <t>U-CITY FOREST MANOR</t>
  </si>
  <si>
    <t>LAURIE CARE CENTER</t>
  </si>
  <si>
    <t>ASHLEY MANOR CARE CENTER</t>
  </si>
  <si>
    <t>HOLDEN MANOR CARE CENTER</t>
  </si>
  <si>
    <t>OAKRIDGE OF PLATTSBURG</t>
  </si>
  <si>
    <t>RIVERVIEW AT THE PARK CARE AND REHABILITATION CTR</t>
  </si>
  <si>
    <t>PLEASANT VIEW</t>
  </si>
  <si>
    <t>TIFFANY HEIGHTS</t>
  </si>
  <si>
    <t>RATLIFF CARE CENTER</t>
  </si>
  <si>
    <t>TIPTON OAK MANOR</t>
  </si>
  <si>
    <t>RIVERVIEW, THE</t>
  </si>
  <si>
    <t>LAWRENCE COUNTY MANOR</t>
  </si>
  <si>
    <t>OZARK NURSING AND CARE CENTER</t>
  </si>
  <si>
    <t>DIVERSICARE OF ST JOSEPH</t>
  </si>
  <si>
    <t>RICHLAND CARE CENTER INC</t>
  </si>
  <si>
    <t>BETHESDA SOUTHGATE</t>
  </si>
  <si>
    <t>BENTWOOD NURSING &amp; REHAB</t>
  </si>
  <si>
    <t>REDWOOD OF KANSAS CITY SOUTH</t>
  </si>
  <si>
    <t>IGNITE MEDICAL RESORT ST MARYS LLC</t>
  </si>
  <si>
    <t>FULTON MANOR CARE CENTER</t>
  </si>
  <si>
    <t>LINCOLN COMMUNITY CARE CENTER</t>
  </si>
  <si>
    <t>ST JOSEPH SENIOR LIVING</t>
  </si>
  <si>
    <t>KNOX COUNTY NURSING HOME DISTRICT</t>
  </si>
  <si>
    <t>BETHESDA DILWORTH</t>
  </si>
  <si>
    <t>LUTHERAN NURSING HOME</t>
  </si>
  <si>
    <t>BETHESDA MEADOW</t>
  </si>
  <si>
    <t>LUTHERAN SENIOR SERVICES AT BREEZE PARK</t>
  </si>
  <si>
    <t>BISHOP SPENCER PLACE, INC, THE</t>
  </si>
  <si>
    <t>GOOD SAMARITAN CARE CENTER</t>
  </si>
  <si>
    <t>SOUTHGATE LIVING CENTER</t>
  </si>
  <si>
    <t>STONEBRIDGE DESOTO</t>
  </si>
  <si>
    <t>ESTATES OF SPANISH LAKE, THE</t>
  </si>
  <si>
    <t>STONEBRIDGE WESTPHALIA</t>
  </si>
  <si>
    <t>COLUMBIA MANOR CARE CENTER</t>
  </si>
  <si>
    <t>STONEBRIDGE LAKE OZARK</t>
  </si>
  <si>
    <t>MOUNT CARMEL SENIOR LIVING - ST CHARLES, LLC</t>
  </si>
  <si>
    <t>LIVING COMMUNITY OF ST JOSEPH</t>
  </si>
  <si>
    <t>STONEBRIDGE CHILLICOTHE</t>
  </si>
  <si>
    <t>ROSEWOOD REHAB AND HEALTHCARE CENTER</t>
  </si>
  <si>
    <t>LAVERNA SENIOR LIVING</t>
  </si>
  <si>
    <t>SCOTLAND COUNTY CARE CENTER</t>
  </si>
  <si>
    <t>BROOKING PARK</t>
  </si>
  <si>
    <t>DELMAR GARDENS OF O'FALLON</t>
  </si>
  <si>
    <t>LA PLATA NURSING HOME</t>
  </si>
  <si>
    <t>HEISINGER LUTHERAN HOME</t>
  </si>
  <si>
    <t>KINGSWOOD</t>
  </si>
  <si>
    <t>PEARL'S II EDEN FOR ELDERS</t>
  </si>
  <si>
    <t>RIDGE CREST NURSING CENTER</t>
  </si>
  <si>
    <t>COMMUNITY MANOR</t>
  </si>
  <si>
    <t>NEIGHBORHOODS AT QUAIL CREEK, THE</t>
  </si>
  <si>
    <t>KATY MANOR</t>
  </si>
  <si>
    <t>ARMOUR OAKS SENIOR LIVING COMMUNITY</t>
  </si>
  <si>
    <t>FOXWOOD SPRINGS LIVING CENTER</t>
  </si>
  <si>
    <t>MANOR AT ELFINDALE, THE</t>
  </si>
  <si>
    <t>LUTHERAN SENIOR SERVICES AT MERAMEC BLUFFS</t>
  </si>
  <si>
    <t>CRESTVIEW HOME</t>
  </si>
  <si>
    <t>GARDEN VIEW CARE CENTER AT DOUGHERTY FERRY</t>
  </si>
  <si>
    <t>STONEBRIDGE ADAMS STREET</t>
  </si>
  <si>
    <t>MORNINGSIDE CENTER</t>
  </si>
  <si>
    <t>SPRINGFIELD VILLA</t>
  </si>
  <si>
    <t>SCHUYLER COUNTY NURSING HOME</t>
  </si>
  <si>
    <t>BLUE CIRCLE REHAB AND NURSING</t>
  </si>
  <si>
    <t>STONEBRIDGE OAK TREE</t>
  </si>
  <si>
    <t>VILLAGES OF JACKSON CREEK, THE</t>
  </si>
  <si>
    <t>EXCELSIOR SPRINGS NURSING &amp; REHAB</t>
  </si>
  <si>
    <t>BRIDGEWOOD HEALTH CARE CENTER</t>
  </si>
  <si>
    <t>CRESTWOOD HEALTH CARE CENTER, LLC</t>
  </si>
  <si>
    <t>VILLAGES OF ST PETERS, THE</t>
  </si>
  <si>
    <t>ELSBERRY MISSOURI HEALTH CARE CENTER</t>
  </si>
  <si>
    <t>PUTNAM COUNTY CARE CENTER</t>
  </si>
  <si>
    <t>RIVERSIDE PLACE</t>
  </si>
  <si>
    <t>AVALON GARDEN</t>
  </si>
  <si>
    <t>ACKERT PARK SKILLED NURSING &amp; REHABILITATION CENTE</t>
  </si>
  <si>
    <t>SENATH SOUTH HEALTH CARE CENTER</t>
  </si>
  <si>
    <t>MANOR GROVE, INCORPORATED</t>
  </si>
  <si>
    <t>QUARTERS AT DES PERES, THE</t>
  </si>
  <si>
    <t>BROOKHAVEN NURSING &amp; REHAB</t>
  </si>
  <si>
    <t>NODAWAY NURSING HOME</t>
  </si>
  <si>
    <t>ST JOSEPH'S BLUFFS</t>
  </si>
  <si>
    <t>HEALTHBRIDGE ST LOUIS</t>
  </si>
  <si>
    <t>ABBEY SENIOR HEALTH</t>
  </si>
  <si>
    <t>NEIGHBORHOODS REHAB &amp; SKILLED NURSING BY TIGERPLAC</t>
  </si>
  <si>
    <t>ABERDEEN HEIGHTS</t>
  </si>
  <si>
    <t>SSM HEALTH DEPAUL HOSPITAL - ANNA HOUSE</t>
  </si>
  <si>
    <t>APPLETON CITY MANOR</t>
  </si>
  <si>
    <t>ROLLA HEALTH &amp; REHABILITATION SUITES</t>
  </si>
  <si>
    <t>UNIVERSITY HEALTH LAKEWOOD CARE CENTER</t>
  </si>
  <si>
    <t>ANEW HEALTHCARE SAVANNAH</t>
  </si>
  <si>
    <t>SONSHINE MANOR</t>
  </si>
  <si>
    <t>COMMUNITIES OF WILDWOOD RANCH</t>
  </si>
  <si>
    <t>MCKNIGHT PLACE EXTENDED CARE</t>
  </si>
  <si>
    <t>SEASONS REHAB AND HEALTHCARE CENTER</t>
  </si>
  <si>
    <t>SILVERSTONE PLACE</t>
  </si>
  <si>
    <t>ST JOSEPH CHATEAU</t>
  </si>
  <si>
    <t>JOPLIN GARDENS</t>
  </si>
  <si>
    <t>REST HAVEN CONVALESCENT AND RETIREMENT HOME</t>
  </si>
  <si>
    <t>LINDEN WOODS VILLAGE</t>
  </si>
  <si>
    <t>FAIR VIEW NURSING HOME</t>
  </si>
  <si>
    <t>LIBERTY HEALTH &amp; WELLNESS</t>
  </si>
  <si>
    <t>E W THOMPSON HEALTH &amp; REHABILITATION CENTER</t>
  </si>
  <si>
    <t>COTTON POINT LIVING CENTER</t>
  </si>
  <si>
    <t>COTTAGES OF LAKE ST LOUIS</t>
  </si>
  <si>
    <t>SUNTERRA SPRINGS INDEPENDENCE</t>
  </si>
  <si>
    <t>BIRCH POINTE HEALTH AND REHABILITATION</t>
  </si>
  <si>
    <t>STEELVILLE SENIOR LIVING</t>
  </si>
  <si>
    <t>COLUMBIA POST ACUTE</t>
  </si>
  <si>
    <t>MCCRITE PLAZA AT BRIARCLIFF SKILLED FACILITY</t>
  </si>
  <si>
    <t>SUNTERRA SPRINGS SPRINGFIELD</t>
  </si>
  <si>
    <t>IGNITE MEDICAL RESORT KANSAS CITY, LLC</t>
  </si>
  <si>
    <t>WINCHESTER NURSING CENTER, INC</t>
  </si>
  <si>
    <t>MCCLAY SENIOR CARE</t>
  </si>
  <si>
    <t>ARROWHEAD SENIOR LIVING COMMUNITY</t>
  </si>
  <si>
    <t>WESTGATE</t>
  </si>
  <si>
    <t>COPPER ROCK HEALTHCARE</t>
  </si>
  <si>
    <t>SISTERS MISSION</t>
  </si>
  <si>
    <t>IGNITE MEDICAL RESORT BLUE SPRINGS</t>
  </si>
  <si>
    <t>SUNTERRA SPRINGS DARDENNE PRAIRIE</t>
  </si>
  <si>
    <t>GRAND ROYALE, THE</t>
  </si>
  <si>
    <t>PAUL L &amp; MARTHA BARONE CARE CENTER</t>
  </si>
  <si>
    <t>JEANNE JUGAN CENTER</t>
  </si>
  <si>
    <t>SYLVIA G THOMPSON RESIDENCE CENTER, INC</t>
  </si>
  <si>
    <t>HOPE CARE CENTER</t>
  </si>
  <si>
    <t>PEMISCOT COUNTY MEMORIAL HOSPITAL</t>
  </si>
  <si>
    <t>MARYVILLE</t>
  </si>
  <si>
    <t>RIVERSIDE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</si>
  <si>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</si>
  <si>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</si>
  <si>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</si>
  <si>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</si>
  <si>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</si>
  <si>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</si>
  <si>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</si>
  <si>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</si>
  <si>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</si>
  <si>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</si>
  <si>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</si>
  <si>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</si>
  <si>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</si>
  <si>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</si>
  <si>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</si>
  <si>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</si>
  <si>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</si>
  <si>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</si>
  <si>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</si>
  <si>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</si>
  <si>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</si>
  <si>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</si>
  <si>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</si>
  <si>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</si>
  <si>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</si>
  <si>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</si>
  <si>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</si>
  <si>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</si>
  <si>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</si>
  <si>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</si>
  <si>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</si>
  <si>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</si>
  <si>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</si>
  <si>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</si>
  <si>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</si>
  <si>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</si>
  <si>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</si>
  <si>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</si>
  <si>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</si>
  <si>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</si>
  <si>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</si>
  <si>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</si>
  <si>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</si>
  <si>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</si>
  <si>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</si>
  <si>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</si>
  <si>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</si>
  <si>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</si>
  <si>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</si>
  <si>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</si>
  <si>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</si>
  <si>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Franklin</t>
  </si>
  <si>
    <t>Jefferson</t>
  </si>
  <si>
    <t>Montgomery</t>
  </si>
  <si>
    <t>Morgan</t>
  </si>
  <si>
    <t>Dallas</t>
  </si>
  <si>
    <t>Perry</t>
  </si>
  <si>
    <t>Madison</t>
  </si>
  <si>
    <t>Macon</t>
  </si>
  <si>
    <t>Washington</t>
  </si>
  <si>
    <t>Clay</t>
  </si>
  <si>
    <t>Randolph</t>
  </si>
  <si>
    <t>Lawrence</t>
  </si>
  <si>
    <t>Shelby</t>
  </si>
  <si>
    <t>Marion</t>
  </si>
  <si>
    <t>De Kalb</t>
  </si>
  <si>
    <t>Butler</t>
  </si>
  <si>
    <t>Jackson</t>
  </si>
  <si>
    <t>St. Clair</t>
  </si>
  <si>
    <t>Henry</t>
  </si>
  <si>
    <t>Benton</t>
  </si>
  <si>
    <t>Crawford</t>
  </si>
  <si>
    <t>Johnson</t>
  </si>
  <si>
    <t>Greene</t>
  </si>
  <si>
    <t>Howard</t>
  </si>
  <si>
    <t>Boone</t>
  </si>
  <si>
    <t>Miller</t>
  </si>
  <si>
    <t>Saline</t>
  </si>
  <si>
    <t>Pulaski</t>
  </si>
  <si>
    <t>Clark</t>
  </si>
  <si>
    <t>Lafayette</t>
  </si>
  <si>
    <t>Carroll</t>
  </si>
  <si>
    <t>Mississippi</t>
  </si>
  <si>
    <t>Polk</t>
  </si>
  <si>
    <t>Lincoln</t>
  </si>
  <si>
    <t>Douglas</t>
  </si>
  <si>
    <t>Putnam</t>
  </si>
  <si>
    <t>Warren</t>
  </si>
  <si>
    <t>Newton</t>
  </si>
  <si>
    <t>Wayne</t>
  </si>
  <si>
    <t>Dade</t>
  </si>
  <si>
    <t>Jasper</t>
  </si>
  <si>
    <t>Camden</t>
  </si>
  <si>
    <t>Knox</t>
  </si>
  <si>
    <t>Christian</t>
  </si>
  <si>
    <t>Clinton</t>
  </si>
  <si>
    <t>Livingston</t>
  </si>
  <si>
    <t>Schuyler</t>
  </si>
  <si>
    <t>Grundy</t>
  </si>
  <si>
    <t>Mercer</t>
  </si>
  <si>
    <t>Cass</t>
  </si>
  <si>
    <t>Scott</t>
  </si>
  <si>
    <t>Daviess</t>
  </si>
  <si>
    <t>Ripley</t>
  </si>
  <si>
    <t>Sullivan</t>
  </si>
  <si>
    <t>Harrison</t>
  </si>
  <si>
    <t>Linn</t>
  </si>
  <si>
    <t>Webster</t>
  </si>
  <si>
    <t>Adair</t>
  </si>
  <si>
    <t>Cedar</t>
  </si>
  <si>
    <t>Buchanan</t>
  </si>
  <si>
    <t>Wright</t>
  </si>
  <si>
    <t>Atchison</t>
  </si>
  <si>
    <t>Osage</t>
  </si>
  <si>
    <t>Barton</t>
  </si>
  <si>
    <t>Lewis</t>
  </si>
  <si>
    <t>Carter</t>
  </si>
  <si>
    <t>Caldwell</t>
  </si>
  <si>
    <t>St. Charles</t>
  </si>
  <si>
    <t>Vernon</t>
  </si>
  <si>
    <t>Barry</t>
  </si>
  <si>
    <t>Iron</t>
  </si>
  <si>
    <t>St. Louis</t>
  </si>
  <si>
    <t>Texas</t>
  </si>
  <si>
    <t>Laclede</t>
  </si>
  <si>
    <t>Cape Girardeau</t>
  </si>
  <si>
    <t>Pettis</t>
  </si>
  <si>
    <t>Howell</t>
  </si>
  <si>
    <t>St. Francois</t>
  </si>
  <si>
    <t>Dunklin</t>
  </si>
  <si>
    <t>Chariton</t>
  </si>
  <si>
    <t>Cole</t>
  </si>
  <si>
    <t>New Madrid</t>
  </si>
  <si>
    <t>Pemiscot</t>
  </si>
  <si>
    <t>Phelps</t>
  </si>
  <si>
    <t>Hickory</t>
  </si>
  <si>
    <t>Oregon</t>
  </si>
  <si>
    <t>Maries</t>
  </si>
  <si>
    <t>Bates</t>
  </si>
  <si>
    <t>St. Louis City</t>
  </si>
  <si>
    <t>Nodaway</t>
  </si>
  <si>
    <t>Cooper</t>
  </si>
  <si>
    <t>Stoddard</t>
  </si>
  <si>
    <t>Shannon</t>
  </si>
  <si>
    <t>Platte</t>
  </si>
  <si>
    <t>Taney</t>
  </si>
  <si>
    <t>Moniteau</t>
  </si>
  <si>
    <t>Ralls</t>
  </si>
  <si>
    <t>Callaway</t>
  </si>
  <si>
    <t>Mc Donald</t>
  </si>
  <si>
    <t>Reynolds</t>
  </si>
  <si>
    <t>Audrain</t>
  </si>
  <si>
    <t>Gentry</t>
  </si>
  <si>
    <t>Gasconade</t>
  </si>
  <si>
    <t>Bollinger</t>
  </si>
  <si>
    <t>Holt</t>
  </si>
  <si>
    <t>Ray</t>
  </si>
  <si>
    <t>Ste. Genevieve</t>
  </si>
  <si>
    <t>Andrew</t>
  </si>
  <si>
    <t>Scotland</t>
  </si>
  <si>
    <t>TUSCUMBIA</t>
  </si>
  <si>
    <t>ASHLAND</t>
  </si>
  <si>
    <t>FAYETTE</t>
  </si>
  <si>
    <t>BUTLER</t>
  </si>
  <si>
    <t>HAMILTON</t>
  </si>
  <si>
    <t>JACKSON</t>
  </si>
  <si>
    <t>GREENVILLE</t>
  </si>
  <si>
    <t>PIEDMONT</t>
  </si>
  <si>
    <t>OZARK</t>
  </si>
  <si>
    <t>TROY</t>
  </si>
  <si>
    <t>VAN BUREN</t>
  </si>
  <si>
    <t>MOUNTAIN VIEW</t>
  </si>
  <si>
    <t>PERRYVILLE</t>
  </si>
  <si>
    <t>MARSHALL</t>
  </si>
  <si>
    <t>CLINTON</t>
  </si>
  <si>
    <t>CHARLESTON</t>
  </si>
  <si>
    <t>EUREKA</t>
  </si>
  <si>
    <t>STOCKTON</t>
  </si>
  <si>
    <t>PLEASANT HILL</t>
  </si>
  <si>
    <t>RICHMOND</t>
  </si>
  <si>
    <t>HOLLISTER</t>
  </si>
  <si>
    <t>ANDERSON</t>
  </si>
  <si>
    <t>LINCOLN</t>
  </si>
  <si>
    <t>CAMPBELL</t>
  </si>
  <si>
    <t>WINDSOR</t>
  </si>
  <si>
    <t>LAMAR</t>
  </si>
  <si>
    <t>SPRINGFIELD</t>
  </si>
  <si>
    <t>BLOOMFIELD</t>
  </si>
  <si>
    <t>SALISBURY</t>
  </si>
  <si>
    <t>FARMINGTON</t>
  </si>
  <si>
    <t>NEW HAVEN</t>
  </si>
  <si>
    <t>GRANBY</t>
  </si>
  <si>
    <t>SEYMOUR</t>
  </si>
  <si>
    <t>MANSFIELD</t>
  </si>
  <si>
    <t>WASHINGTON</t>
  </si>
  <si>
    <t>TRENTON</t>
  </si>
  <si>
    <t>WILDWOOD</t>
  </si>
  <si>
    <t>SAVANNAH</t>
  </si>
  <si>
    <t>MACON</t>
  </si>
  <si>
    <t>CARROLLTON</t>
  </si>
  <si>
    <t>FORSYTH</t>
  </si>
  <si>
    <t>RICHLAND</t>
  </si>
  <si>
    <t>CANTON</t>
  </si>
  <si>
    <t>BRUNSWICK</t>
  </si>
  <si>
    <t>INDEPENDENCE</t>
  </si>
  <si>
    <t>MOUNT VERNON</t>
  </si>
  <si>
    <t>NEVADA</t>
  </si>
  <si>
    <t>WAVERLY</t>
  </si>
  <si>
    <t>CLARENCE</t>
  </si>
  <si>
    <t>TIPTON</t>
  </si>
  <si>
    <t>CHILLICOTHE</t>
  </si>
  <si>
    <t>SULLIVAN</t>
  </si>
  <si>
    <t>SAINT CHARLES</t>
  </si>
  <si>
    <t>PRINCETON</t>
  </si>
  <si>
    <t>OREGON</t>
  </si>
  <si>
    <t>LEBANON</t>
  </si>
  <si>
    <t>CENTRALIA</t>
  </si>
  <si>
    <t>COLUMBIA</t>
  </si>
  <si>
    <t>BROOKFIELD</t>
  </si>
  <si>
    <t>VIENNA</t>
  </si>
  <si>
    <t>CUBA</t>
  </si>
  <si>
    <t>DIXON</t>
  </si>
  <si>
    <t>WARSAW</t>
  </si>
  <si>
    <t>GREENFIELD</t>
  </si>
  <si>
    <t>LIBERTY</t>
  </si>
  <si>
    <t>BOONVILLE</t>
  </si>
  <si>
    <t>CHESTERFIELD</t>
  </si>
  <si>
    <t>MILAN</t>
  </si>
  <si>
    <t>VERSAILLES</t>
  </si>
  <si>
    <t>KANSAS CITY</t>
  </si>
  <si>
    <t>WELLSVILLE</t>
  </si>
  <si>
    <t>CONCORDIA</t>
  </si>
  <si>
    <t>DE SOTO</t>
  </si>
  <si>
    <t>LINN</t>
  </si>
  <si>
    <t>FULTON</t>
  </si>
  <si>
    <t>LEXINGTON</t>
  </si>
  <si>
    <t>GLASGOW</t>
  </si>
  <si>
    <t>MAYSVILLE</t>
  </si>
  <si>
    <t>UNION</t>
  </si>
  <si>
    <t>OAK GROVE</t>
  </si>
  <si>
    <t>HOLDEN</t>
  </si>
  <si>
    <t>MALDEN</t>
  </si>
  <si>
    <t>LA PLATA</t>
  </si>
  <si>
    <t>ARNOLD</t>
  </si>
  <si>
    <t>DEXTER</t>
  </si>
  <si>
    <t>SAINT LOUIS</t>
  </si>
  <si>
    <t>FENTON</t>
  </si>
  <si>
    <t>BUFFALO</t>
  </si>
  <si>
    <t>HOUSTON</t>
  </si>
  <si>
    <t>EDINA</t>
  </si>
  <si>
    <t>TOWN AND COUNTRY</t>
  </si>
  <si>
    <t>CABOOL</t>
  </si>
  <si>
    <t>CAMDENTON</t>
  </si>
  <si>
    <t>LEES SUMMIT</t>
  </si>
  <si>
    <t>HANNIBAL</t>
  </si>
  <si>
    <t>FLORISSANT</t>
  </si>
  <si>
    <t>VALLEY PARK</t>
  </si>
  <si>
    <t>CAPE GIRARDEAU</t>
  </si>
  <si>
    <t>SEDALIA</t>
  </si>
  <si>
    <t>WEST PLAINS</t>
  </si>
  <si>
    <t>DESLOGE</t>
  </si>
  <si>
    <t>KENNETT</t>
  </si>
  <si>
    <t>MARCELINE</t>
  </si>
  <si>
    <t>OSAGE BEACH</t>
  </si>
  <si>
    <t>JOPLIN</t>
  </si>
  <si>
    <t>WRIGHT CITY</t>
  </si>
  <si>
    <t>POPLAR BLUFF</t>
  </si>
  <si>
    <t>KIRKSVILLE</t>
  </si>
  <si>
    <t>JEFFERSON CITY</t>
  </si>
  <si>
    <t>NEW MADRID</t>
  </si>
  <si>
    <t>STEELE</t>
  </si>
  <si>
    <t>HERCULANEUM</t>
  </si>
  <si>
    <t>SAINT JAMES</t>
  </si>
  <si>
    <t>PALMYRA</t>
  </si>
  <si>
    <t>HERMITAGE</t>
  </si>
  <si>
    <t>THAYER</t>
  </si>
  <si>
    <t>AVA</t>
  </si>
  <si>
    <t>BELLEVIEW</t>
  </si>
  <si>
    <t>NEOSHO</t>
  </si>
  <si>
    <t>ROLLA</t>
  </si>
  <si>
    <t>WEBB CITY</t>
  </si>
  <si>
    <t>MARYLAND HEIGHTS</t>
  </si>
  <si>
    <t>WENTZVILLE</t>
  </si>
  <si>
    <t>CARTHAGE</t>
  </si>
  <si>
    <t>O FALLON</t>
  </si>
  <si>
    <t>NIXA</t>
  </si>
  <si>
    <t>BLACK JACK</t>
  </si>
  <si>
    <t>REPUBLIC</t>
  </si>
  <si>
    <t>MOBERLY</t>
  </si>
  <si>
    <t>WILLOW SPRINGS</t>
  </si>
  <si>
    <t>SAINT JOSEPH</t>
  </si>
  <si>
    <t>PACIFIC</t>
  </si>
  <si>
    <t>RAYTOWN</t>
  </si>
  <si>
    <t>CREVE COEUR</t>
  </si>
  <si>
    <t>BRIDGETON</t>
  </si>
  <si>
    <t>HARRISONVILLE</t>
  </si>
  <si>
    <t>BALLWIN</t>
  </si>
  <si>
    <t>CAMERON</t>
  </si>
  <si>
    <t>GRANDVIEW</t>
  </si>
  <si>
    <t>EXCELSIOR SPRINGS</t>
  </si>
  <si>
    <t>BIRCH TREE</t>
  </si>
  <si>
    <t>FESTUS</t>
  </si>
  <si>
    <t>WAYNESVILLE</t>
  </si>
  <si>
    <t>HUMANSVILLE</t>
  </si>
  <si>
    <t>SIKESTON</t>
  </si>
  <si>
    <t>BRANSON</t>
  </si>
  <si>
    <t>CALIFORNIA</t>
  </si>
  <si>
    <t>MOUNTAIN GROVE</t>
  </si>
  <si>
    <t>GIDEON</t>
  </si>
  <si>
    <t>CENTER</t>
  </si>
  <si>
    <t>CEDAR HILL</t>
  </si>
  <si>
    <t>MOKANE</t>
  </si>
  <si>
    <t>EL DORADO SPRINGS</t>
  </si>
  <si>
    <t>WILLARD</t>
  </si>
  <si>
    <t>CASSVILLE</t>
  </si>
  <si>
    <t>ELLINGTON</t>
  </si>
  <si>
    <t>LEWISTOWN</t>
  </si>
  <si>
    <t>RAYMORE</t>
  </si>
  <si>
    <t>MEXICO</t>
  </si>
  <si>
    <t>KAHOKA</t>
  </si>
  <si>
    <t>CHAFFEE</t>
  </si>
  <si>
    <t>SAINT CLAIR</t>
  </si>
  <si>
    <t>PUXICO</t>
  </si>
  <si>
    <t>ODESSA</t>
  </si>
  <si>
    <t>DONIPHAN</t>
  </si>
  <si>
    <t>STANBERRY</t>
  </si>
  <si>
    <t>FREDERICKTOWN</t>
  </si>
  <si>
    <t>POTOSI</t>
  </si>
  <si>
    <t>BOLIVAR</t>
  </si>
  <si>
    <t>MARSHFIELD</t>
  </si>
  <si>
    <t>TARKIO</t>
  </si>
  <si>
    <t>OWENSVILLE</t>
  </si>
  <si>
    <t>PORTAGEVILLE</t>
  </si>
  <si>
    <t>MARBLE HILL</t>
  </si>
  <si>
    <t>ELDON</t>
  </si>
  <si>
    <t>ASH GROVE</t>
  </si>
  <si>
    <t>MONROE CITY</t>
  </si>
  <si>
    <t>VIBURNUM</t>
  </si>
  <si>
    <t>SAINT PETERS</t>
  </si>
  <si>
    <t>HARTVILLE</t>
  </si>
  <si>
    <t>MARIONVILLE</t>
  </si>
  <si>
    <t>BLUE SPRINGS</t>
  </si>
  <si>
    <t>WEBSTER GROVES</t>
  </si>
  <si>
    <t>SWEET SPRINGS</t>
  </si>
  <si>
    <t>SILEX</t>
  </si>
  <si>
    <t>NEW FLORENCE</t>
  </si>
  <si>
    <t>LICKING</t>
  </si>
  <si>
    <t>MONETT</t>
  </si>
  <si>
    <t>WARRENSBURG</t>
  </si>
  <si>
    <t>LA BELLE</t>
  </si>
  <si>
    <t>SARCOXIE</t>
  </si>
  <si>
    <t>HERMANN</t>
  </si>
  <si>
    <t>STOVER</t>
  </si>
  <si>
    <t>STRAFFORD</t>
  </si>
  <si>
    <t>LAWSON</t>
  </si>
  <si>
    <t>HIGGINSVILLE</t>
  </si>
  <si>
    <t>SAINT ELIZABETH</t>
  </si>
  <si>
    <t>FERGUSON</t>
  </si>
  <si>
    <t>SHELBINA</t>
  </si>
  <si>
    <t>PLATTSBURG</t>
  </si>
  <si>
    <t>BONNE TERRE</t>
  </si>
  <si>
    <t>LOCKWOOD</t>
  </si>
  <si>
    <t>BRAYMER</t>
  </si>
  <si>
    <t>NORMANDY</t>
  </si>
  <si>
    <t>GALLATIN</t>
  </si>
  <si>
    <t>PARK HILLS</t>
  </si>
  <si>
    <t>LAURIE</t>
  </si>
  <si>
    <t>SAINTE GENEVIEVE</t>
  </si>
  <si>
    <t>ROCK PORT</t>
  </si>
  <si>
    <t>MOUND CITY</t>
  </si>
  <si>
    <t>ELLISVILLE</t>
  </si>
  <si>
    <t>COLE CAMP</t>
  </si>
  <si>
    <t>CARUTHERSVILLE</t>
  </si>
  <si>
    <t>WESTPHALIA</t>
  </si>
  <si>
    <t>MEMPHIS</t>
  </si>
  <si>
    <t>PILOT GROVE</t>
  </si>
  <si>
    <t>BETHANY</t>
  </si>
  <si>
    <t>QUEEN CITY</t>
  </si>
  <si>
    <t>ELSBERRY</t>
  </si>
  <si>
    <t>UNIONVILLE</t>
  </si>
  <si>
    <t>UNIVERSITY CITY</t>
  </si>
  <si>
    <t>SENATH</t>
  </si>
  <si>
    <t>KIRKWOOD</t>
  </si>
  <si>
    <t>DES PERES</t>
  </si>
  <si>
    <t>APPLETON CITY</t>
  </si>
  <si>
    <t>GLADSTONE</t>
  </si>
  <si>
    <t>MATTHEWS</t>
  </si>
  <si>
    <t>LAKE SAINT LOUIS</t>
  </si>
  <si>
    <t>STEELVILLE</t>
  </si>
  <si>
    <t>BERNIE</t>
  </si>
  <si>
    <t>ROGERSVILLE</t>
  </si>
  <si>
    <t>DARDENNE PRAIRIE</t>
  </si>
  <si>
    <t>HAYTI</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</si>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</sst>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465" totalsRowShown="0" headerRowDxfId="131">
  <autoFilter ref="A1:AG465" xr:uid="{F6C3CB19-CE12-4B14-8BE9-BE2DA56924F3}"/>
  <sortState xmlns:xlrd2="http://schemas.microsoft.com/office/spreadsheetml/2017/richdata2" ref="A2:AG465">
    <sortCondition ref="A1:A465"/>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465" totalsRowShown="0" headerRowDxfId="102">
  <autoFilter ref="A1:AN465" xr:uid="{F6C3CB19-CE12-4B14-8BE9-BE2DA56924F3}"/>
  <sortState xmlns:xlrd2="http://schemas.microsoft.com/office/spreadsheetml/2017/richdata2" ref="A2:AN465">
    <sortCondition ref="A1:A465"/>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465" totalsRowShown="0" headerRowDxfId="67">
  <autoFilter ref="A1:AI465"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656"/>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864</v>
      </c>
      <c r="B1" s="2" t="s">
        <v>866</v>
      </c>
      <c r="C1" s="2" t="s">
        <v>867</v>
      </c>
      <c r="D1" s="2" t="s">
        <v>868</v>
      </c>
      <c r="E1" s="2" t="s">
        <v>869</v>
      </c>
      <c r="F1" s="2" t="s">
        <v>870</v>
      </c>
      <c r="G1" s="2" t="s">
        <v>871</v>
      </c>
      <c r="H1" s="2" t="s">
        <v>872</v>
      </c>
      <c r="I1" s="2" t="s">
        <v>873</v>
      </c>
      <c r="J1" s="2" t="s">
        <v>874</v>
      </c>
      <c r="K1" s="2" t="s">
        <v>875</v>
      </c>
      <c r="L1" s="2" t="s">
        <v>876</v>
      </c>
      <c r="M1" s="2" t="s">
        <v>877</v>
      </c>
      <c r="N1" s="2" t="s">
        <v>878</v>
      </c>
      <c r="O1" s="2" t="s">
        <v>879</v>
      </c>
      <c r="P1" s="2" t="s">
        <v>880</v>
      </c>
      <c r="Q1" s="2" t="s">
        <v>881</v>
      </c>
      <c r="R1" s="2" t="s">
        <v>882</v>
      </c>
      <c r="S1" s="2" t="s">
        <v>883</v>
      </c>
      <c r="T1" s="2" t="s">
        <v>884</v>
      </c>
      <c r="U1" s="2" t="s">
        <v>885</v>
      </c>
      <c r="V1" s="2" t="s">
        <v>886</v>
      </c>
      <c r="W1" s="2" t="s">
        <v>887</v>
      </c>
      <c r="X1" s="2" t="s">
        <v>888</v>
      </c>
      <c r="Y1" s="2" t="s">
        <v>889</v>
      </c>
      <c r="Z1" s="2" t="s">
        <v>890</v>
      </c>
      <c r="AA1" s="2" t="s">
        <v>891</v>
      </c>
      <c r="AB1" s="2" t="s">
        <v>892</v>
      </c>
      <c r="AC1" s="2" t="s">
        <v>893</v>
      </c>
      <c r="AD1" s="2" t="s">
        <v>894</v>
      </c>
      <c r="AE1" s="2" t="s">
        <v>895</v>
      </c>
      <c r="AF1" s="2" t="s">
        <v>896</v>
      </c>
      <c r="AG1" s="3" t="s">
        <v>897</v>
      </c>
    </row>
    <row r="2" spans="1:34" x14ac:dyDescent="0.25">
      <c r="A2" t="s">
        <v>496</v>
      </c>
      <c r="B2" t="s">
        <v>426</v>
      </c>
      <c r="C2" t="s">
        <v>755</v>
      </c>
      <c r="D2" t="s">
        <v>589</v>
      </c>
      <c r="E2" s="4">
        <v>48.673913043478258</v>
      </c>
      <c r="F2" s="4">
        <f>Nurse[[#This Row],[Total Nurse Staff Hours]]/Nurse[[#This Row],[MDS Census]]</f>
        <v>3.4183229120142919</v>
      </c>
      <c r="G2" s="4">
        <f>Nurse[[#This Row],[Total Direct Care Staff Hours]]/Nurse[[#This Row],[MDS Census]]</f>
        <v>3.0177534613666812</v>
      </c>
      <c r="H2" s="4">
        <f>Nurse[[#This Row],[Total RN Hours (w/ Admin, DON)]]/Nurse[[#This Row],[MDS Census]]</f>
        <v>0.76663689146940595</v>
      </c>
      <c r="I2" s="4">
        <f>Nurse[[#This Row],[RN Hours (excl. Admin, DON)]]/Nurse[[#This Row],[MDS Census]]</f>
        <v>0.59340107190710145</v>
      </c>
      <c r="J2" s="4">
        <f>SUM(Nurse[[#This Row],[RN Hours (excl. Admin, DON)]],Nurse[[#This Row],[RN Admin Hours]],Nurse[[#This Row],[RN DON Hours]],Nurse[[#This Row],[LPN Hours (excl. Admin)]],Nurse[[#This Row],[LPN Admin Hours]],Nurse[[#This Row],[CNA Hours]],Nurse[[#This Row],[NA TR Hours]],Nurse[[#This Row],[Med Aide/Tech Hours]])</f>
        <v>166.38315217391303</v>
      </c>
      <c r="K2" s="4">
        <f>SUM(Nurse[[#This Row],[RN Hours (excl. Admin, DON)]],Nurse[[#This Row],[LPN Hours (excl. Admin)]],Nurse[[#This Row],[CNA Hours]],Nurse[[#This Row],[NA TR Hours]],Nurse[[#This Row],[Med Aide/Tech Hours]])</f>
        <v>146.88586956521738</v>
      </c>
      <c r="L2" s="4">
        <f>SUM(Nurse[[#This Row],[RN Hours (excl. Admin, DON)]],Nurse[[#This Row],[RN Admin Hours]],Nurse[[#This Row],[RN DON Hours]])</f>
        <v>37.315217391304344</v>
      </c>
      <c r="M2" s="4">
        <v>28.883152173913043</v>
      </c>
      <c r="N2" s="4">
        <v>2.9538043478260869</v>
      </c>
      <c r="O2" s="4">
        <v>5.4782608695652177</v>
      </c>
      <c r="P2" s="4">
        <f>SUM(Nurse[[#This Row],[LPN Hours (excl. Admin)]],Nurse[[#This Row],[LPN Admin Hours]])</f>
        <v>31.029891304347824</v>
      </c>
      <c r="Q2" s="4">
        <v>19.964673913043477</v>
      </c>
      <c r="R2" s="4">
        <v>11.065217391304348</v>
      </c>
      <c r="S2" s="4">
        <f>SUM(Nurse[[#This Row],[CNA Hours]],Nurse[[#This Row],[NA TR Hours]],Nurse[[#This Row],[Med Aide/Tech Hours]])</f>
        <v>98.038043478260875</v>
      </c>
      <c r="T2" s="4">
        <v>73.032608695652172</v>
      </c>
      <c r="U2" s="4">
        <v>0</v>
      </c>
      <c r="V2" s="4">
        <v>25.005434782608695</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 s="4">
        <v>0</v>
      </c>
      <c r="Y2" s="4">
        <v>0</v>
      </c>
      <c r="Z2" s="4">
        <v>0</v>
      </c>
      <c r="AA2" s="4">
        <v>0</v>
      </c>
      <c r="AB2" s="4">
        <v>0</v>
      </c>
      <c r="AC2" s="4">
        <v>0</v>
      </c>
      <c r="AD2" s="4">
        <v>0</v>
      </c>
      <c r="AE2" s="4">
        <v>0</v>
      </c>
      <c r="AF2" s="1">
        <v>265839</v>
      </c>
      <c r="AG2" s="1">
        <v>7</v>
      </c>
      <c r="AH2"/>
    </row>
    <row r="3" spans="1:34" x14ac:dyDescent="0.25">
      <c r="A3" t="s">
        <v>496</v>
      </c>
      <c r="B3" t="s">
        <v>294</v>
      </c>
      <c r="C3" t="s">
        <v>761</v>
      </c>
      <c r="D3" t="s">
        <v>581</v>
      </c>
      <c r="E3" s="4">
        <v>78.739130434782609</v>
      </c>
      <c r="F3" s="4">
        <f>Nurse[[#This Row],[Total Nurse Staff Hours]]/Nurse[[#This Row],[MDS Census]]</f>
        <v>2.8573191606847042</v>
      </c>
      <c r="G3" s="4">
        <f>Nurse[[#This Row],[Total Direct Care Staff Hours]]/Nurse[[#This Row],[MDS Census]]</f>
        <v>2.5375593594699057</v>
      </c>
      <c r="H3" s="4">
        <f>Nurse[[#This Row],[Total RN Hours (w/ Admin, DON)]]/Nurse[[#This Row],[MDS Census]]</f>
        <v>0.43551490889011585</v>
      </c>
      <c r="I3" s="4">
        <f>Nurse[[#This Row],[RN Hours (excl. Admin, DON)]]/Nurse[[#This Row],[MDS Census]]</f>
        <v>0.28331308669243505</v>
      </c>
      <c r="J3" s="4">
        <f>SUM(Nurse[[#This Row],[RN Hours (excl. Admin, DON)]],Nurse[[#This Row],[RN Admin Hours]],Nurse[[#This Row],[RN DON Hours]],Nurse[[#This Row],[LPN Hours (excl. Admin)]],Nurse[[#This Row],[LPN Admin Hours]],Nurse[[#This Row],[CNA Hours]],Nurse[[#This Row],[NA TR Hours]],Nurse[[#This Row],[Med Aide/Tech Hours]])</f>
        <v>224.98282608695649</v>
      </c>
      <c r="K3" s="4">
        <f>SUM(Nurse[[#This Row],[RN Hours (excl. Admin, DON)]],Nurse[[#This Row],[LPN Hours (excl. Admin)]],Nurse[[#This Row],[CNA Hours]],Nurse[[#This Row],[NA TR Hours]],Nurse[[#This Row],[Med Aide/Tech Hours]])</f>
        <v>199.80521739130432</v>
      </c>
      <c r="L3" s="4">
        <f>SUM(Nurse[[#This Row],[RN Hours (excl. Admin, DON)]],Nurse[[#This Row],[RN Admin Hours]],Nurse[[#This Row],[RN DON Hours]])</f>
        <v>34.292065217391297</v>
      </c>
      <c r="M3" s="4">
        <v>22.307826086956517</v>
      </c>
      <c r="N3" s="4">
        <v>6.5059782608695649</v>
      </c>
      <c r="O3" s="4">
        <v>5.4782608695652177</v>
      </c>
      <c r="P3" s="4">
        <f>SUM(Nurse[[#This Row],[LPN Hours (excl. Admin)]],Nurse[[#This Row],[LPN Admin Hours]])</f>
        <v>40.98380434782608</v>
      </c>
      <c r="Q3" s="4">
        <v>27.790434782608685</v>
      </c>
      <c r="R3" s="4">
        <v>13.193369565217392</v>
      </c>
      <c r="S3" s="4">
        <f>SUM(Nurse[[#This Row],[CNA Hours]],Nurse[[#This Row],[NA TR Hours]],Nurse[[#This Row],[Med Aide/Tech Hours]])</f>
        <v>149.70695652173913</v>
      </c>
      <c r="T3" s="4">
        <v>79.09728260869565</v>
      </c>
      <c r="U3" s="4">
        <v>41.559999999999988</v>
      </c>
      <c r="V3" s="4">
        <v>29.049673913043485</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 s="4">
        <v>0</v>
      </c>
      <c r="Y3" s="4">
        <v>0</v>
      </c>
      <c r="Z3" s="4">
        <v>0</v>
      </c>
      <c r="AA3" s="4">
        <v>0</v>
      </c>
      <c r="AB3" s="4">
        <v>0</v>
      </c>
      <c r="AC3" s="4">
        <v>0</v>
      </c>
      <c r="AD3" s="4">
        <v>0</v>
      </c>
      <c r="AE3" s="4">
        <v>0</v>
      </c>
      <c r="AF3" s="1">
        <v>265657</v>
      </c>
      <c r="AG3" s="1">
        <v>7</v>
      </c>
      <c r="AH3"/>
    </row>
    <row r="4" spans="1:34" x14ac:dyDescent="0.25">
      <c r="A4" t="s">
        <v>496</v>
      </c>
      <c r="B4" t="s">
        <v>428</v>
      </c>
      <c r="C4" t="s">
        <v>853</v>
      </c>
      <c r="D4" t="s">
        <v>593</v>
      </c>
      <c r="E4" s="4">
        <v>36.804347826086953</v>
      </c>
      <c r="F4" s="4">
        <f>Nurse[[#This Row],[Total Nurse Staff Hours]]/Nurse[[#This Row],[MDS Census]]</f>
        <v>4.9711399881866516</v>
      </c>
      <c r="G4" s="4">
        <f>Nurse[[#This Row],[Total Direct Care Staff Hours]]/Nurse[[#This Row],[MDS Census]]</f>
        <v>4.5265505020673373</v>
      </c>
      <c r="H4" s="4">
        <f>Nurse[[#This Row],[Total RN Hours (w/ Admin, DON)]]/Nurse[[#This Row],[MDS Census]]</f>
        <v>1.267152982870644</v>
      </c>
      <c r="I4" s="4">
        <f>Nurse[[#This Row],[RN Hours (excl. Admin, DON)]]/Nurse[[#This Row],[MDS Census]]</f>
        <v>0.82256349675132934</v>
      </c>
      <c r="J4" s="4">
        <f>SUM(Nurse[[#This Row],[RN Hours (excl. Admin, DON)]],Nurse[[#This Row],[RN Admin Hours]],Nurse[[#This Row],[RN DON Hours]],Nurse[[#This Row],[LPN Hours (excl. Admin)]],Nurse[[#This Row],[LPN Admin Hours]],Nurse[[#This Row],[CNA Hours]],Nurse[[#This Row],[NA TR Hours]],Nurse[[#This Row],[Med Aide/Tech Hours]])</f>
        <v>182.95956521739132</v>
      </c>
      <c r="K4" s="4">
        <f>SUM(Nurse[[#This Row],[RN Hours (excl. Admin, DON)]],Nurse[[#This Row],[LPN Hours (excl. Admin)]],Nurse[[#This Row],[CNA Hours]],Nurse[[#This Row],[NA TR Hours]],Nurse[[#This Row],[Med Aide/Tech Hours]])</f>
        <v>166.5967391304348</v>
      </c>
      <c r="L4" s="4">
        <f>SUM(Nurse[[#This Row],[RN Hours (excl. Admin, DON)]],Nurse[[#This Row],[RN Admin Hours]],Nurse[[#This Row],[RN DON Hours]])</f>
        <v>46.63673913043479</v>
      </c>
      <c r="M4" s="4">
        <v>30.27391304347827</v>
      </c>
      <c r="N4" s="4">
        <v>11.232391304347827</v>
      </c>
      <c r="O4" s="4">
        <v>5.1304347826086953</v>
      </c>
      <c r="P4" s="4">
        <f>SUM(Nurse[[#This Row],[LPN Hours (excl. Admin)]],Nurse[[#This Row],[LPN Admin Hours]])</f>
        <v>27.951630434782611</v>
      </c>
      <c r="Q4" s="4">
        <v>27.951630434782611</v>
      </c>
      <c r="R4" s="4">
        <v>0</v>
      </c>
      <c r="S4" s="4">
        <f>SUM(Nurse[[#This Row],[CNA Hours]],Nurse[[#This Row],[NA TR Hours]],Nurse[[#This Row],[Med Aide/Tech Hours]])</f>
        <v>108.37119565217392</v>
      </c>
      <c r="T4" s="4">
        <v>84.015217391304347</v>
      </c>
      <c r="U4" s="4">
        <v>0</v>
      </c>
      <c r="V4" s="4">
        <v>24.35597826086957</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39.896630434782608</v>
      </c>
      <c r="X4" s="4">
        <v>3.0011956521739132</v>
      </c>
      <c r="Y4" s="4">
        <v>0</v>
      </c>
      <c r="Z4" s="4">
        <v>0</v>
      </c>
      <c r="AA4" s="4">
        <v>7.5797826086956528</v>
      </c>
      <c r="AB4" s="4">
        <v>0</v>
      </c>
      <c r="AC4" s="4">
        <v>27.199347826086953</v>
      </c>
      <c r="AD4" s="4">
        <v>0</v>
      </c>
      <c r="AE4" s="4">
        <v>2.116304347826087</v>
      </c>
      <c r="AF4" s="1">
        <v>265841</v>
      </c>
      <c r="AG4" s="1">
        <v>7</v>
      </c>
      <c r="AH4"/>
    </row>
    <row r="5" spans="1:34" x14ac:dyDescent="0.25">
      <c r="A5" t="s">
        <v>496</v>
      </c>
      <c r="B5" t="s">
        <v>418</v>
      </c>
      <c r="C5" t="s">
        <v>851</v>
      </c>
      <c r="D5" t="s">
        <v>593</v>
      </c>
      <c r="E5" s="4">
        <v>48.380434782608695</v>
      </c>
      <c r="F5" s="4">
        <f>Nurse[[#This Row],[Total Nurse Staff Hours]]/Nurse[[#This Row],[MDS Census]]</f>
        <v>2.7987530891934393</v>
      </c>
      <c r="G5" s="4">
        <f>Nurse[[#This Row],[Total Direct Care Staff Hours]]/Nurse[[#This Row],[MDS Census]]</f>
        <v>2.5756009885419009</v>
      </c>
      <c r="H5" s="4">
        <f>Nurse[[#This Row],[Total RN Hours (w/ Admin, DON)]]/Nurse[[#This Row],[MDS Census]]</f>
        <v>0.38918220624578742</v>
      </c>
      <c r="I5" s="4">
        <f>Nurse[[#This Row],[RN Hours (excl. Admin, DON)]]/Nurse[[#This Row],[MDS Census]]</f>
        <v>0.16603010559424849</v>
      </c>
      <c r="J5" s="4">
        <f>SUM(Nurse[[#This Row],[RN Hours (excl. Admin, DON)]],Nurse[[#This Row],[RN Admin Hours]],Nurse[[#This Row],[RN DON Hours]],Nurse[[#This Row],[LPN Hours (excl. Admin)]],Nurse[[#This Row],[LPN Admin Hours]],Nurse[[#This Row],[CNA Hours]],Nurse[[#This Row],[NA TR Hours]],Nurse[[#This Row],[Med Aide/Tech Hours]])</f>
        <v>135.40489130434781</v>
      </c>
      <c r="K5" s="4">
        <f>SUM(Nurse[[#This Row],[RN Hours (excl. Admin, DON)]],Nurse[[#This Row],[LPN Hours (excl. Admin)]],Nurse[[#This Row],[CNA Hours]],Nurse[[#This Row],[NA TR Hours]],Nurse[[#This Row],[Med Aide/Tech Hours]])</f>
        <v>124.60869565217392</v>
      </c>
      <c r="L5" s="4">
        <f>SUM(Nurse[[#This Row],[RN Hours (excl. Admin, DON)]],Nurse[[#This Row],[RN Admin Hours]],Nurse[[#This Row],[RN DON Hours]])</f>
        <v>18.828804347826086</v>
      </c>
      <c r="M5" s="4">
        <v>8.0326086956521738</v>
      </c>
      <c r="N5" s="4">
        <v>4.4918478260869561</v>
      </c>
      <c r="O5" s="4">
        <v>6.3043478260869561</v>
      </c>
      <c r="P5" s="4">
        <f>SUM(Nurse[[#This Row],[LPN Hours (excl. Admin)]],Nurse[[#This Row],[LPN Admin Hours]])</f>
        <v>27.828804347826086</v>
      </c>
      <c r="Q5" s="4">
        <v>27.828804347826086</v>
      </c>
      <c r="R5" s="4">
        <v>0</v>
      </c>
      <c r="S5" s="4">
        <f>SUM(Nurse[[#This Row],[CNA Hours]],Nurse[[#This Row],[NA TR Hours]],Nurse[[#This Row],[Med Aide/Tech Hours]])</f>
        <v>88.747282608695656</v>
      </c>
      <c r="T5" s="4">
        <v>80.592391304347828</v>
      </c>
      <c r="U5" s="4">
        <v>0</v>
      </c>
      <c r="V5" s="4">
        <v>8.1548913043478262</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 s="4">
        <v>0</v>
      </c>
      <c r="Y5" s="4">
        <v>0</v>
      </c>
      <c r="Z5" s="4">
        <v>0</v>
      </c>
      <c r="AA5" s="4">
        <v>0</v>
      </c>
      <c r="AB5" s="4">
        <v>0</v>
      </c>
      <c r="AC5" s="4">
        <v>0</v>
      </c>
      <c r="AD5" s="4">
        <v>0</v>
      </c>
      <c r="AE5" s="4">
        <v>0</v>
      </c>
      <c r="AF5" s="1">
        <v>265831</v>
      </c>
      <c r="AG5" s="1">
        <v>7</v>
      </c>
      <c r="AH5"/>
    </row>
    <row r="6" spans="1:34" x14ac:dyDescent="0.25">
      <c r="A6" t="s">
        <v>496</v>
      </c>
      <c r="B6" t="s">
        <v>433</v>
      </c>
      <c r="C6" t="s">
        <v>668</v>
      </c>
      <c r="D6" t="s">
        <v>629</v>
      </c>
      <c r="E6" s="4">
        <v>42.141304347826086</v>
      </c>
      <c r="F6" s="4">
        <f>Nurse[[#This Row],[Total Nurse Staff Hours]]/Nurse[[#This Row],[MDS Census]]</f>
        <v>3.1072556100077375</v>
      </c>
      <c r="G6" s="4">
        <f>Nurse[[#This Row],[Total Direct Care Staff Hours]]/Nurse[[#This Row],[MDS Census]]</f>
        <v>2.9304436419912299</v>
      </c>
      <c r="H6" s="4">
        <f>Nurse[[#This Row],[Total RN Hours (w/ Admin, DON)]]/Nurse[[#This Row],[MDS Census]]</f>
        <v>0.29670105751870002</v>
      </c>
      <c r="I6" s="4">
        <f>Nurse[[#This Row],[RN Hours (excl. Admin, DON)]]/Nurse[[#This Row],[MDS Census]]</f>
        <v>0.1588367294299716</v>
      </c>
      <c r="J6" s="4">
        <f>SUM(Nurse[[#This Row],[RN Hours (excl. Admin, DON)]],Nurse[[#This Row],[RN Admin Hours]],Nurse[[#This Row],[RN DON Hours]],Nurse[[#This Row],[LPN Hours (excl. Admin)]],Nurse[[#This Row],[LPN Admin Hours]],Nurse[[#This Row],[CNA Hours]],Nurse[[#This Row],[NA TR Hours]],Nurse[[#This Row],[Med Aide/Tech Hours]])</f>
        <v>130.94380434782607</v>
      </c>
      <c r="K6" s="4">
        <f>SUM(Nurse[[#This Row],[RN Hours (excl. Admin, DON)]],Nurse[[#This Row],[LPN Hours (excl. Admin)]],Nurse[[#This Row],[CNA Hours]],Nurse[[#This Row],[NA TR Hours]],Nurse[[#This Row],[Med Aide/Tech Hours]])</f>
        <v>123.49271739130432</v>
      </c>
      <c r="L6" s="4">
        <f>SUM(Nurse[[#This Row],[RN Hours (excl. Admin, DON)]],Nurse[[#This Row],[RN Admin Hours]],Nurse[[#This Row],[RN DON Hours]])</f>
        <v>12.50336956521739</v>
      </c>
      <c r="M6" s="4">
        <v>6.6935869565217372</v>
      </c>
      <c r="N6" s="4">
        <v>0</v>
      </c>
      <c r="O6" s="4">
        <v>5.8097826086956523</v>
      </c>
      <c r="P6" s="4">
        <f>SUM(Nurse[[#This Row],[LPN Hours (excl. Admin)]],Nurse[[#This Row],[LPN Admin Hours]])</f>
        <v>29.042934782608683</v>
      </c>
      <c r="Q6" s="4">
        <v>27.401630434782597</v>
      </c>
      <c r="R6" s="4">
        <v>1.6413043478260869</v>
      </c>
      <c r="S6" s="4">
        <f>SUM(Nurse[[#This Row],[CNA Hours]],Nurse[[#This Row],[NA TR Hours]],Nurse[[#This Row],[Med Aide/Tech Hours]])</f>
        <v>89.39749999999998</v>
      </c>
      <c r="T6" s="4">
        <v>67.654782608695641</v>
      </c>
      <c r="U6" s="4">
        <v>0</v>
      </c>
      <c r="V6" s="4">
        <v>21.742717391304346</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12.553478260869564</v>
      </c>
      <c r="X6" s="4">
        <v>0.62684782608695655</v>
      </c>
      <c r="Y6" s="4">
        <v>0</v>
      </c>
      <c r="Z6" s="4">
        <v>0</v>
      </c>
      <c r="AA6" s="4">
        <v>0</v>
      </c>
      <c r="AB6" s="4">
        <v>1.6413043478260869</v>
      </c>
      <c r="AC6" s="4">
        <v>6.8016304347826084</v>
      </c>
      <c r="AD6" s="4">
        <v>0</v>
      </c>
      <c r="AE6" s="4">
        <v>3.4836956521739131</v>
      </c>
      <c r="AF6" s="1">
        <v>265846</v>
      </c>
      <c r="AG6" s="1">
        <v>7</v>
      </c>
      <c r="AH6"/>
    </row>
    <row r="7" spans="1:34" x14ac:dyDescent="0.25">
      <c r="A7" t="s">
        <v>496</v>
      </c>
      <c r="B7" t="s">
        <v>157</v>
      </c>
      <c r="C7" t="s">
        <v>678</v>
      </c>
      <c r="D7" t="s">
        <v>551</v>
      </c>
      <c r="E7" s="4">
        <v>43.173913043478258</v>
      </c>
      <c r="F7" s="4">
        <f>Nurse[[#This Row],[Total Nurse Staff Hours]]/Nurse[[#This Row],[MDS Census]]</f>
        <v>3.1949269889224574</v>
      </c>
      <c r="G7" s="4">
        <f>Nurse[[#This Row],[Total Direct Care Staff Hours]]/Nurse[[#This Row],[MDS Census]]</f>
        <v>2.9327165156092656</v>
      </c>
      <c r="H7" s="4">
        <f>Nurse[[#This Row],[Total RN Hours (w/ Admin, DON)]]/Nurse[[#This Row],[MDS Census]]</f>
        <v>0.32212990936555891</v>
      </c>
      <c r="I7" s="4">
        <f>Nurse[[#This Row],[RN Hours (excl. Admin, DON)]]/Nurse[[#This Row],[MDS Census]]</f>
        <v>0.18919939577039274</v>
      </c>
      <c r="J7" s="4">
        <f>SUM(Nurse[[#This Row],[RN Hours (excl. Admin, DON)]],Nurse[[#This Row],[RN Admin Hours]],Nurse[[#This Row],[RN DON Hours]],Nurse[[#This Row],[LPN Hours (excl. Admin)]],Nurse[[#This Row],[LPN Admin Hours]],Nurse[[#This Row],[CNA Hours]],Nurse[[#This Row],[NA TR Hours]],Nurse[[#This Row],[Med Aide/Tech Hours]])</f>
        <v>137.9375</v>
      </c>
      <c r="K7" s="4">
        <f>SUM(Nurse[[#This Row],[RN Hours (excl. Admin, DON)]],Nurse[[#This Row],[LPN Hours (excl. Admin)]],Nurse[[#This Row],[CNA Hours]],Nurse[[#This Row],[NA TR Hours]],Nurse[[#This Row],[Med Aide/Tech Hours]])</f>
        <v>126.61684782608698</v>
      </c>
      <c r="L7" s="4">
        <f>SUM(Nurse[[#This Row],[RN Hours (excl. Admin, DON)]],Nurse[[#This Row],[RN Admin Hours]],Nurse[[#This Row],[RN DON Hours]])</f>
        <v>13.907608695652172</v>
      </c>
      <c r="M7" s="4">
        <v>8.1684782608695645</v>
      </c>
      <c r="N7" s="4">
        <v>0</v>
      </c>
      <c r="O7" s="4">
        <v>5.7391304347826084</v>
      </c>
      <c r="P7" s="4">
        <f>SUM(Nurse[[#This Row],[LPN Hours (excl. Admin)]],Nurse[[#This Row],[LPN Admin Hours]])</f>
        <v>44.021739130434788</v>
      </c>
      <c r="Q7" s="4">
        <v>38.440217391304351</v>
      </c>
      <c r="R7" s="4">
        <v>5.5815217391304346</v>
      </c>
      <c r="S7" s="4">
        <f>SUM(Nurse[[#This Row],[CNA Hours]],Nurse[[#This Row],[NA TR Hours]],Nurse[[#This Row],[Med Aide/Tech Hours]])</f>
        <v>80.008152173913047</v>
      </c>
      <c r="T7" s="4">
        <v>48.258152173913047</v>
      </c>
      <c r="U7" s="4">
        <v>16.097826086956523</v>
      </c>
      <c r="V7" s="4">
        <v>15.652173913043478</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 s="4">
        <v>0</v>
      </c>
      <c r="Y7" s="4">
        <v>0</v>
      </c>
      <c r="Z7" s="4">
        <v>0</v>
      </c>
      <c r="AA7" s="4">
        <v>0</v>
      </c>
      <c r="AB7" s="4">
        <v>0</v>
      </c>
      <c r="AC7" s="4">
        <v>0</v>
      </c>
      <c r="AD7" s="4">
        <v>0</v>
      </c>
      <c r="AE7" s="4">
        <v>0</v>
      </c>
      <c r="AF7" s="1">
        <v>265420</v>
      </c>
      <c r="AG7" s="1">
        <v>7</v>
      </c>
      <c r="AH7"/>
    </row>
    <row r="8" spans="1:34" x14ac:dyDescent="0.25">
      <c r="A8" t="s">
        <v>496</v>
      </c>
      <c r="B8" t="s">
        <v>430</v>
      </c>
      <c r="C8" t="s">
        <v>855</v>
      </c>
      <c r="D8" t="s">
        <v>539</v>
      </c>
      <c r="E8" s="4">
        <v>25.967391304347824</v>
      </c>
      <c r="F8" s="4">
        <f>Nurse[[#This Row],[Total Nurse Staff Hours]]/Nurse[[#This Row],[MDS Census]]</f>
        <v>3.4591125994139813</v>
      </c>
      <c r="G8" s="4">
        <f>Nurse[[#This Row],[Total Direct Care Staff Hours]]/Nurse[[#This Row],[MDS Census]]</f>
        <v>3.2981624110506496</v>
      </c>
      <c r="H8" s="4">
        <f>Nurse[[#This Row],[Total RN Hours (w/ Admin, DON)]]/Nurse[[#This Row],[MDS Census]]</f>
        <v>6.5194642109669312E-2</v>
      </c>
      <c r="I8" s="4">
        <f>Nurse[[#This Row],[RN Hours (excl. Admin, DON)]]/Nurse[[#This Row],[MDS Census]]</f>
        <v>6.5194642109669312E-2</v>
      </c>
      <c r="J8" s="4">
        <f>SUM(Nurse[[#This Row],[RN Hours (excl. Admin, DON)]],Nurse[[#This Row],[RN Admin Hours]],Nurse[[#This Row],[RN DON Hours]],Nurse[[#This Row],[LPN Hours (excl. Admin)]],Nurse[[#This Row],[LPN Admin Hours]],Nurse[[#This Row],[CNA Hours]],Nurse[[#This Row],[NA TR Hours]],Nurse[[#This Row],[Med Aide/Tech Hours]])</f>
        <v>89.824130434782617</v>
      </c>
      <c r="K8" s="4">
        <f>SUM(Nurse[[#This Row],[RN Hours (excl. Admin, DON)]],Nurse[[#This Row],[LPN Hours (excl. Admin)]],Nurse[[#This Row],[CNA Hours]],Nurse[[#This Row],[NA TR Hours]],Nurse[[#This Row],[Med Aide/Tech Hours]])</f>
        <v>85.644673913043491</v>
      </c>
      <c r="L8" s="4">
        <f>SUM(Nurse[[#This Row],[RN Hours (excl. Admin, DON)]],Nurse[[#This Row],[RN Admin Hours]],Nurse[[#This Row],[RN DON Hours]])</f>
        <v>1.6929347826086953</v>
      </c>
      <c r="M8" s="4">
        <v>1.6929347826086953</v>
      </c>
      <c r="N8" s="4">
        <v>0</v>
      </c>
      <c r="O8" s="4">
        <v>0</v>
      </c>
      <c r="P8" s="4">
        <f>SUM(Nurse[[#This Row],[LPN Hours (excl. Admin)]],Nurse[[#This Row],[LPN Admin Hours]])</f>
        <v>26.699565217391303</v>
      </c>
      <c r="Q8" s="4">
        <v>22.520108695652173</v>
      </c>
      <c r="R8" s="4">
        <v>4.1794565217391302</v>
      </c>
      <c r="S8" s="4">
        <f>SUM(Nurse[[#This Row],[CNA Hours]],Nurse[[#This Row],[NA TR Hours]],Nurse[[#This Row],[Med Aide/Tech Hours]])</f>
        <v>61.431630434782619</v>
      </c>
      <c r="T8" s="4">
        <v>23.519891304347826</v>
      </c>
      <c r="U8" s="4">
        <v>30.047934782608703</v>
      </c>
      <c r="V8" s="4">
        <v>7.8638043478260862</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 s="4">
        <v>0</v>
      </c>
      <c r="Y8" s="4">
        <v>0</v>
      </c>
      <c r="Z8" s="4">
        <v>0</v>
      </c>
      <c r="AA8" s="4">
        <v>0</v>
      </c>
      <c r="AB8" s="4">
        <v>0</v>
      </c>
      <c r="AC8" s="4">
        <v>0</v>
      </c>
      <c r="AD8" s="4">
        <v>0</v>
      </c>
      <c r="AE8" s="4">
        <v>0</v>
      </c>
      <c r="AF8" s="1">
        <v>265843</v>
      </c>
      <c r="AG8" s="1">
        <v>7</v>
      </c>
      <c r="AH8"/>
    </row>
    <row r="9" spans="1:34" x14ac:dyDescent="0.25">
      <c r="A9" t="s">
        <v>496</v>
      </c>
      <c r="B9" t="s">
        <v>397</v>
      </c>
      <c r="C9" t="s">
        <v>700</v>
      </c>
      <c r="D9" t="s">
        <v>538</v>
      </c>
      <c r="E9" s="4">
        <v>23.228260869565219</v>
      </c>
      <c r="F9" s="4">
        <f>Nurse[[#This Row],[Total Nurse Staff Hours]]/Nurse[[#This Row],[MDS Census]]</f>
        <v>4.2448525970987365</v>
      </c>
      <c r="G9" s="4">
        <f>Nurse[[#This Row],[Total Direct Care Staff Hours]]/Nurse[[#This Row],[MDS Census]]</f>
        <v>3.8018249883013571</v>
      </c>
      <c r="H9" s="4">
        <f>Nurse[[#This Row],[Total RN Hours (w/ Admin, DON)]]/Nurse[[#This Row],[MDS Census]]</f>
        <v>0.51930276087973792</v>
      </c>
      <c r="I9" s="4">
        <f>Nurse[[#This Row],[RN Hours (excl. Admin, DON)]]/Nurse[[#This Row],[MDS Census]]</f>
        <v>0.24976602714085164</v>
      </c>
      <c r="J9" s="4">
        <f>SUM(Nurse[[#This Row],[RN Hours (excl. Admin, DON)]],Nurse[[#This Row],[RN Admin Hours]],Nurse[[#This Row],[RN DON Hours]],Nurse[[#This Row],[LPN Hours (excl. Admin)]],Nurse[[#This Row],[LPN Admin Hours]],Nurse[[#This Row],[CNA Hours]],Nurse[[#This Row],[NA TR Hours]],Nurse[[#This Row],[Med Aide/Tech Hours]])</f>
        <v>98.600543478260875</v>
      </c>
      <c r="K9" s="4">
        <f>SUM(Nurse[[#This Row],[RN Hours (excl. Admin, DON)]],Nurse[[#This Row],[LPN Hours (excl. Admin)]],Nurse[[#This Row],[CNA Hours]],Nurse[[#This Row],[NA TR Hours]],Nurse[[#This Row],[Med Aide/Tech Hours]])</f>
        <v>88.309782608695656</v>
      </c>
      <c r="L9" s="4">
        <f>SUM(Nurse[[#This Row],[RN Hours (excl. Admin, DON)]],Nurse[[#This Row],[RN Admin Hours]],Nurse[[#This Row],[RN DON Hours]])</f>
        <v>12.0625</v>
      </c>
      <c r="M9" s="4">
        <v>5.8016304347826084</v>
      </c>
      <c r="N9" s="4">
        <v>0</v>
      </c>
      <c r="O9" s="4">
        <v>6.2608695652173916</v>
      </c>
      <c r="P9" s="4">
        <f>SUM(Nurse[[#This Row],[LPN Hours (excl. Admin)]],Nurse[[#This Row],[LPN Admin Hours]])</f>
        <v>24.043478260869563</v>
      </c>
      <c r="Q9" s="4">
        <v>20.013586956521738</v>
      </c>
      <c r="R9" s="4">
        <v>4.0298913043478262</v>
      </c>
      <c r="S9" s="4">
        <f>SUM(Nurse[[#This Row],[CNA Hours]],Nurse[[#This Row],[NA TR Hours]],Nurse[[#This Row],[Med Aide/Tech Hours]])</f>
        <v>62.494565217391305</v>
      </c>
      <c r="T9" s="4">
        <v>54.5625</v>
      </c>
      <c r="U9" s="4">
        <v>0</v>
      </c>
      <c r="V9" s="4">
        <v>7.9320652173913047</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45.991847826086961</v>
      </c>
      <c r="X9" s="4">
        <v>0.34782608695652173</v>
      </c>
      <c r="Y9" s="4">
        <v>0</v>
      </c>
      <c r="Z9" s="4">
        <v>4.3478260869565215</v>
      </c>
      <c r="AA9" s="4">
        <v>10.809782608695652</v>
      </c>
      <c r="AB9" s="4">
        <v>0</v>
      </c>
      <c r="AC9" s="4">
        <v>27.790760869565219</v>
      </c>
      <c r="AD9" s="4">
        <v>0</v>
      </c>
      <c r="AE9" s="4">
        <v>2.6956521739130435</v>
      </c>
      <c r="AF9" s="1">
        <v>265802</v>
      </c>
      <c r="AG9" s="1">
        <v>7</v>
      </c>
      <c r="AH9"/>
    </row>
    <row r="10" spans="1:34" x14ac:dyDescent="0.25">
      <c r="A10" t="s">
        <v>496</v>
      </c>
      <c r="B10" t="s">
        <v>457</v>
      </c>
      <c r="C10" t="s">
        <v>734</v>
      </c>
      <c r="D10" t="s">
        <v>563</v>
      </c>
      <c r="E10" s="4">
        <v>32.633802816901408</v>
      </c>
      <c r="F10" s="4">
        <f>Nurse[[#This Row],[Total Nurse Staff Hours]]/Nurse[[#This Row],[MDS Census]]</f>
        <v>4.8485973241260254</v>
      </c>
      <c r="G10" s="4">
        <f>Nurse[[#This Row],[Total Direct Care Staff Hours]]/Nurse[[#This Row],[MDS Census]]</f>
        <v>4.5250755287009072</v>
      </c>
      <c r="H10" s="4">
        <f>Nurse[[#This Row],[Total RN Hours (w/ Admin, DON)]]/Nurse[[#This Row],[MDS Census]]</f>
        <v>0.45584807941303418</v>
      </c>
      <c r="I10" s="4">
        <f>Nurse[[#This Row],[RN Hours (excl. Admin, DON)]]/Nurse[[#This Row],[MDS Census]]</f>
        <v>0.30496331463098841</v>
      </c>
      <c r="J10" s="4">
        <f>SUM(Nurse[[#This Row],[RN Hours (excl. Admin, DON)]],Nurse[[#This Row],[RN Admin Hours]],Nurse[[#This Row],[RN DON Hours]],Nurse[[#This Row],[LPN Hours (excl. Admin)]],Nurse[[#This Row],[LPN Admin Hours]],Nurse[[#This Row],[CNA Hours]],Nurse[[#This Row],[NA TR Hours]],Nurse[[#This Row],[Med Aide/Tech Hours]])</f>
        <v>158.22816901408453</v>
      </c>
      <c r="K10" s="4">
        <f>SUM(Nurse[[#This Row],[RN Hours (excl. Admin, DON)]],Nurse[[#This Row],[LPN Hours (excl. Admin)]],Nurse[[#This Row],[CNA Hours]],Nurse[[#This Row],[NA TR Hours]],Nurse[[#This Row],[Med Aide/Tech Hours]])</f>
        <v>147.67042253521129</v>
      </c>
      <c r="L10" s="4">
        <f>SUM(Nurse[[#This Row],[RN Hours (excl. Admin, DON)]],Nurse[[#This Row],[RN Admin Hours]],Nurse[[#This Row],[RN DON Hours]])</f>
        <v>14.876056338028171</v>
      </c>
      <c r="M10" s="4">
        <v>9.9521126760563394</v>
      </c>
      <c r="N10" s="4">
        <v>0.247887323943662</v>
      </c>
      <c r="O10" s="4">
        <v>4.676056338028169</v>
      </c>
      <c r="P10" s="4">
        <f>SUM(Nurse[[#This Row],[LPN Hours (excl. Admin)]],Nurse[[#This Row],[LPN Admin Hours]])</f>
        <v>27.107042253521133</v>
      </c>
      <c r="Q10" s="4">
        <v>21.473239436619725</v>
      </c>
      <c r="R10" s="4">
        <v>5.6338028169014081</v>
      </c>
      <c r="S10" s="4">
        <f>SUM(Nurse[[#This Row],[CNA Hours]],Nurse[[#This Row],[NA TR Hours]],Nurse[[#This Row],[Med Aide/Tech Hours]])</f>
        <v>116.24507042253521</v>
      </c>
      <c r="T10" s="4">
        <v>65.597183098591543</v>
      </c>
      <c r="U10" s="4">
        <v>0.69436619718309855</v>
      </c>
      <c r="V10" s="4">
        <v>49.953521126760563</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 s="4">
        <v>0</v>
      </c>
      <c r="Y10" s="4">
        <v>0</v>
      </c>
      <c r="Z10" s="4">
        <v>0</v>
      </c>
      <c r="AA10" s="4">
        <v>0</v>
      </c>
      <c r="AB10" s="4">
        <v>0</v>
      </c>
      <c r="AC10" s="4">
        <v>0</v>
      </c>
      <c r="AD10" s="4">
        <v>0</v>
      </c>
      <c r="AE10" s="4">
        <v>0</v>
      </c>
      <c r="AF10" s="1">
        <v>265876</v>
      </c>
      <c r="AG10" s="1">
        <v>7</v>
      </c>
      <c r="AH10"/>
    </row>
    <row r="11" spans="1:34" x14ac:dyDescent="0.25">
      <c r="A11" t="s">
        <v>496</v>
      </c>
      <c r="B11" t="s">
        <v>155</v>
      </c>
      <c r="C11" t="s">
        <v>716</v>
      </c>
      <c r="D11" t="s">
        <v>593</v>
      </c>
      <c r="E11" s="4">
        <v>86.16901408450704</v>
      </c>
      <c r="F11" s="4">
        <f>Nurse[[#This Row],[Total Nurse Staff Hours]]/Nurse[[#This Row],[MDS Census]]</f>
        <v>4.377034978751225</v>
      </c>
      <c r="G11" s="4">
        <f>Nurse[[#This Row],[Total Direct Care Staff Hours]]/Nurse[[#This Row],[MDS Census]]</f>
        <v>4.1333818241255305</v>
      </c>
      <c r="H11" s="4">
        <f>Nurse[[#This Row],[Total RN Hours (w/ Admin, DON)]]/Nurse[[#This Row],[MDS Census]]</f>
        <v>0.62902419091206274</v>
      </c>
      <c r="I11" s="4">
        <f>Nurse[[#This Row],[RN Hours (excl. Admin, DON)]]/Nurse[[#This Row],[MDS Census]]</f>
        <v>0.45641876430205947</v>
      </c>
      <c r="J11" s="4">
        <f>SUM(Nurse[[#This Row],[RN Hours (excl. Admin, DON)]],Nurse[[#This Row],[RN Admin Hours]],Nurse[[#This Row],[RN DON Hours]],Nurse[[#This Row],[LPN Hours (excl. Admin)]],Nurse[[#This Row],[LPN Admin Hours]],Nurse[[#This Row],[CNA Hours]],Nurse[[#This Row],[NA TR Hours]],Nurse[[#This Row],[Med Aide/Tech Hours]])</f>
        <v>377.1647887323943</v>
      </c>
      <c r="K11" s="4">
        <f>SUM(Nurse[[#This Row],[RN Hours (excl. Admin, DON)]],Nurse[[#This Row],[LPN Hours (excl. Admin)]],Nurse[[#This Row],[CNA Hours]],Nurse[[#This Row],[NA TR Hours]],Nurse[[#This Row],[Med Aide/Tech Hours]])</f>
        <v>356.16943661971823</v>
      </c>
      <c r="L11" s="4">
        <f>SUM(Nurse[[#This Row],[RN Hours (excl. Admin, DON)]],Nurse[[#This Row],[RN Admin Hours]],Nurse[[#This Row],[RN DON Hours]])</f>
        <v>54.202394366197183</v>
      </c>
      <c r="M11" s="4">
        <v>39.329154929577463</v>
      </c>
      <c r="N11" s="4">
        <v>11.605633802816902</v>
      </c>
      <c r="O11" s="4">
        <v>3.267605633802817</v>
      </c>
      <c r="P11" s="4">
        <f>SUM(Nurse[[#This Row],[LPN Hours (excl. Admin)]],Nurse[[#This Row],[LPN Admin Hours]])</f>
        <v>100.46380281690141</v>
      </c>
      <c r="Q11" s="4">
        <v>94.341690140845074</v>
      </c>
      <c r="R11" s="4">
        <v>6.1221126760563385</v>
      </c>
      <c r="S11" s="4">
        <f>SUM(Nurse[[#This Row],[CNA Hours]],Nurse[[#This Row],[NA TR Hours]],Nurse[[#This Row],[Med Aide/Tech Hours]])</f>
        <v>222.4985915492957</v>
      </c>
      <c r="T11" s="4">
        <v>219.65816901408442</v>
      </c>
      <c r="U11" s="4">
        <v>0</v>
      </c>
      <c r="V11" s="4">
        <v>2.8404225352112675</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122.57845070422536</v>
      </c>
      <c r="X11" s="4">
        <v>12.933943661971831</v>
      </c>
      <c r="Y11" s="4">
        <v>0</v>
      </c>
      <c r="Z11" s="4">
        <v>0</v>
      </c>
      <c r="AA11" s="4">
        <v>34.987183098591551</v>
      </c>
      <c r="AB11" s="4">
        <v>0</v>
      </c>
      <c r="AC11" s="4">
        <v>74.657323943661979</v>
      </c>
      <c r="AD11" s="4">
        <v>0</v>
      </c>
      <c r="AE11" s="4">
        <v>0</v>
      </c>
      <c r="AF11" s="1">
        <v>265417</v>
      </c>
      <c r="AG11" s="1">
        <v>7</v>
      </c>
      <c r="AH11"/>
    </row>
    <row r="12" spans="1:34" x14ac:dyDescent="0.25">
      <c r="A12" t="s">
        <v>496</v>
      </c>
      <c r="B12" t="s">
        <v>243</v>
      </c>
      <c r="C12" t="s">
        <v>806</v>
      </c>
      <c r="D12" t="s">
        <v>544</v>
      </c>
      <c r="E12" s="4">
        <v>69.366197183098592</v>
      </c>
      <c r="F12" s="4">
        <f>Nurse[[#This Row],[Total Nurse Staff Hours]]/Nurse[[#This Row],[MDS Census]]</f>
        <v>3.1787878172588835</v>
      </c>
      <c r="G12" s="4">
        <f>Nurse[[#This Row],[Total Direct Care Staff Hours]]/Nurse[[#This Row],[MDS Census]]</f>
        <v>2.8883817258883253</v>
      </c>
      <c r="H12" s="4">
        <f>Nurse[[#This Row],[Total RN Hours (w/ Admin, DON)]]/Nurse[[#This Row],[MDS Census]]</f>
        <v>0.69538680203045677</v>
      </c>
      <c r="I12" s="4">
        <f>Nurse[[#This Row],[RN Hours (excl. Admin, DON)]]/Nurse[[#This Row],[MDS Census]]</f>
        <v>0.40498071065989844</v>
      </c>
      <c r="J12" s="4">
        <f>SUM(Nurse[[#This Row],[RN Hours (excl. Admin, DON)]],Nurse[[#This Row],[RN Admin Hours]],Nurse[[#This Row],[RN DON Hours]],Nurse[[#This Row],[LPN Hours (excl. Admin)]],Nurse[[#This Row],[LPN Admin Hours]],Nurse[[#This Row],[CNA Hours]],Nurse[[#This Row],[NA TR Hours]],Nurse[[#This Row],[Med Aide/Tech Hours]])</f>
        <v>220.50042253521127</v>
      </c>
      <c r="K12" s="4">
        <f>SUM(Nurse[[#This Row],[RN Hours (excl. Admin, DON)]],Nurse[[#This Row],[LPN Hours (excl. Admin)]],Nurse[[#This Row],[CNA Hours]],Nurse[[#This Row],[NA TR Hours]],Nurse[[#This Row],[Med Aide/Tech Hours]])</f>
        <v>200.3560563380282</v>
      </c>
      <c r="L12" s="4">
        <f>SUM(Nurse[[#This Row],[RN Hours (excl. Admin, DON)]],Nurse[[#This Row],[RN Admin Hours]],Nurse[[#This Row],[RN DON Hours]])</f>
        <v>48.236338028169008</v>
      </c>
      <c r="M12" s="4">
        <v>28.091971830985912</v>
      </c>
      <c r="N12" s="4">
        <v>13.75</v>
      </c>
      <c r="O12" s="4">
        <v>6.394366197183099</v>
      </c>
      <c r="P12" s="4">
        <f>SUM(Nurse[[#This Row],[LPN Hours (excl. Admin)]],Nurse[[#This Row],[LPN Admin Hours]])</f>
        <v>22.511267605633805</v>
      </c>
      <c r="Q12" s="4">
        <v>22.511267605633805</v>
      </c>
      <c r="R12" s="4">
        <v>0</v>
      </c>
      <c r="S12" s="4">
        <f>SUM(Nurse[[#This Row],[CNA Hours]],Nurse[[#This Row],[NA TR Hours]],Nurse[[#This Row],[Med Aide/Tech Hours]])</f>
        <v>149.75281690140847</v>
      </c>
      <c r="T12" s="4">
        <v>132.10140845070424</v>
      </c>
      <c r="U12" s="4">
        <v>4.897887323943662</v>
      </c>
      <c r="V12" s="4">
        <v>12.753521126760564</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72.944084507042248</v>
      </c>
      <c r="X12" s="4">
        <v>13.282112676056339</v>
      </c>
      <c r="Y12" s="4">
        <v>0</v>
      </c>
      <c r="Z12" s="4">
        <v>0</v>
      </c>
      <c r="AA12" s="4">
        <v>13.743661971830987</v>
      </c>
      <c r="AB12" s="4">
        <v>0</v>
      </c>
      <c r="AC12" s="4">
        <v>45.918309859154924</v>
      </c>
      <c r="AD12" s="4">
        <v>0</v>
      </c>
      <c r="AE12" s="4">
        <v>0</v>
      </c>
      <c r="AF12" s="1">
        <v>265571</v>
      </c>
      <c r="AG12" s="1">
        <v>7</v>
      </c>
      <c r="AH12"/>
    </row>
    <row r="13" spans="1:34" x14ac:dyDescent="0.25">
      <c r="A13" t="s">
        <v>496</v>
      </c>
      <c r="B13" t="s">
        <v>326</v>
      </c>
      <c r="C13" t="s">
        <v>632</v>
      </c>
      <c r="D13" t="s">
        <v>546</v>
      </c>
      <c r="E13" s="4">
        <v>32.489130434782609</v>
      </c>
      <c r="F13" s="4">
        <f>Nurse[[#This Row],[Total Nurse Staff Hours]]/Nurse[[#This Row],[MDS Census]]</f>
        <v>3.1751689528270326</v>
      </c>
      <c r="G13" s="4">
        <f>Nurse[[#This Row],[Total Direct Care Staff Hours]]/Nurse[[#This Row],[MDS Census]]</f>
        <v>2.8410772833723659</v>
      </c>
      <c r="H13" s="4">
        <f>Nurse[[#This Row],[Total RN Hours (w/ Admin, DON)]]/Nurse[[#This Row],[MDS Census]]</f>
        <v>0.34001338240214107</v>
      </c>
      <c r="I13" s="4">
        <f>Nurse[[#This Row],[RN Hours (excl. Admin, DON)]]/Nurse[[#This Row],[MDS Census]]</f>
        <v>0.18899631983941115</v>
      </c>
      <c r="J13" s="4">
        <f>SUM(Nurse[[#This Row],[RN Hours (excl. Admin, DON)]],Nurse[[#This Row],[RN Admin Hours]],Nurse[[#This Row],[RN DON Hours]],Nurse[[#This Row],[LPN Hours (excl. Admin)]],Nurse[[#This Row],[LPN Admin Hours]],Nurse[[#This Row],[CNA Hours]],Nurse[[#This Row],[NA TR Hours]],Nurse[[#This Row],[Med Aide/Tech Hours]])</f>
        <v>103.15847826086957</v>
      </c>
      <c r="K13" s="4">
        <f>SUM(Nurse[[#This Row],[RN Hours (excl. Admin, DON)]],Nurse[[#This Row],[LPN Hours (excl. Admin)]],Nurse[[#This Row],[CNA Hours]],Nurse[[#This Row],[NA TR Hours]],Nurse[[#This Row],[Med Aide/Tech Hours]])</f>
        <v>92.304130434782621</v>
      </c>
      <c r="L13" s="4">
        <f>SUM(Nurse[[#This Row],[RN Hours (excl. Admin, DON)]],Nurse[[#This Row],[RN Admin Hours]],Nurse[[#This Row],[RN DON Hours]])</f>
        <v>11.04673913043478</v>
      </c>
      <c r="M13" s="4">
        <v>6.140326086956521</v>
      </c>
      <c r="N13" s="4">
        <v>0</v>
      </c>
      <c r="O13" s="4">
        <v>4.9064130434782598</v>
      </c>
      <c r="P13" s="4">
        <f>SUM(Nurse[[#This Row],[LPN Hours (excl. Admin)]],Nurse[[#This Row],[LPN Admin Hours]])</f>
        <v>28.774021739130443</v>
      </c>
      <c r="Q13" s="4">
        <v>22.826086956521745</v>
      </c>
      <c r="R13" s="4">
        <v>5.947934782608697</v>
      </c>
      <c r="S13" s="4">
        <f>SUM(Nurse[[#This Row],[CNA Hours]],Nurse[[#This Row],[NA TR Hours]],Nurse[[#This Row],[Med Aide/Tech Hours]])</f>
        <v>63.337717391304352</v>
      </c>
      <c r="T13" s="4">
        <v>37.539239130434787</v>
      </c>
      <c r="U13" s="4">
        <v>7.7014130434782615</v>
      </c>
      <c r="V13" s="4">
        <v>18.097065217391307</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 s="4">
        <v>0</v>
      </c>
      <c r="Y13" s="4">
        <v>0</v>
      </c>
      <c r="Z13" s="4">
        <v>0</v>
      </c>
      <c r="AA13" s="4">
        <v>0</v>
      </c>
      <c r="AB13" s="4">
        <v>0</v>
      </c>
      <c r="AC13" s="4">
        <v>0</v>
      </c>
      <c r="AD13" s="4">
        <v>0</v>
      </c>
      <c r="AE13" s="4">
        <v>0</v>
      </c>
      <c r="AF13" s="1">
        <v>265707</v>
      </c>
      <c r="AG13" s="1">
        <v>7</v>
      </c>
      <c r="AH13"/>
    </row>
    <row r="14" spans="1:34" x14ac:dyDescent="0.25">
      <c r="A14" t="s">
        <v>496</v>
      </c>
      <c r="B14" t="s">
        <v>348</v>
      </c>
      <c r="C14" t="s">
        <v>696</v>
      </c>
      <c r="D14" t="s">
        <v>612</v>
      </c>
      <c r="E14" s="4">
        <v>42.217391304347828</v>
      </c>
      <c r="F14" s="4">
        <f>Nurse[[#This Row],[Total Nurse Staff Hours]]/Nurse[[#This Row],[MDS Census]]</f>
        <v>2.8308496395468592</v>
      </c>
      <c r="G14" s="4">
        <f>Nurse[[#This Row],[Total Direct Care Staff Hours]]/Nurse[[#This Row],[MDS Census]]</f>
        <v>2.6623815653964984</v>
      </c>
      <c r="H14" s="4">
        <f>Nurse[[#This Row],[Total RN Hours (w/ Admin, DON)]]/Nurse[[#This Row],[MDS Census]]</f>
        <v>0.29795314109165805</v>
      </c>
      <c r="I14" s="4">
        <f>Nurse[[#This Row],[RN Hours (excl. Admin, DON)]]/Nurse[[#This Row],[MDS Census]]</f>
        <v>0.16613027806385167</v>
      </c>
      <c r="J14" s="4">
        <f>SUM(Nurse[[#This Row],[RN Hours (excl. Admin, DON)]],Nurse[[#This Row],[RN Admin Hours]],Nurse[[#This Row],[RN DON Hours]],Nurse[[#This Row],[LPN Hours (excl. Admin)]],Nurse[[#This Row],[LPN Admin Hours]],Nurse[[#This Row],[CNA Hours]],Nurse[[#This Row],[NA TR Hours]],Nurse[[#This Row],[Med Aide/Tech Hours]])</f>
        <v>119.51108695652175</v>
      </c>
      <c r="K14" s="4">
        <f>SUM(Nurse[[#This Row],[RN Hours (excl. Admin, DON)]],Nurse[[#This Row],[LPN Hours (excl. Admin)]],Nurse[[#This Row],[CNA Hours]],Nurse[[#This Row],[NA TR Hours]],Nurse[[#This Row],[Med Aide/Tech Hours]])</f>
        <v>112.39880434782609</v>
      </c>
      <c r="L14" s="4">
        <f>SUM(Nurse[[#This Row],[RN Hours (excl. Admin, DON)]],Nurse[[#This Row],[RN Admin Hours]],Nurse[[#This Row],[RN DON Hours]])</f>
        <v>12.578804347826086</v>
      </c>
      <c r="M14" s="4">
        <v>7.0135869565217375</v>
      </c>
      <c r="N14" s="4">
        <v>0</v>
      </c>
      <c r="O14" s="4">
        <v>5.5652173913043477</v>
      </c>
      <c r="P14" s="4">
        <f>SUM(Nurse[[#This Row],[LPN Hours (excl. Admin)]],Nurse[[#This Row],[LPN Admin Hours]])</f>
        <v>31.20663043478261</v>
      </c>
      <c r="Q14" s="4">
        <v>29.659565217391307</v>
      </c>
      <c r="R14" s="4">
        <v>1.5470652173913038</v>
      </c>
      <c r="S14" s="4">
        <f>SUM(Nurse[[#This Row],[CNA Hours]],Nurse[[#This Row],[NA TR Hours]],Nurse[[#This Row],[Med Aide/Tech Hours]])</f>
        <v>75.725652173913048</v>
      </c>
      <c r="T14" s="4">
        <v>60.057282608695644</v>
      </c>
      <c r="U14" s="4">
        <v>12.097391304347832</v>
      </c>
      <c r="V14" s="4">
        <v>3.5709782608695648</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20.39010869565217</v>
      </c>
      <c r="X14" s="4">
        <v>0</v>
      </c>
      <c r="Y14" s="4">
        <v>0</v>
      </c>
      <c r="Z14" s="4">
        <v>0</v>
      </c>
      <c r="AA14" s="4">
        <v>7.4538043478260869</v>
      </c>
      <c r="AB14" s="4">
        <v>0</v>
      </c>
      <c r="AC14" s="4">
        <v>11.857499999999998</v>
      </c>
      <c r="AD14" s="4">
        <v>0</v>
      </c>
      <c r="AE14" s="4">
        <v>1.0788043478260869</v>
      </c>
      <c r="AF14" s="1">
        <v>265738</v>
      </c>
      <c r="AG14" s="1">
        <v>7</v>
      </c>
      <c r="AH14"/>
    </row>
    <row r="15" spans="1:34" x14ac:dyDescent="0.25">
      <c r="A15" t="s">
        <v>496</v>
      </c>
      <c r="B15" t="s">
        <v>166</v>
      </c>
      <c r="C15" t="s">
        <v>695</v>
      </c>
      <c r="D15" t="s">
        <v>531</v>
      </c>
      <c r="E15" s="4">
        <v>105.42391304347827</v>
      </c>
      <c r="F15" s="4">
        <f>Nurse[[#This Row],[Total Nurse Staff Hours]]/Nurse[[#This Row],[MDS Census]]</f>
        <v>2.6840529951541385</v>
      </c>
      <c r="G15" s="4">
        <f>Nurse[[#This Row],[Total Direct Care Staff Hours]]/Nurse[[#This Row],[MDS Census]]</f>
        <v>2.4797783276626451</v>
      </c>
      <c r="H15" s="4">
        <f>Nurse[[#This Row],[Total RN Hours (w/ Admin, DON)]]/Nurse[[#This Row],[MDS Census]]</f>
        <v>0.20721002165171665</v>
      </c>
      <c r="I15" s="4">
        <f>Nurse[[#This Row],[RN Hours (excl. Admin, DON)]]/Nurse[[#This Row],[MDS Census]]</f>
        <v>0.11707186307866789</v>
      </c>
      <c r="J15" s="4">
        <f>SUM(Nurse[[#This Row],[RN Hours (excl. Admin, DON)]],Nurse[[#This Row],[RN Admin Hours]],Nurse[[#This Row],[RN DON Hours]],Nurse[[#This Row],[LPN Hours (excl. Admin)]],Nurse[[#This Row],[LPN Admin Hours]],Nurse[[#This Row],[CNA Hours]],Nurse[[#This Row],[NA TR Hours]],Nurse[[#This Row],[Med Aide/Tech Hours]])</f>
        <v>282.96336956521731</v>
      </c>
      <c r="K15" s="4">
        <f>SUM(Nurse[[#This Row],[RN Hours (excl. Admin, DON)]],Nurse[[#This Row],[LPN Hours (excl. Admin)]],Nurse[[#This Row],[CNA Hours]],Nurse[[#This Row],[NA TR Hours]],Nurse[[#This Row],[Med Aide/Tech Hours]])</f>
        <v>261.42793478260865</v>
      </c>
      <c r="L15" s="4">
        <f>SUM(Nurse[[#This Row],[RN Hours (excl. Admin, DON)]],Nurse[[#This Row],[RN Admin Hours]],Nurse[[#This Row],[RN DON Hours]])</f>
        <v>21.844891304347826</v>
      </c>
      <c r="M15" s="4">
        <v>12.342173913043478</v>
      </c>
      <c r="N15" s="4">
        <v>4.5733695652173916</v>
      </c>
      <c r="O15" s="4">
        <v>4.9293478260869561</v>
      </c>
      <c r="P15" s="4">
        <f>SUM(Nurse[[#This Row],[LPN Hours (excl. Admin)]],Nurse[[#This Row],[LPN Admin Hours]])</f>
        <v>82.900978260869564</v>
      </c>
      <c r="Q15" s="4">
        <v>70.868260869565219</v>
      </c>
      <c r="R15" s="4">
        <v>12.032717391304347</v>
      </c>
      <c r="S15" s="4">
        <f>SUM(Nurse[[#This Row],[CNA Hours]],Nurse[[#This Row],[NA TR Hours]],Nurse[[#This Row],[Med Aide/Tech Hours]])</f>
        <v>178.21749999999992</v>
      </c>
      <c r="T15" s="4">
        <v>119.10630434782601</v>
      </c>
      <c r="U15" s="4">
        <v>0</v>
      </c>
      <c r="V15" s="4">
        <v>59.111195652173919</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37.272173913043474</v>
      </c>
      <c r="X15" s="4">
        <v>4.473369565217391</v>
      </c>
      <c r="Y15" s="4">
        <v>0.40760869565217389</v>
      </c>
      <c r="Z15" s="4">
        <v>0</v>
      </c>
      <c r="AA15" s="4">
        <v>7.5081521739130421</v>
      </c>
      <c r="AB15" s="4">
        <v>0</v>
      </c>
      <c r="AC15" s="4">
        <v>16.298369565217392</v>
      </c>
      <c r="AD15" s="4">
        <v>0</v>
      </c>
      <c r="AE15" s="4">
        <v>8.5846739130434777</v>
      </c>
      <c r="AF15" s="1">
        <v>265437</v>
      </c>
      <c r="AG15" s="1">
        <v>7</v>
      </c>
      <c r="AH15"/>
    </row>
    <row r="16" spans="1:34" x14ac:dyDescent="0.25">
      <c r="A16" t="s">
        <v>496</v>
      </c>
      <c r="B16" t="s">
        <v>211</v>
      </c>
      <c r="C16" t="s">
        <v>633</v>
      </c>
      <c r="D16" t="s">
        <v>545</v>
      </c>
      <c r="E16" s="4">
        <v>29.576086956521738</v>
      </c>
      <c r="F16" s="4">
        <f>Nurse[[#This Row],[Total Nurse Staff Hours]]/Nurse[[#This Row],[MDS Census]]</f>
        <v>5.2921719955898568E-2</v>
      </c>
      <c r="G16" s="4">
        <f>Nurse[[#This Row],[Total Direct Care Staff Hours]]/Nurse[[#This Row],[MDS Census]]</f>
        <v>2.0580668871738334E-2</v>
      </c>
      <c r="H16" s="4">
        <f>Nurse[[#This Row],[Total RN Hours (w/ Admin, DON)]]/Nurse[[#This Row],[MDS Census]]</f>
        <v>3.2341051084160237E-2</v>
      </c>
      <c r="I16" s="4">
        <f>Nurse[[#This Row],[RN Hours (excl. Admin, DON)]]/Nurse[[#This Row],[MDS Census]]</f>
        <v>0</v>
      </c>
      <c r="J16" s="4">
        <f>SUM(Nurse[[#This Row],[RN Hours (excl. Admin, DON)]],Nurse[[#This Row],[RN Admin Hours]],Nurse[[#This Row],[RN DON Hours]],Nurse[[#This Row],[LPN Hours (excl. Admin)]],Nurse[[#This Row],[LPN Admin Hours]],Nurse[[#This Row],[CNA Hours]],Nurse[[#This Row],[NA TR Hours]],Nurse[[#This Row],[Med Aide/Tech Hours]])</f>
        <v>1.5652173913043479</v>
      </c>
      <c r="K16" s="4">
        <f>SUM(Nurse[[#This Row],[RN Hours (excl. Admin, DON)]],Nurse[[#This Row],[LPN Hours (excl. Admin)]],Nurse[[#This Row],[CNA Hours]],Nurse[[#This Row],[NA TR Hours]],Nurse[[#This Row],[Med Aide/Tech Hours]])</f>
        <v>0.60869565217391308</v>
      </c>
      <c r="L16" s="4">
        <f>SUM(Nurse[[#This Row],[RN Hours (excl. Admin, DON)]],Nurse[[#This Row],[RN Admin Hours]],Nurse[[#This Row],[RN DON Hours]])</f>
        <v>0.95652173913043481</v>
      </c>
      <c r="M16" s="4">
        <v>0</v>
      </c>
      <c r="N16" s="4">
        <v>0</v>
      </c>
      <c r="O16" s="4">
        <v>0.95652173913043481</v>
      </c>
      <c r="P16" s="4">
        <f>SUM(Nurse[[#This Row],[LPN Hours (excl. Admin)]],Nurse[[#This Row],[LPN Admin Hours]])</f>
        <v>0</v>
      </c>
      <c r="Q16" s="4">
        <v>0</v>
      </c>
      <c r="R16" s="4">
        <v>0</v>
      </c>
      <c r="S16" s="4">
        <f>SUM(Nurse[[#This Row],[CNA Hours]],Nurse[[#This Row],[NA TR Hours]],Nurse[[#This Row],[Med Aide/Tech Hours]])</f>
        <v>0.60869565217391308</v>
      </c>
      <c r="T16" s="4">
        <v>0.34782608695652173</v>
      </c>
      <c r="U16" s="4">
        <v>0</v>
      </c>
      <c r="V16" s="4">
        <v>0.2608695652173913</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 s="4">
        <v>0</v>
      </c>
      <c r="Y16" s="4">
        <v>0</v>
      </c>
      <c r="Z16" s="4">
        <v>0</v>
      </c>
      <c r="AA16" s="4">
        <v>0</v>
      </c>
      <c r="AB16" s="4">
        <v>0</v>
      </c>
      <c r="AC16" s="4">
        <v>0</v>
      </c>
      <c r="AD16" s="4">
        <v>0</v>
      </c>
      <c r="AE16" s="4">
        <v>0</v>
      </c>
      <c r="AF16" s="1">
        <v>265517</v>
      </c>
      <c r="AG16" s="1">
        <v>7</v>
      </c>
      <c r="AH16"/>
    </row>
    <row r="17" spans="1:34" x14ac:dyDescent="0.25">
      <c r="A17" t="s">
        <v>496</v>
      </c>
      <c r="B17" t="s">
        <v>148</v>
      </c>
      <c r="C17" t="s">
        <v>778</v>
      </c>
      <c r="D17" t="s">
        <v>582</v>
      </c>
      <c r="E17" s="4">
        <v>63.771739130434781</v>
      </c>
      <c r="F17" s="4">
        <f>Nurse[[#This Row],[Total Nurse Staff Hours]]/Nurse[[#This Row],[MDS Census]]</f>
        <v>2.8275950230100562</v>
      </c>
      <c r="G17" s="4">
        <f>Nurse[[#This Row],[Total Direct Care Staff Hours]]/Nurse[[#This Row],[MDS Census]]</f>
        <v>2.6748338162604397</v>
      </c>
      <c r="H17" s="4">
        <f>Nurse[[#This Row],[Total RN Hours (w/ Admin, DON)]]/Nurse[[#This Row],[MDS Census]]</f>
        <v>0.33509459689790355</v>
      </c>
      <c r="I17" s="4">
        <f>Nurse[[#This Row],[RN Hours (excl. Admin, DON)]]/Nurse[[#This Row],[MDS Census]]</f>
        <v>0.18233339014828703</v>
      </c>
      <c r="J17" s="4">
        <f>SUM(Nurse[[#This Row],[RN Hours (excl. Admin, DON)]],Nurse[[#This Row],[RN Admin Hours]],Nurse[[#This Row],[RN DON Hours]],Nurse[[#This Row],[LPN Hours (excl. Admin)]],Nurse[[#This Row],[LPN Admin Hours]],Nurse[[#This Row],[CNA Hours]],Nurse[[#This Row],[NA TR Hours]],Nurse[[#This Row],[Med Aide/Tech Hours]])</f>
        <v>180.32065217391303</v>
      </c>
      <c r="K17" s="4">
        <f>SUM(Nurse[[#This Row],[RN Hours (excl. Admin, DON)]],Nurse[[#This Row],[LPN Hours (excl. Admin)]],Nurse[[#This Row],[CNA Hours]],Nurse[[#This Row],[NA TR Hours]],Nurse[[#This Row],[Med Aide/Tech Hours]])</f>
        <v>170.57880434782609</v>
      </c>
      <c r="L17" s="4">
        <f>SUM(Nurse[[#This Row],[RN Hours (excl. Admin, DON)]],Nurse[[#This Row],[RN Admin Hours]],Nurse[[#This Row],[RN DON Hours]])</f>
        <v>21.369565217391305</v>
      </c>
      <c r="M17" s="4">
        <v>11.627717391304348</v>
      </c>
      <c r="N17" s="4">
        <v>5.7255434782608692</v>
      </c>
      <c r="O17" s="4">
        <v>4.0163043478260869</v>
      </c>
      <c r="P17" s="4">
        <f>SUM(Nurse[[#This Row],[LPN Hours (excl. Admin)]],Nurse[[#This Row],[LPN Admin Hours]])</f>
        <v>35.608695652173914</v>
      </c>
      <c r="Q17" s="4">
        <v>35.608695652173914</v>
      </c>
      <c r="R17" s="4">
        <v>0</v>
      </c>
      <c r="S17" s="4">
        <f>SUM(Nurse[[#This Row],[CNA Hours]],Nurse[[#This Row],[NA TR Hours]],Nurse[[#This Row],[Med Aide/Tech Hours]])</f>
        <v>123.34239130434783</v>
      </c>
      <c r="T17" s="4">
        <v>89.171195652173907</v>
      </c>
      <c r="U17" s="4">
        <v>19.163043478260871</v>
      </c>
      <c r="V17" s="4">
        <v>15.008152173913043</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 s="4">
        <v>0</v>
      </c>
      <c r="Y17" s="4">
        <v>0</v>
      </c>
      <c r="Z17" s="4">
        <v>0</v>
      </c>
      <c r="AA17" s="4">
        <v>0</v>
      </c>
      <c r="AB17" s="4">
        <v>0</v>
      </c>
      <c r="AC17" s="4">
        <v>0</v>
      </c>
      <c r="AD17" s="4">
        <v>0</v>
      </c>
      <c r="AE17" s="4">
        <v>0</v>
      </c>
      <c r="AF17" s="1">
        <v>265406</v>
      </c>
      <c r="AG17" s="1">
        <v>7</v>
      </c>
      <c r="AH17"/>
    </row>
    <row r="18" spans="1:34" x14ac:dyDescent="0.25">
      <c r="A18" t="s">
        <v>496</v>
      </c>
      <c r="B18" t="s">
        <v>101</v>
      </c>
      <c r="C18" t="s">
        <v>763</v>
      </c>
      <c r="D18" t="s">
        <v>538</v>
      </c>
      <c r="E18" s="4">
        <v>116.58695652173913</v>
      </c>
      <c r="F18" s="4">
        <f>Nurse[[#This Row],[Total Nurse Staff Hours]]/Nurse[[#This Row],[MDS Census]]</f>
        <v>2.5408670520231214</v>
      </c>
      <c r="G18" s="4">
        <f>Nurse[[#This Row],[Total Direct Care Staff Hours]]/Nurse[[#This Row],[MDS Census]]</f>
        <v>2.3059761327615145</v>
      </c>
      <c r="H18" s="4">
        <f>Nurse[[#This Row],[Total RN Hours (w/ Admin, DON)]]/Nurse[[#This Row],[MDS Census]]</f>
        <v>0.35187395114674624</v>
      </c>
      <c r="I18" s="4">
        <f>Nurse[[#This Row],[RN Hours (excl. Admin, DON)]]/Nurse[[#This Row],[MDS Census]]</f>
        <v>0.20480141711728514</v>
      </c>
      <c r="J18" s="4">
        <f>SUM(Nurse[[#This Row],[RN Hours (excl. Admin, DON)]],Nurse[[#This Row],[RN Admin Hours]],Nurse[[#This Row],[RN DON Hours]],Nurse[[#This Row],[LPN Hours (excl. Admin)]],Nurse[[#This Row],[LPN Admin Hours]],Nurse[[#This Row],[CNA Hours]],Nurse[[#This Row],[NA TR Hours]],Nurse[[#This Row],[Med Aide/Tech Hours]])</f>
        <v>296.23195652173911</v>
      </c>
      <c r="K18" s="4">
        <f>SUM(Nurse[[#This Row],[RN Hours (excl. Admin, DON)]],Nurse[[#This Row],[LPN Hours (excl. Admin)]],Nurse[[#This Row],[CNA Hours]],Nurse[[#This Row],[NA TR Hours]],Nurse[[#This Row],[Med Aide/Tech Hours]])</f>
        <v>268.8467391304348</v>
      </c>
      <c r="L18" s="4">
        <f>SUM(Nurse[[#This Row],[RN Hours (excl. Admin, DON)]],Nurse[[#This Row],[RN Admin Hours]],Nurse[[#This Row],[RN DON Hours]])</f>
        <v>41.02391304347826</v>
      </c>
      <c r="M18" s="4">
        <v>23.877173913043482</v>
      </c>
      <c r="N18" s="4">
        <v>10.711956521739129</v>
      </c>
      <c r="O18" s="4">
        <v>6.4347826086956523</v>
      </c>
      <c r="P18" s="4">
        <f>SUM(Nurse[[#This Row],[LPN Hours (excl. Admin)]],Nurse[[#This Row],[LPN Admin Hours]])</f>
        <v>48.407717391304345</v>
      </c>
      <c r="Q18" s="4">
        <v>38.169239130434782</v>
      </c>
      <c r="R18" s="4">
        <v>10.238478260869563</v>
      </c>
      <c r="S18" s="4">
        <f>SUM(Nurse[[#This Row],[CNA Hours]],Nurse[[#This Row],[NA TR Hours]],Nurse[[#This Row],[Med Aide/Tech Hours]])</f>
        <v>206.80032608695655</v>
      </c>
      <c r="T18" s="4">
        <v>142.40978260869568</v>
      </c>
      <c r="U18" s="4">
        <v>1.9771739130434782</v>
      </c>
      <c r="V18" s="4">
        <v>62.413369565217366</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19.439239130434782</v>
      </c>
      <c r="X18" s="4">
        <v>0.82608695652173914</v>
      </c>
      <c r="Y18" s="4">
        <v>0</v>
      </c>
      <c r="Z18" s="4">
        <v>0</v>
      </c>
      <c r="AA18" s="4">
        <v>1.2173913043478262</v>
      </c>
      <c r="AB18" s="4">
        <v>0</v>
      </c>
      <c r="AC18" s="4">
        <v>16.977282608695649</v>
      </c>
      <c r="AD18" s="4">
        <v>0</v>
      </c>
      <c r="AE18" s="4">
        <v>0.41847826086956524</v>
      </c>
      <c r="AF18" s="1">
        <v>265339</v>
      </c>
      <c r="AG18" s="1">
        <v>7</v>
      </c>
      <c r="AH18"/>
    </row>
    <row r="19" spans="1:34" x14ac:dyDescent="0.25">
      <c r="A19" t="s">
        <v>496</v>
      </c>
      <c r="B19" t="s">
        <v>417</v>
      </c>
      <c r="C19" t="s">
        <v>716</v>
      </c>
      <c r="D19" t="s">
        <v>610</v>
      </c>
      <c r="E19" s="4">
        <v>55.347826086956523</v>
      </c>
      <c r="F19" s="4">
        <f>Nurse[[#This Row],[Total Nurse Staff Hours]]/Nurse[[#This Row],[MDS Census]]</f>
        <v>3.3115180675569516</v>
      </c>
      <c r="G19" s="4">
        <f>Nurse[[#This Row],[Total Direct Care Staff Hours]]/Nurse[[#This Row],[MDS Census]]</f>
        <v>2.8970443833464254</v>
      </c>
      <c r="H19" s="4">
        <f>Nurse[[#This Row],[Total RN Hours (w/ Admin, DON)]]/Nurse[[#This Row],[MDS Census]]</f>
        <v>0.44535545954438338</v>
      </c>
      <c r="I19" s="4">
        <f>Nurse[[#This Row],[RN Hours (excl. Admin, DON)]]/Nurse[[#This Row],[MDS Census]]</f>
        <v>0.13909073055773763</v>
      </c>
      <c r="J19" s="4">
        <f>SUM(Nurse[[#This Row],[RN Hours (excl. Admin, DON)]],Nurse[[#This Row],[RN Admin Hours]],Nurse[[#This Row],[RN DON Hours]],Nurse[[#This Row],[LPN Hours (excl. Admin)]],Nurse[[#This Row],[LPN Admin Hours]],Nurse[[#This Row],[CNA Hours]],Nurse[[#This Row],[NA TR Hours]],Nurse[[#This Row],[Med Aide/Tech Hours]])</f>
        <v>183.2853260869565</v>
      </c>
      <c r="K19" s="4">
        <f>SUM(Nurse[[#This Row],[RN Hours (excl. Admin, DON)]],Nurse[[#This Row],[LPN Hours (excl. Admin)]],Nurse[[#This Row],[CNA Hours]],Nurse[[#This Row],[NA TR Hours]],Nurse[[#This Row],[Med Aide/Tech Hours]])</f>
        <v>160.34510869565216</v>
      </c>
      <c r="L19" s="4">
        <f>SUM(Nurse[[#This Row],[RN Hours (excl. Admin, DON)]],Nurse[[#This Row],[RN Admin Hours]],Nurse[[#This Row],[RN DON Hours]])</f>
        <v>24.649456521739133</v>
      </c>
      <c r="M19" s="4">
        <v>7.6983695652173916</v>
      </c>
      <c r="N19" s="4">
        <v>12.663043478260869</v>
      </c>
      <c r="O19" s="4">
        <v>4.2880434782608692</v>
      </c>
      <c r="P19" s="4">
        <f>SUM(Nurse[[#This Row],[LPN Hours (excl. Admin)]],Nurse[[#This Row],[LPN Admin Hours]])</f>
        <v>27.092391304347828</v>
      </c>
      <c r="Q19" s="4">
        <v>21.103260869565219</v>
      </c>
      <c r="R19" s="4">
        <v>5.9891304347826084</v>
      </c>
      <c r="S19" s="4">
        <f>SUM(Nurse[[#This Row],[CNA Hours]],Nurse[[#This Row],[NA TR Hours]],Nurse[[#This Row],[Med Aide/Tech Hours]])</f>
        <v>131.54347826086956</v>
      </c>
      <c r="T19" s="4">
        <v>103.88586956521739</v>
      </c>
      <c r="U19" s="4">
        <v>5.2391304347826084</v>
      </c>
      <c r="V19" s="4">
        <v>22.418478260869566</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7.8070652173913038</v>
      </c>
      <c r="X19" s="4">
        <v>0.33152173913043476</v>
      </c>
      <c r="Y19" s="4">
        <v>0</v>
      </c>
      <c r="Z19" s="4">
        <v>0</v>
      </c>
      <c r="AA19" s="4">
        <v>0.625</v>
      </c>
      <c r="AB19" s="4">
        <v>0</v>
      </c>
      <c r="AC19" s="4">
        <v>5.6114130434782608</v>
      </c>
      <c r="AD19" s="4">
        <v>0</v>
      </c>
      <c r="AE19" s="4">
        <v>1.2391304347826086</v>
      </c>
      <c r="AF19" s="1">
        <v>265828</v>
      </c>
      <c r="AG19" s="1">
        <v>7</v>
      </c>
      <c r="AH19"/>
    </row>
    <row r="20" spans="1:34" x14ac:dyDescent="0.25">
      <c r="A20" t="s">
        <v>496</v>
      </c>
      <c r="B20" t="s">
        <v>333</v>
      </c>
      <c r="C20" t="s">
        <v>703</v>
      </c>
      <c r="D20" t="s">
        <v>523</v>
      </c>
      <c r="E20" s="4">
        <v>39.5</v>
      </c>
      <c r="F20" s="4">
        <f>Nurse[[#This Row],[Total Nurse Staff Hours]]/Nurse[[#This Row],[MDS Census]]</f>
        <v>3.3059135938359927</v>
      </c>
      <c r="G20" s="4">
        <f>Nurse[[#This Row],[Total Direct Care Staff Hours]]/Nurse[[#This Row],[MDS Census]]</f>
        <v>3.1949119427627952</v>
      </c>
      <c r="H20" s="4">
        <f>Nurse[[#This Row],[Total RN Hours (w/ Admin, DON)]]/Nurse[[#This Row],[MDS Census]]</f>
        <v>0.15322509631260323</v>
      </c>
      <c r="I20" s="4">
        <f>Nurse[[#This Row],[RN Hours (excl. Admin, DON)]]/Nurse[[#This Row],[MDS Census]]</f>
        <v>0.14173637864612001</v>
      </c>
      <c r="J20" s="4">
        <f>SUM(Nurse[[#This Row],[RN Hours (excl. Admin, DON)]],Nurse[[#This Row],[RN Admin Hours]],Nurse[[#This Row],[RN DON Hours]],Nurse[[#This Row],[LPN Hours (excl. Admin)]],Nurse[[#This Row],[LPN Admin Hours]],Nurse[[#This Row],[CNA Hours]],Nurse[[#This Row],[NA TR Hours]],Nurse[[#This Row],[Med Aide/Tech Hours]])</f>
        <v>130.58358695652171</v>
      </c>
      <c r="K20" s="4">
        <f>SUM(Nurse[[#This Row],[RN Hours (excl. Admin, DON)]],Nurse[[#This Row],[LPN Hours (excl. Admin)]],Nurse[[#This Row],[CNA Hours]],Nurse[[#This Row],[NA TR Hours]],Nurse[[#This Row],[Med Aide/Tech Hours]])</f>
        <v>126.19902173913042</v>
      </c>
      <c r="L20" s="4">
        <f>SUM(Nurse[[#This Row],[RN Hours (excl. Admin, DON)]],Nurse[[#This Row],[RN Admin Hours]],Nurse[[#This Row],[RN DON Hours]])</f>
        <v>6.052391304347827</v>
      </c>
      <c r="M20" s="4">
        <v>5.5985869565217401</v>
      </c>
      <c r="N20" s="4">
        <v>0</v>
      </c>
      <c r="O20" s="4">
        <v>0.45380434782608697</v>
      </c>
      <c r="P20" s="4">
        <f>SUM(Nurse[[#This Row],[LPN Hours (excl. Admin)]],Nurse[[#This Row],[LPN Admin Hours]])</f>
        <v>29.452173913043481</v>
      </c>
      <c r="Q20" s="4">
        <v>25.521413043478265</v>
      </c>
      <c r="R20" s="4">
        <v>3.9307608695652174</v>
      </c>
      <c r="S20" s="4">
        <f>SUM(Nurse[[#This Row],[CNA Hours]],Nurse[[#This Row],[NA TR Hours]],Nurse[[#This Row],[Med Aide/Tech Hours]])</f>
        <v>95.079021739130411</v>
      </c>
      <c r="T20" s="4">
        <v>70.45173913043476</v>
      </c>
      <c r="U20" s="4">
        <v>9.1141304347826129</v>
      </c>
      <c r="V20" s="4">
        <v>15.513152173913049</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21.533369565217388</v>
      </c>
      <c r="X20" s="4">
        <v>0.33152173913043476</v>
      </c>
      <c r="Y20" s="4">
        <v>0</v>
      </c>
      <c r="Z20" s="4">
        <v>0</v>
      </c>
      <c r="AA20" s="4">
        <v>3.9504347826086956</v>
      </c>
      <c r="AB20" s="4">
        <v>0</v>
      </c>
      <c r="AC20" s="4">
        <v>17.251413043478259</v>
      </c>
      <c r="AD20" s="4">
        <v>0</v>
      </c>
      <c r="AE20" s="4">
        <v>0</v>
      </c>
      <c r="AF20" s="1">
        <v>265714</v>
      </c>
      <c r="AG20" s="1">
        <v>7</v>
      </c>
      <c r="AH20"/>
    </row>
    <row r="21" spans="1:34" x14ac:dyDescent="0.25">
      <c r="A21" t="s">
        <v>496</v>
      </c>
      <c r="B21" t="s">
        <v>226</v>
      </c>
      <c r="C21" t="s">
        <v>667</v>
      </c>
      <c r="D21" t="s">
        <v>593</v>
      </c>
      <c r="E21" s="4">
        <v>30.619565217391305</v>
      </c>
      <c r="F21" s="4">
        <f>Nurse[[#This Row],[Total Nurse Staff Hours]]/Nurse[[#This Row],[MDS Census]]</f>
        <v>4.4367660631877879</v>
      </c>
      <c r="G21" s="4">
        <f>Nurse[[#This Row],[Total Direct Care Staff Hours]]/Nurse[[#This Row],[MDS Census]]</f>
        <v>3.9869400070997512</v>
      </c>
      <c r="H21" s="4">
        <f>Nurse[[#This Row],[Total RN Hours (w/ Admin, DON)]]/Nurse[[#This Row],[MDS Census]]</f>
        <v>0.73520766773162927</v>
      </c>
      <c r="I21" s="4">
        <f>Nurse[[#This Row],[RN Hours (excl. Admin, DON)]]/Nurse[[#This Row],[MDS Census]]</f>
        <v>0.28538161164359244</v>
      </c>
      <c r="J21" s="4">
        <f>SUM(Nurse[[#This Row],[RN Hours (excl. Admin, DON)]],Nurse[[#This Row],[RN Admin Hours]],Nurse[[#This Row],[RN DON Hours]],Nurse[[#This Row],[LPN Hours (excl. Admin)]],Nurse[[#This Row],[LPN Admin Hours]],Nurse[[#This Row],[CNA Hours]],Nurse[[#This Row],[NA TR Hours]],Nurse[[#This Row],[Med Aide/Tech Hours]])</f>
        <v>135.85184782608695</v>
      </c>
      <c r="K21" s="4">
        <f>SUM(Nurse[[#This Row],[RN Hours (excl. Admin, DON)]],Nurse[[#This Row],[LPN Hours (excl. Admin)]],Nurse[[#This Row],[CNA Hours]],Nurse[[#This Row],[NA TR Hours]],Nurse[[#This Row],[Med Aide/Tech Hours]])</f>
        <v>122.07836956521739</v>
      </c>
      <c r="L21" s="4">
        <f>SUM(Nurse[[#This Row],[RN Hours (excl. Admin, DON)]],Nurse[[#This Row],[RN Admin Hours]],Nurse[[#This Row],[RN DON Hours]])</f>
        <v>22.51173913043478</v>
      </c>
      <c r="M21" s="4">
        <v>8.7382608695652166</v>
      </c>
      <c r="N21" s="4">
        <v>10.903913043478259</v>
      </c>
      <c r="O21" s="4">
        <v>2.8695652173913042</v>
      </c>
      <c r="P21" s="4">
        <f>SUM(Nurse[[#This Row],[LPN Hours (excl. Admin)]],Nurse[[#This Row],[LPN Admin Hours]])</f>
        <v>27.545760869565207</v>
      </c>
      <c r="Q21" s="4">
        <v>27.545760869565207</v>
      </c>
      <c r="R21" s="4">
        <v>0</v>
      </c>
      <c r="S21" s="4">
        <f>SUM(Nurse[[#This Row],[CNA Hours]],Nurse[[#This Row],[NA TR Hours]],Nurse[[#This Row],[Med Aide/Tech Hours]])</f>
        <v>85.794347826086963</v>
      </c>
      <c r="T21" s="4">
        <v>65.74173913043478</v>
      </c>
      <c r="U21" s="4">
        <v>0</v>
      </c>
      <c r="V21" s="4">
        <v>20.052608695652179</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0.69565217391304346</v>
      </c>
      <c r="X21" s="4">
        <v>0</v>
      </c>
      <c r="Y21" s="4">
        <v>0.69565217391304346</v>
      </c>
      <c r="Z21" s="4">
        <v>0</v>
      </c>
      <c r="AA21" s="4">
        <v>0</v>
      </c>
      <c r="AB21" s="4">
        <v>0</v>
      </c>
      <c r="AC21" s="4">
        <v>0</v>
      </c>
      <c r="AD21" s="4">
        <v>0</v>
      </c>
      <c r="AE21" s="4">
        <v>0</v>
      </c>
      <c r="AF21" s="1">
        <v>265539</v>
      </c>
      <c r="AG21" s="1">
        <v>7</v>
      </c>
      <c r="AH21"/>
    </row>
    <row r="22" spans="1:34" x14ac:dyDescent="0.25">
      <c r="A22" t="s">
        <v>496</v>
      </c>
      <c r="B22" t="s">
        <v>168</v>
      </c>
      <c r="C22" t="s">
        <v>716</v>
      </c>
      <c r="D22" t="s">
        <v>593</v>
      </c>
      <c r="E22" s="4">
        <v>60.086956521739133</v>
      </c>
      <c r="F22" s="4">
        <f>Nurse[[#This Row],[Total Nurse Staff Hours]]/Nurse[[#This Row],[MDS Census]]</f>
        <v>6.2589996382054993</v>
      </c>
      <c r="G22" s="4">
        <f>Nurse[[#This Row],[Total Direct Care Staff Hours]]/Nurse[[#This Row],[MDS Census]]</f>
        <v>5.2908827785817643</v>
      </c>
      <c r="H22" s="4">
        <f>Nurse[[#This Row],[Total RN Hours (w/ Admin, DON)]]/Nurse[[#This Row],[MDS Census]]</f>
        <v>0.67017908827785821</v>
      </c>
      <c r="I22" s="4">
        <f>Nurse[[#This Row],[RN Hours (excl. Admin, DON)]]/Nurse[[#This Row],[MDS Census]]</f>
        <v>0.11143270622286541</v>
      </c>
      <c r="J22" s="4">
        <f>SUM(Nurse[[#This Row],[RN Hours (excl. Admin, DON)]],Nurse[[#This Row],[RN Admin Hours]],Nurse[[#This Row],[RN DON Hours]],Nurse[[#This Row],[LPN Hours (excl. Admin)]],Nurse[[#This Row],[LPN Admin Hours]],Nurse[[#This Row],[CNA Hours]],Nurse[[#This Row],[NA TR Hours]],Nurse[[#This Row],[Med Aide/Tech Hours]])</f>
        <v>376.08423913043481</v>
      </c>
      <c r="K22" s="4">
        <f>SUM(Nurse[[#This Row],[RN Hours (excl. Admin, DON)]],Nurse[[#This Row],[LPN Hours (excl. Admin)]],Nurse[[#This Row],[CNA Hours]],Nurse[[#This Row],[NA TR Hours]],Nurse[[#This Row],[Med Aide/Tech Hours]])</f>
        <v>317.91304347826082</v>
      </c>
      <c r="L22" s="4">
        <f>SUM(Nurse[[#This Row],[RN Hours (excl. Admin, DON)]],Nurse[[#This Row],[RN Admin Hours]],Nurse[[#This Row],[RN DON Hours]])</f>
        <v>40.269021739130437</v>
      </c>
      <c r="M22" s="4">
        <v>6.6956521739130439</v>
      </c>
      <c r="N22" s="4">
        <v>30.355978260869566</v>
      </c>
      <c r="O22" s="4">
        <v>3.2173913043478262</v>
      </c>
      <c r="P22" s="4">
        <f>SUM(Nurse[[#This Row],[LPN Hours (excl. Admin)]],Nurse[[#This Row],[LPN Admin Hours]])</f>
        <v>151.89945652173913</v>
      </c>
      <c r="Q22" s="4">
        <v>127.30163043478261</v>
      </c>
      <c r="R22" s="4">
        <v>24.597826086956523</v>
      </c>
      <c r="S22" s="4">
        <f>SUM(Nurse[[#This Row],[CNA Hours]],Nurse[[#This Row],[NA TR Hours]],Nurse[[#This Row],[Med Aide/Tech Hours]])</f>
        <v>183.91576086956522</v>
      </c>
      <c r="T22" s="4">
        <v>173.46195652173913</v>
      </c>
      <c r="U22" s="4">
        <v>0</v>
      </c>
      <c r="V22" s="4">
        <v>10.453804347826088</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141.22826086956522</v>
      </c>
      <c r="X22" s="4">
        <v>0</v>
      </c>
      <c r="Y22" s="4">
        <v>0</v>
      </c>
      <c r="Z22" s="4">
        <v>0</v>
      </c>
      <c r="AA22" s="4">
        <v>88.793478260869563</v>
      </c>
      <c r="AB22" s="4">
        <v>0</v>
      </c>
      <c r="AC22" s="4">
        <v>52.434782608695649</v>
      </c>
      <c r="AD22" s="4">
        <v>0</v>
      </c>
      <c r="AE22" s="4">
        <v>0</v>
      </c>
      <c r="AF22" s="1">
        <v>265439</v>
      </c>
      <c r="AG22" s="1">
        <v>7</v>
      </c>
      <c r="AH22"/>
    </row>
    <row r="23" spans="1:34" x14ac:dyDescent="0.25">
      <c r="A23" t="s">
        <v>496</v>
      </c>
      <c r="B23" t="s">
        <v>318</v>
      </c>
      <c r="C23" t="s">
        <v>716</v>
      </c>
      <c r="D23" t="s">
        <v>610</v>
      </c>
      <c r="E23" s="4">
        <v>93.347826086956516</v>
      </c>
      <c r="F23" s="4">
        <f>Nurse[[#This Row],[Total Nurse Staff Hours]]/Nurse[[#This Row],[MDS Census]]</f>
        <v>2.5191080577550071</v>
      </c>
      <c r="G23" s="4">
        <f>Nurse[[#This Row],[Total Direct Care Staff Hours]]/Nurse[[#This Row],[MDS Census]]</f>
        <v>2.3607009781089894</v>
      </c>
      <c r="H23" s="4">
        <f>Nurse[[#This Row],[Total RN Hours (w/ Admin, DON)]]/Nurse[[#This Row],[MDS Census]]</f>
        <v>0.37503493246390313</v>
      </c>
      <c r="I23" s="4">
        <f>Nurse[[#This Row],[RN Hours (excl. Admin, DON)]]/Nurse[[#This Row],[MDS Census]]</f>
        <v>0.25335351653469967</v>
      </c>
      <c r="J23" s="4">
        <f>SUM(Nurse[[#This Row],[RN Hours (excl. Admin, DON)]],Nurse[[#This Row],[RN Admin Hours]],Nurse[[#This Row],[RN DON Hours]],Nurse[[#This Row],[LPN Hours (excl. Admin)]],Nurse[[#This Row],[LPN Admin Hours]],Nurse[[#This Row],[CNA Hours]],Nurse[[#This Row],[NA TR Hours]],Nurse[[#This Row],[Med Aide/Tech Hours]])</f>
        <v>235.15326086956523</v>
      </c>
      <c r="K23" s="4">
        <f>SUM(Nurse[[#This Row],[RN Hours (excl. Admin, DON)]],Nurse[[#This Row],[LPN Hours (excl. Admin)]],Nurse[[#This Row],[CNA Hours]],Nurse[[#This Row],[NA TR Hours]],Nurse[[#This Row],[Med Aide/Tech Hours]])</f>
        <v>220.36630434782609</v>
      </c>
      <c r="L23" s="4">
        <f>SUM(Nurse[[#This Row],[RN Hours (excl. Admin, DON)]],Nurse[[#This Row],[RN Admin Hours]],Nurse[[#This Row],[RN DON Hours]])</f>
        <v>35.008695652173913</v>
      </c>
      <c r="M23" s="4">
        <v>23.650000000000006</v>
      </c>
      <c r="N23" s="4">
        <v>7.7913043478260855</v>
      </c>
      <c r="O23" s="4">
        <v>3.5673913043478258</v>
      </c>
      <c r="P23" s="4">
        <f>SUM(Nurse[[#This Row],[LPN Hours (excl. Admin)]],Nurse[[#This Row],[LPN Admin Hours]])</f>
        <v>40.84021739130435</v>
      </c>
      <c r="Q23" s="4">
        <v>37.411956521739128</v>
      </c>
      <c r="R23" s="4">
        <v>3.4282608695652179</v>
      </c>
      <c r="S23" s="4">
        <f>SUM(Nurse[[#This Row],[CNA Hours]],Nurse[[#This Row],[NA TR Hours]],Nurse[[#This Row],[Med Aide/Tech Hours]])</f>
        <v>159.30434782608697</v>
      </c>
      <c r="T23" s="4">
        <v>149.49891304347827</v>
      </c>
      <c r="U23" s="4">
        <v>0</v>
      </c>
      <c r="V23" s="4">
        <v>9.8054347826086961</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 s="4">
        <v>0</v>
      </c>
      <c r="Y23" s="4">
        <v>0</v>
      </c>
      <c r="Z23" s="4">
        <v>0</v>
      </c>
      <c r="AA23" s="4">
        <v>0</v>
      </c>
      <c r="AB23" s="4">
        <v>0</v>
      </c>
      <c r="AC23" s="4">
        <v>0</v>
      </c>
      <c r="AD23" s="4">
        <v>0</v>
      </c>
      <c r="AE23" s="4">
        <v>0</v>
      </c>
      <c r="AF23" s="1">
        <v>265699</v>
      </c>
      <c r="AG23" s="1">
        <v>7</v>
      </c>
      <c r="AH23"/>
    </row>
    <row r="24" spans="1:34" x14ac:dyDescent="0.25">
      <c r="A24" t="s">
        <v>496</v>
      </c>
      <c r="B24" t="s">
        <v>328</v>
      </c>
      <c r="C24" t="s">
        <v>716</v>
      </c>
      <c r="D24" t="s">
        <v>593</v>
      </c>
      <c r="E24" s="4">
        <v>42.25</v>
      </c>
      <c r="F24" s="4">
        <f>Nurse[[#This Row],[Total Nurse Staff Hours]]/Nurse[[#This Row],[MDS Census]]</f>
        <v>2.8697041420118339</v>
      </c>
      <c r="G24" s="4">
        <f>Nurse[[#This Row],[Total Direct Care Staff Hours]]/Nurse[[#This Row],[MDS Census]]</f>
        <v>2.7031206586056076</v>
      </c>
      <c r="H24" s="4">
        <f>Nurse[[#This Row],[Total RN Hours (w/ Admin, DON)]]/Nurse[[#This Row],[MDS Census]]</f>
        <v>0.1737612554669411</v>
      </c>
      <c r="I24" s="4">
        <f>Nurse[[#This Row],[RN Hours (excl. Admin, DON)]]/Nurse[[#This Row],[MDS Census]]</f>
        <v>4.4098276305634183E-2</v>
      </c>
      <c r="J24" s="4">
        <f>SUM(Nurse[[#This Row],[RN Hours (excl. Admin, DON)]],Nurse[[#This Row],[RN Admin Hours]],Nurse[[#This Row],[RN DON Hours]],Nurse[[#This Row],[LPN Hours (excl. Admin)]],Nurse[[#This Row],[LPN Admin Hours]],Nurse[[#This Row],[CNA Hours]],Nurse[[#This Row],[NA TR Hours]],Nurse[[#This Row],[Med Aide/Tech Hours]])</f>
        <v>121.24499999999999</v>
      </c>
      <c r="K24" s="4">
        <f>SUM(Nurse[[#This Row],[RN Hours (excl. Admin, DON)]],Nurse[[#This Row],[LPN Hours (excl. Admin)]],Nurse[[#This Row],[CNA Hours]],Nurse[[#This Row],[NA TR Hours]],Nurse[[#This Row],[Med Aide/Tech Hours]])</f>
        <v>114.20684782608693</v>
      </c>
      <c r="L24" s="4">
        <f>SUM(Nurse[[#This Row],[RN Hours (excl. Admin, DON)]],Nurse[[#This Row],[RN Admin Hours]],Nurse[[#This Row],[RN DON Hours]])</f>
        <v>7.3414130434782621</v>
      </c>
      <c r="M24" s="4">
        <v>1.8631521739130441</v>
      </c>
      <c r="N24" s="4">
        <v>0</v>
      </c>
      <c r="O24" s="4">
        <v>5.4782608695652177</v>
      </c>
      <c r="P24" s="4">
        <f>SUM(Nurse[[#This Row],[LPN Hours (excl. Admin)]],Nurse[[#This Row],[LPN Admin Hours]])</f>
        <v>32.066739130434783</v>
      </c>
      <c r="Q24" s="4">
        <v>30.506847826086958</v>
      </c>
      <c r="R24" s="4">
        <v>1.559891304347826</v>
      </c>
      <c r="S24" s="4">
        <f>SUM(Nurse[[#This Row],[CNA Hours]],Nurse[[#This Row],[NA TR Hours]],Nurse[[#This Row],[Med Aide/Tech Hours]])</f>
        <v>81.836847826086938</v>
      </c>
      <c r="T24" s="4">
        <v>56.246739130434754</v>
      </c>
      <c r="U24" s="4">
        <v>4.7657608695652183</v>
      </c>
      <c r="V24" s="4">
        <v>20.82434782608696</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24.466413043478262</v>
      </c>
      <c r="X24" s="4">
        <v>8.9673913043478257E-2</v>
      </c>
      <c r="Y24" s="4">
        <v>0</v>
      </c>
      <c r="Z24" s="4">
        <v>0</v>
      </c>
      <c r="AA24" s="4">
        <v>8.6847826086956523</v>
      </c>
      <c r="AB24" s="4">
        <v>8.6956521739130432E-2</v>
      </c>
      <c r="AC24" s="4">
        <v>13.947391304347827</v>
      </c>
      <c r="AD24" s="4">
        <v>0</v>
      </c>
      <c r="AE24" s="4">
        <v>1.6576086956521738</v>
      </c>
      <c r="AF24" s="1">
        <v>265709</v>
      </c>
      <c r="AG24" s="1">
        <v>7</v>
      </c>
      <c r="AH24"/>
    </row>
    <row r="25" spans="1:34" x14ac:dyDescent="0.25">
      <c r="A25" t="s">
        <v>496</v>
      </c>
      <c r="B25" t="s">
        <v>74</v>
      </c>
      <c r="C25" t="s">
        <v>748</v>
      </c>
      <c r="D25" t="s">
        <v>592</v>
      </c>
      <c r="E25" s="4">
        <v>95.695652173913047</v>
      </c>
      <c r="F25" s="4">
        <f>Nurse[[#This Row],[Total Nurse Staff Hours]]/Nurse[[#This Row],[MDS Census]]</f>
        <v>1.9856996819627444</v>
      </c>
      <c r="G25" s="4">
        <f>Nurse[[#This Row],[Total Direct Care Staff Hours]]/Nurse[[#This Row],[MDS Census]]</f>
        <v>1.7903225806451613</v>
      </c>
      <c r="H25" s="4">
        <f>Nurse[[#This Row],[Total RN Hours (w/ Admin, DON)]]/Nurse[[#This Row],[MDS Census]]</f>
        <v>0.22326215356656062</v>
      </c>
      <c r="I25" s="4">
        <f>Nurse[[#This Row],[RN Hours (excl. Admin, DON)]]/Nurse[[#This Row],[MDS Census]]</f>
        <v>8.7857791912766908E-2</v>
      </c>
      <c r="J25" s="4">
        <f>SUM(Nurse[[#This Row],[RN Hours (excl. Admin, DON)]],Nurse[[#This Row],[RN Admin Hours]],Nurse[[#This Row],[RN DON Hours]],Nurse[[#This Row],[LPN Hours (excl. Admin)]],Nurse[[#This Row],[LPN Admin Hours]],Nurse[[#This Row],[CNA Hours]],Nurse[[#This Row],[NA TR Hours]],Nurse[[#This Row],[Med Aide/Tech Hours]])</f>
        <v>190.02282608695654</v>
      </c>
      <c r="K25" s="4">
        <f>SUM(Nurse[[#This Row],[RN Hours (excl. Admin, DON)]],Nurse[[#This Row],[LPN Hours (excl. Admin)]],Nurse[[#This Row],[CNA Hours]],Nurse[[#This Row],[NA TR Hours]],Nurse[[#This Row],[Med Aide/Tech Hours]])</f>
        <v>171.32608695652175</v>
      </c>
      <c r="L25" s="4">
        <f>SUM(Nurse[[#This Row],[RN Hours (excl. Admin, DON)]],Nurse[[#This Row],[RN Admin Hours]],Nurse[[#This Row],[RN DON Hours]])</f>
        <v>21.365217391304345</v>
      </c>
      <c r="M25" s="4">
        <v>8.4076086956521721</v>
      </c>
      <c r="N25" s="4">
        <v>6.2543478260869572</v>
      </c>
      <c r="O25" s="4">
        <v>6.7032608695652165</v>
      </c>
      <c r="P25" s="4">
        <f>SUM(Nurse[[#This Row],[LPN Hours (excl. Admin)]],Nurse[[#This Row],[LPN Admin Hours]])</f>
        <v>34.471195652173911</v>
      </c>
      <c r="Q25" s="4">
        <v>28.732065217391302</v>
      </c>
      <c r="R25" s="4">
        <v>5.7391304347826084</v>
      </c>
      <c r="S25" s="4">
        <f>SUM(Nurse[[#This Row],[CNA Hours]],Nurse[[#This Row],[NA TR Hours]],Nurse[[#This Row],[Med Aide/Tech Hours]])</f>
        <v>134.18641304347827</v>
      </c>
      <c r="T25" s="4">
        <v>86.785326086956516</v>
      </c>
      <c r="U25" s="4">
        <v>10.753260869565214</v>
      </c>
      <c r="V25" s="4">
        <v>36.647826086956535</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45.495652173913051</v>
      </c>
      <c r="X25" s="4">
        <v>0</v>
      </c>
      <c r="Y25" s="4">
        <v>0</v>
      </c>
      <c r="Z25" s="4">
        <v>0</v>
      </c>
      <c r="AA25" s="4">
        <v>17.155978260869563</v>
      </c>
      <c r="AB25" s="4">
        <v>0</v>
      </c>
      <c r="AC25" s="4">
        <v>25.288586956521748</v>
      </c>
      <c r="AD25" s="4">
        <v>0</v>
      </c>
      <c r="AE25" s="4">
        <v>3.0510869565217389</v>
      </c>
      <c r="AF25" s="1">
        <v>265258</v>
      </c>
      <c r="AG25" s="1">
        <v>7</v>
      </c>
      <c r="AH25"/>
    </row>
    <row r="26" spans="1:34" x14ac:dyDescent="0.25">
      <c r="A26" t="s">
        <v>496</v>
      </c>
      <c r="B26" t="s">
        <v>362</v>
      </c>
      <c r="C26" t="s">
        <v>726</v>
      </c>
      <c r="D26" t="s">
        <v>593</v>
      </c>
      <c r="E26" s="4">
        <v>86.510869565217391</v>
      </c>
      <c r="F26" s="4">
        <f>Nurse[[#This Row],[Total Nurse Staff Hours]]/Nurse[[#This Row],[MDS Census]]</f>
        <v>2.434420153285588</v>
      </c>
      <c r="G26" s="4">
        <f>Nurse[[#This Row],[Total Direct Care Staff Hours]]/Nurse[[#This Row],[MDS Census]]</f>
        <v>2.2600263852242741</v>
      </c>
      <c r="H26" s="4">
        <f>Nurse[[#This Row],[Total RN Hours (w/ Admin, DON)]]/Nurse[[#This Row],[MDS Census]]</f>
        <v>0.28608367885412739</v>
      </c>
      <c r="I26" s="4">
        <f>Nurse[[#This Row],[RN Hours (excl. Admin, DON)]]/Nurse[[#This Row],[MDS Census]]</f>
        <v>0.11973112200025129</v>
      </c>
      <c r="J26" s="4">
        <f>SUM(Nurse[[#This Row],[RN Hours (excl. Admin, DON)]],Nurse[[#This Row],[RN Admin Hours]],Nurse[[#This Row],[RN DON Hours]],Nurse[[#This Row],[LPN Hours (excl. Admin)]],Nurse[[#This Row],[LPN Admin Hours]],Nurse[[#This Row],[CNA Hours]],Nurse[[#This Row],[NA TR Hours]],Nurse[[#This Row],[Med Aide/Tech Hours]])</f>
        <v>210.60380434782604</v>
      </c>
      <c r="K26" s="4">
        <f>SUM(Nurse[[#This Row],[RN Hours (excl. Admin, DON)]],Nurse[[#This Row],[LPN Hours (excl. Admin)]],Nurse[[#This Row],[CNA Hours]],Nurse[[#This Row],[NA TR Hours]],Nurse[[#This Row],[Med Aide/Tech Hours]])</f>
        <v>195.51684782608692</v>
      </c>
      <c r="L26" s="4">
        <f>SUM(Nurse[[#This Row],[RN Hours (excl. Admin, DON)]],Nurse[[#This Row],[RN Admin Hours]],Nurse[[#This Row],[RN DON Hours]])</f>
        <v>24.749347826086957</v>
      </c>
      <c r="M26" s="4">
        <v>10.358043478260869</v>
      </c>
      <c r="N26" s="4">
        <v>4.8695652173913047</v>
      </c>
      <c r="O26" s="4">
        <v>9.5217391304347831</v>
      </c>
      <c r="P26" s="4">
        <f>SUM(Nurse[[#This Row],[LPN Hours (excl. Admin)]],Nurse[[#This Row],[LPN Admin Hours]])</f>
        <v>44.826521739130449</v>
      </c>
      <c r="Q26" s="4">
        <v>44.130869565217402</v>
      </c>
      <c r="R26" s="4">
        <v>0.69565217391304346</v>
      </c>
      <c r="S26" s="4">
        <f>SUM(Nurse[[#This Row],[CNA Hours]],Nurse[[#This Row],[NA TR Hours]],Nurse[[#This Row],[Med Aide/Tech Hours]])</f>
        <v>141.02793478260867</v>
      </c>
      <c r="T26" s="4">
        <v>93.936304347826066</v>
      </c>
      <c r="U26" s="4">
        <v>1.9619565217391304</v>
      </c>
      <c r="V26" s="4">
        <v>45.129673913043469</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16.594782608695652</v>
      </c>
      <c r="X26" s="4">
        <v>0.92934782608695654</v>
      </c>
      <c r="Y26" s="4">
        <v>0</v>
      </c>
      <c r="Z26" s="4">
        <v>0</v>
      </c>
      <c r="AA26" s="4">
        <v>7.4798913043478255</v>
      </c>
      <c r="AB26" s="4">
        <v>0</v>
      </c>
      <c r="AC26" s="4">
        <v>8.18554347826087</v>
      </c>
      <c r="AD26" s="4">
        <v>0</v>
      </c>
      <c r="AE26" s="4">
        <v>0</v>
      </c>
      <c r="AF26" s="1">
        <v>265757</v>
      </c>
      <c r="AG26" s="1">
        <v>7</v>
      </c>
      <c r="AH26"/>
    </row>
    <row r="27" spans="1:34" x14ac:dyDescent="0.25">
      <c r="A27" t="s">
        <v>496</v>
      </c>
      <c r="B27" t="s">
        <v>201</v>
      </c>
      <c r="C27" t="s">
        <v>716</v>
      </c>
      <c r="D27" t="s">
        <v>610</v>
      </c>
      <c r="E27" s="4">
        <v>132.28260869565219</v>
      </c>
      <c r="F27" s="4">
        <f>Nurse[[#This Row],[Total Nurse Staff Hours]]/Nurse[[#This Row],[MDS Census]]</f>
        <v>2.4428923582580113</v>
      </c>
      <c r="G27" s="4">
        <f>Nurse[[#This Row],[Total Direct Care Staff Hours]]/Nurse[[#This Row],[MDS Census]]</f>
        <v>2.4428923582580113</v>
      </c>
      <c r="H27" s="4">
        <f>Nurse[[#This Row],[Total RN Hours (w/ Admin, DON)]]/Nurse[[#This Row],[MDS Census]]</f>
        <v>0.15166392769104353</v>
      </c>
      <c r="I27" s="4">
        <f>Nurse[[#This Row],[RN Hours (excl. Admin, DON)]]/Nurse[[#This Row],[MDS Census]]</f>
        <v>0.15166392769104353</v>
      </c>
      <c r="J27" s="4">
        <f>SUM(Nurse[[#This Row],[RN Hours (excl. Admin, DON)]],Nurse[[#This Row],[RN Admin Hours]],Nurse[[#This Row],[RN DON Hours]],Nurse[[#This Row],[LPN Hours (excl. Admin)]],Nurse[[#This Row],[LPN Admin Hours]],Nurse[[#This Row],[CNA Hours]],Nurse[[#This Row],[NA TR Hours]],Nurse[[#This Row],[Med Aide/Tech Hours]])</f>
        <v>323.1521739130435</v>
      </c>
      <c r="K27" s="4">
        <f>SUM(Nurse[[#This Row],[RN Hours (excl. Admin, DON)]],Nurse[[#This Row],[LPN Hours (excl. Admin)]],Nurse[[#This Row],[CNA Hours]],Nurse[[#This Row],[NA TR Hours]],Nurse[[#This Row],[Med Aide/Tech Hours]])</f>
        <v>323.1521739130435</v>
      </c>
      <c r="L27" s="4">
        <f>SUM(Nurse[[#This Row],[RN Hours (excl. Admin, DON)]],Nurse[[#This Row],[RN Admin Hours]],Nurse[[#This Row],[RN DON Hours]])</f>
        <v>20.0625</v>
      </c>
      <c r="M27" s="4">
        <v>20.0625</v>
      </c>
      <c r="N27" s="4">
        <v>0</v>
      </c>
      <c r="O27" s="4">
        <v>0</v>
      </c>
      <c r="P27" s="4">
        <f>SUM(Nurse[[#This Row],[LPN Hours (excl. Admin)]],Nurse[[#This Row],[LPN Admin Hours]])</f>
        <v>48.877717391304351</v>
      </c>
      <c r="Q27" s="4">
        <v>48.877717391304351</v>
      </c>
      <c r="R27" s="4">
        <v>0</v>
      </c>
      <c r="S27" s="4">
        <f>SUM(Nurse[[#This Row],[CNA Hours]],Nurse[[#This Row],[NA TR Hours]],Nurse[[#This Row],[Med Aide/Tech Hours]])</f>
        <v>254.21195652173913</v>
      </c>
      <c r="T27" s="4">
        <v>201.46195652173913</v>
      </c>
      <c r="U27" s="4">
        <v>0</v>
      </c>
      <c r="V27" s="4">
        <v>52.75</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 s="4">
        <v>0</v>
      </c>
      <c r="Y27" s="4">
        <v>0</v>
      </c>
      <c r="Z27" s="4">
        <v>0</v>
      </c>
      <c r="AA27" s="4">
        <v>0</v>
      </c>
      <c r="AB27" s="4">
        <v>0</v>
      </c>
      <c r="AC27" s="4">
        <v>0</v>
      </c>
      <c r="AD27" s="4">
        <v>0</v>
      </c>
      <c r="AE27" s="4">
        <v>0</v>
      </c>
      <c r="AF27" s="1">
        <v>265500</v>
      </c>
      <c r="AG27" s="1">
        <v>7</v>
      </c>
      <c r="AH27"/>
    </row>
    <row r="28" spans="1:34" x14ac:dyDescent="0.25">
      <c r="A28" t="s">
        <v>496</v>
      </c>
      <c r="B28" t="s">
        <v>19</v>
      </c>
      <c r="C28" t="s">
        <v>725</v>
      </c>
      <c r="D28" t="s">
        <v>535</v>
      </c>
      <c r="E28" s="4">
        <v>73.576086956521735</v>
      </c>
      <c r="F28" s="4">
        <f>Nurse[[#This Row],[Total Nurse Staff Hours]]/Nurse[[#This Row],[MDS Census]]</f>
        <v>3.3706854779140198</v>
      </c>
      <c r="G28" s="4">
        <f>Nurse[[#This Row],[Total Direct Care Staff Hours]]/Nurse[[#This Row],[MDS Census]]</f>
        <v>3.3031215836903525</v>
      </c>
      <c r="H28" s="4">
        <f>Nurse[[#This Row],[Total RN Hours (w/ Admin, DON)]]/Nurse[[#This Row],[MDS Census]]</f>
        <v>0.38195745309499196</v>
      </c>
      <c r="I28" s="4">
        <f>Nurse[[#This Row],[RN Hours (excl. Admin, DON)]]/Nurse[[#This Row],[MDS Census]]</f>
        <v>0.31439355887132525</v>
      </c>
      <c r="J28" s="4">
        <f>SUM(Nurse[[#This Row],[RN Hours (excl. Admin, DON)]],Nurse[[#This Row],[RN Admin Hours]],Nurse[[#This Row],[RN DON Hours]],Nurse[[#This Row],[LPN Hours (excl. Admin)]],Nurse[[#This Row],[LPN Admin Hours]],Nurse[[#This Row],[CNA Hours]],Nurse[[#This Row],[NA TR Hours]],Nurse[[#This Row],[Med Aide/Tech Hours]])</f>
        <v>248.00184782608693</v>
      </c>
      <c r="K28" s="4">
        <f>SUM(Nurse[[#This Row],[RN Hours (excl. Admin, DON)]],Nurse[[#This Row],[LPN Hours (excl. Admin)]],Nurse[[#This Row],[CNA Hours]],Nurse[[#This Row],[NA TR Hours]],Nurse[[#This Row],[Med Aide/Tech Hours]])</f>
        <v>243.03076086956517</v>
      </c>
      <c r="L28" s="4">
        <f>SUM(Nurse[[#This Row],[RN Hours (excl. Admin, DON)]],Nurse[[#This Row],[RN Admin Hours]],Nurse[[#This Row],[RN DON Hours]])</f>
        <v>28.102934782608699</v>
      </c>
      <c r="M28" s="4">
        <v>23.131847826086961</v>
      </c>
      <c r="N28" s="4">
        <v>0</v>
      </c>
      <c r="O28" s="4">
        <v>4.9710869565217397</v>
      </c>
      <c r="P28" s="4">
        <f>SUM(Nurse[[#This Row],[LPN Hours (excl. Admin)]],Nurse[[#This Row],[LPN Admin Hours]])</f>
        <v>85.252065217391305</v>
      </c>
      <c r="Q28" s="4">
        <v>85.252065217391305</v>
      </c>
      <c r="R28" s="4">
        <v>0</v>
      </c>
      <c r="S28" s="4">
        <f>SUM(Nurse[[#This Row],[CNA Hours]],Nurse[[#This Row],[NA TR Hours]],Nurse[[#This Row],[Med Aide/Tech Hours]])</f>
        <v>134.64684782608691</v>
      </c>
      <c r="T28" s="4">
        <v>134.64684782608691</v>
      </c>
      <c r="U28" s="4">
        <v>0</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4.4061956521739134</v>
      </c>
      <c r="X28" s="4">
        <v>0</v>
      </c>
      <c r="Y28" s="4">
        <v>0</v>
      </c>
      <c r="Z28" s="4">
        <v>0</v>
      </c>
      <c r="AA28" s="4">
        <v>4.4061956521739134</v>
      </c>
      <c r="AB28" s="4">
        <v>0</v>
      </c>
      <c r="AC28" s="4">
        <v>0</v>
      </c>
      <c r="AD28" s="4">
        <v>0</v>
      </c>
      <c r="AE28" s="4">
        <v>0</v>
      </c>
      <c r="AF28" s="1">
        <v>265108</v>
      </c>
      <c r="AG28" s="1">
        <v>7</v>
      </c>
      <c r="AH28"/>
    </row>
    <row r="29" spans="1:34" x14ac:dyDescent="0.25">
      <c r="A29" t="s">
        <v>496</v>
      </c>
      <c r="B29" t="s">
        <v>369</v>
      </c>
      <c r="C29" t="s">
        <v>716</v>
      </c>
      <c r="D29" t="s">
        <v>593</v>
      </c>
      <c r="E29" s="4">
        <v>160.2608695652174</v>
      </c>
      <c r="F29" s="4">
        <f>Nurse[[#This Row],[Total Nurse Staff Hours]]/Nurse[[#This Row],[MDS Census]]</f>
        <v>4.2420306565382528</v>
      </c>
      <c r="G29" s="4">
        <f>Nurse[[#This Row],[Total Direct Care Staff Hours]]/Nurse[[#This Row],[MDS Census]]</f>
        <v>3.6925529028757458</v>
      </c>
      <c r="H29" s="4">
        <f>Nurse[[#This Row],[Total RN Hours (w/ Admin, DON)]]/Nurse[[#This Row],[MDS Census]]</f>
        <v>0.56194045035268581</v>
      </c>
      <c r="I29" s="4">
        <f>Nurse[[#This Row],[RN Hours (excl. Admin, DON)]]/Nurse[[#This Row],[MDS Census]]</f>
        <v>0.19219682582745523</v>
      </c>
      <c r="J29" s="4">
        <f>SUM(Nurse[[#This Row],[RN Hours (excl. Admin, DON)]],Nurse[[#This Row],[RN Admin Hours]],Nurse[[#This Row],[RN DON Hours]],Nurse[[#This Row],[LPN Hours (excl. Admin)]],Nurse[[#This Row],[LPN Admin Hours]],Nurse[[#This Row],[CNA Hours]],Nurse[[#This Row],[NA TR Hours]],Nurse[[#This Row],[Med Aide/Tech Hours]])</f>
        <v>679.83152173913049</v>
      </c>
      <c r="K29" s="4">
        <f>SUM(Nurse[[#This Row],[RN Hours (excl. Admin, DON)]],Nurse[[#This Row],[LPN Hours (excl. Admin)]],Nurse[[#This Row],[CNA Hours]],Nurse[[#This Row],[NA TR Hours]],Nurse[[#This Row],[Med Aide/Tech Hours]])</f>
        <v>591.77173913043475</v>
      </c>
      <c r="L29" s="4">
        <f>SUM(Nurse[[#This Row],[RN Hours (excl. Admin, DON)]],Nurse[[#This Row],[RN Admin Hours]],Nurse[[#This Row],[RN DON Hours]])</f>
        <v>90.057065217391312</v>
      </c>
      <c r="M29" s="4">
        <v>30.801630434782609</v>
      </c>
      <c r="N29" s="4">
        <v>53.777173913043477</v>
      </c>
      <c r="O29" s="4">
        <v>5.4782608695652177</v>
      </c>
      <c r="P29" s="4">
        <f>SUM(Nurse[[#This Row],[LPN Hours (excl. Admin)]],Nurse[[#This Row],[LPN Admin Hours]])</f>
        <v>152.50815217391306</v>
      </c>
      <c r="Q29" s="4">
        <v>123.70380434782609</v>
      </c>
      <c r="R29" s="4">
        <v>28.804347826086957</v>
      </c>
      <c r="S29" s="4">
        <f>SUM(Nurse[[#This Row],[CNA Hours]],Nurse[[#This Row],[NA TR Hours]],Nurse[[#This Row],[Med Aide/Tech Hours]])</f>
        <v>437.26630434782612</v>
      </c>
      <c r="T29" s="4">
        <v>264.35054347826087</v>
      </c>
      <c r="U29" s="4">
        <v>27.418478260869566</v>
      </c>
      <c r="V29" s="4">
        <v>145.49728260869566</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99.589673913043484</v>
      </c>
      <c r="X29" s="4">
        <v>2.5461956521739131</v>
      </c>
      <c r="Y29" s="4">
        <v>0</v>
      </c>
      <c r="Z29" s="4">
        <v>0</v>
      </c>
      <c r="AA29" s="4">
        <v>37.252717391304351</v>
      </c>
      <c r="AB29" s="4">
        <v>0</v>
      </c>
      <c r="AC29" s="4">
        <v>59.785326086956523</v>
      </c>
      <c r="AD29" s="4">
        <v>0</v>
      </c>
      <c r="AE29" s="4">
        <v>5.434782608695652E-3</v>
      </c>
      <c r="AF29" s="1">
        <v>265764</v>
      </c>
      <c r="AG29" s="1">
        <v>7</v>
      </c>
      <c r="AH29"/>
    </row>
    <row r="30" spans="1:34" x14ac:dyDescent="0.25">
      <c r="A30" t="s">
        <v>496</v>
      </c>
      <c r="B30" t="s">
        <v>371</v>
      </c>
      <c r="C30" t="s">
        <v>841</v>
      </c>
      <c r="D30" t="s">
        <v>593</v>
      </c>
      <c r="E30" s="4">
        <v>120.66304347826087</v>
      </c>
      <c r="F30" s="4">
        <f>Nurse[[#This Row],[Total Nurse Staff Hours]]/Nurse[[#This Row],[MDS Census]]</f>
        <v>3.2641401675524726</v>
      </c>
      <c r="G30" s="4">
        <f>Nurse[[#This Row],[Total Direct Care Staff Hours]]/Nurse[[#This Row],[MDS Census]]</f>
        <v>2.8734546437257897</v>
      </c>
      <c r="H30" s="4">
        <f>Nurse[[#This Row],[Total RN Hours (w/ Admin, DON)]]/Nurse[[#This Row],[MDS Census]]</f>
        <v>0.50135122961895318</v>
      </c>
      <c r="I30" s="4">
        <f>Nurse[[#This Row],[RN Hours (excl. Admin, DON)]]/Nurse[[#This Row],[MDS Census]]</f>
        <v>0.2946581389064048</v>
      </c>
      <c r="J30" s="4">
        <f>SUM(Nurse[[#This Row],[RN Hours (excl. Admin, DON)]],Nurse[[#This Row],[RN Admin Hours]],Nurse[[#This Row],[RN DON Hours]],Nurse[[#This Row],[LPN Hours (excl. Admin)]],Nurse[[#This Row],[LPN Admin Hours]],Nurse[[#This Row],[CNA Hours]],Nurse[[#This Row],[NA TR Hours]],Nurse[[#This Row],[Med Aide/Tech Hours]])</f>
        <v>393.86108695652172</v>
      </c>
      <c r="K30" s="4">
        <f>SUM(Nurse[[#This Row],[RN Hours (excl. Admin, DON)]],Nurse[[#This Row],[LPN Hours (excl. Admin)]],Nurse[[#This Row],[CNA Hours]],Nurse[[#This Row],[NA TR Hours]],Nurse[[#This Row],[Med Aide/Tech Hours]])</f>
        <v>346.7197826086956</v>
      </c>
      <c r="L30" s="4">
        <f>SUM(Nurse[[#This Row],[RN Hours (excl. Admin, DON)]],Nurse[[#This Row],[RN Admin Hours]],Nurse[[#This Row],[RN DON Hours]])</f>
        <v>60.494565217391298</v>
      </c>
      <c r="M30" s="4">
        <v>35.554347826086953</v>
      </c>
      <c r="N30" s="4">
        <v>19.635869565217391</v>
      </c>
      <c r="O30" s="4">
        <v>5.3043478260869561</v>
      </c>
      <c r="P30" s="4">
        <f>SUM(Nurse[[#This Row],[LPN Hours (excl. Admin)]],Nurse[[#This Row],[LPN Admin Hours]])</f>
        <v>99.83934782608695</v>
      </c>
      <c r="Q30" s="4">
        <v>77.638260869565215</v>
      </c>
      <c r="R30" s="4">
        <v>22.201086956521738</v>
      </c>
      <c r="S30" s="4">
        <f>SUM(Nurse[[#This Row],[CNA Hours]],Nurse[[#This Row],[NA TR Hours]],Nurse[[#This Row],[Med Aide/Tech Hours]])</f>
        <v>233.5271739130435</v>
      </c>
      <c r="T30" s="4">
        <v>167.10054347826087</v>
      </c>
      <c r="U30" s="4">
        <v>6.2228260869565215</v>
      </c>
      <c r="V30" s="4">
        <v>60.203804347826086</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21.477934782608695</v>
      </c>
      <c r="X30" s="4">
        <v>1.0788043478260869</v>
      </c>
      <c r="Y30" s="4">
        <v>0</v>
      </c>
      <c r="Z30" s="4">
        <v>0</v>
      </c>
      <c r="AA30" s="4">
        <v>6.6763043478260871</v>
      </c>
      <c r="AB30" s="4">
        <v>0</v>
      </c>
      <c r="AC30" s="4">
        <v>13.722826086956522</v>
      </c>
      <c r="AD30" s="4">
        <v>0</v>
      </c>
      <c r="AE30" s="4">
        <v>0</v>
      </c>
      <c r="AF30" s="1">
        <v>265766</v>
      </c>
      <c r="AG30" s="1">
        <v>7</v>
      </c>
      <c r="AH30"/>
    </row>
    <row r="31" spans="1:34" x14ac:dyDescent="0.25">
      <c r="A31" t="s">
        <v>496</v>
      </c>
      <c r="B31" t="s">
        <v>361</v>
      </c>
      <c r="C31" t="s">
        <v>716</v>
      </c>
      <c r="D31" t="s">
        <v>593</v>
      </c>
      <c r="E31" s="4">
        <v>79.228260869565219</v>
      </c>
      <c r="F31" s="4">
        <f>Nurse[[#This Row],[Total Nurse Staff Hours]]/Nurse[[#This Row],[MDS Census]]</f>
        <v>4.7139868294690626</v>
      </c>
      <c r="G31" s="4">
        <f>Nurse[[#This Row],[Total Direct Care Staff Hours]]/Nurse[[#This Row],[MDS Census]]</f>
        <v>4.0135821100288096</v>
      </c>
      <c r="H31" s="4">
        <f>Nurse[[#This Row],[Total RN Hours (w/ Admin, DON)]]/Nurse[[#This Row],[MDS Census]]</f>
        <v>0.67776786939223488</v>
      </c>
      <c r="I31" s="4">
        <f>Nurse[[#This Row],[RN Hours (excl. Admin, DON)]]/Nurse[[#This Row],[MDS Census]]</f>
        <v>0.27387158732336397</v>
      </c>
      <c r="J31" s="4">
        <f>SUM(Nurse[[#This Row],[RN Hours (excl. Admin, DON)]],Nurse[[#This Row],[RN Admin Hours]],Nurse[[#This Row],[RN DON Hours]],Nurse[[#This Row],[LPN Hours (excl. Admin)]],Nurse[[#This Row],[LPN Admin Hours]],Nurse[[#This Row],[CNA Hours]],Nurse[[#This Row],[NA TR Hours]],Nurse[[#This Row],[Med Aide/Tech Hours]])</f>
        <v>373.48097826086951</v>
      </c>
      <c r="K31" s="4">
        <f>SUM(Nurse[[#This Row],[RN Hours (excl. Admin, DON)]],Nurse[[#This Row],[LPN Hours (excl. Admin)]],Nurse[[#This Row],[CNA Hours]],Nurse[[#This Row],[NA TR Hours]],Nurse[[#This Row],[Med Aide/Tech Hours]])</f>
        <v>317.98913043478257</v>
      </c>
      <c r="L31" s="4">
        <f>SUM(Nurse[[#This Row],[RN Hours (excl. Admin, DON)]],Nurse[[#This Row],[RN Admin Hours]],Nurse[[#This Row],[RN DON Hours]])</f>
        <v>53.698369565217391</v>
      </c>
      <c r="M31" s="4">
        <v>21.698369565217391</v>
      </c>
      <c r="N31" s="4">
        <v>26.608695652173914</v>
      </c>
      <c r="O31" s="4">
        <v>5.3913043478260869</v>
      </c>
      <c r="P31" s="4">
        <f>SUM(Nurse[[#This Row],[LPN Hours (excl. Admin)]],Nurse[[#This Row],[LPN Admin Hours]])</f>
        <v>114.28532608695652</v>
      </c>
      <c r="Q31" s="4">
        <v>90.793478260869563</v>
      </c>
      <c r="R31" s="4">
        <v>23.491847826086957</v>
      </c>
      <c r="S31" s="4">
        <f>SUM(Nurse[[#This Row],[CNA Hours]],Nurse[[#This Row],[NA TR Hours]],Nurse[[#This Row],[Med Aide/Tech Hours]])</f>
        <v>205.49728260869566</v>
      </c>
      <c r="T31" s="4">
        <v>174.25</v>
      </c>
      <c r="U31" s="4">
        <v>0</v>
      </c>
      <c r="V31" s="4">
        <v>31.247282608695652</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86.334239130434781</v>
      </c>
      <c r="X31" s="4">
        <v>0.70108695652173914</v>
      </c>
      <c r="Y31" s="4">
        <v>0</v>
      </c>
      <c r="Z31" s="4">
        <v>0</v>
      </c>
      <c r="AA31" s="4">
        <v>26.559782608695652</v>
      </c>
      <c r="AB31" s="4">
        <v>0</v>
      </c>
      <c r="AC31" s="4">
        <v>58.991847826086953</v>
      </c>
      <c r="AD31" s="4">
        <v>0</v>
      </c>
      <c r="AE31" s="4">
        <v>8.1521739130434784E-2</v>
      </c>
      <c r="AF31" s="1">
        <v>265756</v>
      </c>
      <c r="AG31" s="1">
        <v>7</v>
      </c>
      <c r="AH31"/>
    </row>
    <row r="32" spans="1:34" x14ac:dyDescent="0.25">
      <c r="A32" t="s">
        <v>496</v>
      </c>
      <c r="B32" t="s">
        <v>26</v>
      </c>
      <c r="C32" t="s">
        <v>727</v>
      </c>
      <c r="D32" t="s">
        <v>593</v>
      </c>
      <c r="E32" s="4">
        <v>86.565217391304344</v>
      </c>
      <c r="F32" s="4">
        <f>Nurse[[#This Row],[Total Nurse Staff Hours]]/Nurse[[#This Row],[MDS Census]]</f>
        <v>3.1720542440984429</v>
      </c>
      <c r="G32" s="4">
        <f>Nurse[[#This Row],[Total Direct Care Staff Hours]]/Nurse[[#This Row],[MDS Census]]</f>
        <v>2.9241084881968864</v>
      </c>
      <c r="H32" s="4">
        <f>Nurse[[#This Row],[Total RN Hours (w/ Admin, DON)]]/Nurse[[#This Row],[MDS Census]]</f>
        <v>0.24607483676544453</v>
      </c>
      <c r="I32" s="4">
        <f>Nurse[[#This Row],[RN Hours (excl. Admin, DON)]]/Nurse[[#This Row],[MDS Census]]</f>
        <v>0.14472752385735813</v>
      </c>
      <c r="J32" s="4">
        <f>SUM(Nurse[[#This Row],[RN Hours (excl. Admin, DON)]],Nurse[[#This Row],[RN Admin Hours]],Nurse[[#This Row],[RN DON Hours]],Nurse[[#This Row],[LPN Hours (excl. Admin)]],Nurse[[#This Row],[LPN Admin Hours]],Nurse[[#This Row],[CNA Hours]],Nurse[[#This Row],[NA TR Hours]],Nurse[[#This Row],[Med Aide/Tech Hours]])</f>
        <v>274.58956521739128</v>
      </c>
      <c r="K32" s="4">
        <f>SUM(Nurse[[#This Row],[RN Hours (excl. Admin, DON)]],Nurse[[#This Row],[LPN Hours (excl. Admin)]],Nurse[[#This Row],[CNA Hours]],Nurse[[#This Row],[NA TR Hours]],Nurse[[#This Row],[Med Aide/Tech Hours]])</f>
        <v>253.12608695652176</v>
      </c>
      <c r="L32" s="4">
        <f>SUM(Nurse[[#This Row],[RN Hours (excl. Admin, DON)]],Nurse[[#This Row],[RN Admin Hours]],Nurse[[#This Row],[RN DON Hours]])</f>
        <v>21.301521739130436</v>
      </c>
      <c r="M32" s="4">
        <v>12.528369565217393</v>
      </c>
      <c r="N32" s="4">
        <v>4.0869565217391308</v>
      </c>
      <c r="O32" s="4">
        <v>4.6861956521739145</v>
      </c>
      <c r="P32" s="4">
        <f>SUM(Nurse[[#This Row],[LPN Hours (excl. Admin)]],Nurse[[#This Row],[LPN Admin Hours]])</f>
        <v>71.380760869565236</v>
      </c>
      <c r="Q32" s="4">
        <v>58.690434782608712</v>
      </c>
      <c r="R32" s="4">
        <v>12.690326086956521</v>
      </c>
      <c r="S32" s="4">
        <f>SUM(Nurse[[#This Row],[CNA Hours]],Nurse[[#This Row],[NA TR Hours]],Nurse[[#This Row],[Med Aide/Tech Hours]])</f>
        <v>181.90728260869565</v>
      </c>
      <c r="T32" s="4">
        <v>159.92695652173913</v>
      </c>
      <c r="U32" s="4">
        <v>0</v>
      </c>
      <c r="V32" s="4">
        <v>21.98032608695652</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136.91260869565218</v>
      </c>
      <c r="X32" s="4">
        <v>2.0788043478260869</v>
      </c>
      <c r="Y32" s="4">
        <v>0</v>
      </c>
      <c r="Z32" s="4">
        <v>0</v>
      </c>
      <c r="AA32" s="4">
        <v>36.069673913043481</v>
      </c>
      <c r="AB32" s="4">
        <v>0</v>
      </c>
      <c r="AC32" s="4">
        <v>95.731521739130429</v>
      </c>
      <c r="AD32" s="4">
        <v>0</v>
      </c>
      <c r="AE32" s="4">
        <v>3.0326086956521738</v>
      </c>
      <c r="AF32" s="1">
        <v>265130</v>
      </c>
      <c r="AG32" s="1">
        <v>7</v>
      </c>
      <c r="AH32"/>
    </row>
    <row r="33" spans="1:34" x14ac:dyDescent="0.25">
      <c r="A33" t="s">
        <v>496</v>
      </c>
      <c r="B33" t="s">
        <v>163</v>
      </c>
      <c r="C33" t="s">
        <v>781</v>
      </c>
      <c r="D33" t="s">
        <v>523</v>
      </c>
      <c r="E33" s="4">
        <v>78.902173913043484</v>
      </c>
      <c r="F33" s="4">
        <f>Nurse[[#This Row],[Total Nurse Staff Hours]]/Nurse[[#This Row],[MDS Census]]</f>
        <v>3.0453919272627084</v>
      </c>
      <c r="G33" s="4">
        <f>Nurse[[#This Row],[Total Direct Care Staff Hours]]/Nurse[[#This Row],[MDS Census]]</f>
        <v>2.855971896955503</v>
      </c>
      <c r="H33" s="4">
        <f>Nurse[[#This Row],[Total RN Hours (w/ Admin, DON)]]/Nurse[[#This Row],[MDS Census]]</f>
        <v>0.28960600633696099</v>
      </c>
      <c r="I33" s="4">
        <f>Nurse[[#This Row],[RN Hours (excl. Admin, DON)]]/Nurse[[#This Row],[MDS Census]]</f>
        <v>0.10018597602975615</v>
      </c>
      <c r="J33" s="4">
        <f>SUM(Nurse[[#This Row],[RN Hours (excl. Admin, DON)]],Nurse[[#This Row],[RN Admin Hours]],Nurse[[#This Row],[RN DON Hours]],Nurse[[#This Row],[LPN Hours (excl. Admin)]],Nurse[[#This Row],[LPN Admin Hours]],Nurse[[#This Row],[CNA Hours]],Nurse[[#This Row],[NA TR Hours]],Nurse[[#This Row],[Med Aide/Tech Hours]])</f>
        <v>240.28804347826087</v>
      </c>
      <c r="K33" s="4">
        <f>SUM(Nurse[[#This Row],[RN Hours (excl. Admin, DON)]],Nurse[[#This Row],[LPN Hours (excl. Admin)]],Nurse[[#This Row],[CNA Hours]],Nurse[[#This Row],[NA TR Hours]],Nurse[[#This Row],[Med Aide/Tech Hours]])</f>
        <v>225.34239130434781</v>
      </c>
      <c r="L33" s="4">
        <f>SUM(Nurse[[#This Row],[RN Hours (excl. Admin, DON)]],Nurse[[#This Row],[RN Admin Hours]],Nurse[[#This Row],[RN DON Hours]])</f>
        <v>22.850543478260871</v>
      </c>
      <c r="M33" s="4">
        <v>7.9048913043478262</v>
      </c>
      <c r="N33" s="4">
        <v>9.4673913043478262</v>
      </c>
      <c r="O33" s="4">
        <v>5.4782608695652177</v>
      </c>
      <c r="P33" s="4">
        <f>SUM(Nurse[[#This Row],[LPN Hours (excl. Admin)]],Nurse[[#This Row],[LPN Admin Hours]])</f>
        <v>59.505434782608695</v>
      </c>
      <c r="Q33" s="4">
        <v>59.505434782608695</v>
      </c>
      <c r="R33" s="4">
        <v>0</v>
      </c>
      <c r="S33" s="4">
        <f>SUM(Nurse[[#This Row],[CNA Hours]],Nurse[[#This Row],[NA TR Hours]],Nurse[[#This Row],[Med Aide/Tech Hours]])</f>
        <v>157.93206521739131</v>
      </c>
      <c r="T33" s="4">
        <v>134.53260869565219</v>
      </c>
      <c r="U33" s="4">
        <v>0</v>
      </c>
      <c r="V33" s="4">
        <v>23.399456521739129</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1.3043478260869565</v>
      </c>
      <c r="X33" s="4">
        <v>8.6956521739130432E-2</v>
      </c>
      <c r="Y33" s="4">
        <v>1.2173913043478262</v>
      </c>
      <c r="Z33" s="4">
        <v>0</v>
      </c>
      <c r="AA33" s="4">
        <v>0</v>
      </c>
      <c r="AB33" s="4">
        <v>0</v>
      </c>
      <c r="AC33" s="4">
        <v>0</v>
      </c>
      <c r="AD33" s="4">
        <v>0</v>
      </c>
      <c r="AE33" s="4">
        <v>0</v>
      </c>
      <c r="AF33" s="1">
        <v>265430</v>
      </c>
      <c r="AG33" s="1">
        <v>7</v>
      </c>
      <c r="AH33"/>
    </row>
    <row r="34" spans="1:34" x14ac:dyDescent="0.25">
      <c r="A34" t="s">
        <v>496</v>
      </c>
      <c r="B34" t="s">
        <v>245</v>
      </c>
      <c r="C34" t="s">
        <v>774</v>
      </c>
      <c r="D34" t="s">
        <v>554</v>
      </c>
      <c r="E34" s="4">
        <v>29.195652173913043</v>
      </c>
      <c r="F34" s="4">
        <f>Nurse[[#This Row],[Total Nurse Staff Hours]]/Nurse[[#This Row],[MDS Census]]</f>
        <v>4.0261206254653752</v>
      </c>
      <c r="G34" s="4">
        <f>Nurse[[#This Row],[Total Direct Care Staff Hours]]/Nurse[[#This Row],[MDS Census]]</f>
        <v>4.0261206254653752</v>
      </c>
      <c r="H34" s="4">
        <f>Nurse[[#This Row],[Total RN Hours (w/ Admin, DON)]]/Nurse[[#This Row],[MDS Census]]</f>
        <v>0.64817572598659723</v>
      </c>
      <c r="I34" s="4">
        <f>Nurse[[#This Row],[RN Hours (excl. Admin, DON)]]/Nurse[[#This Row],[MDS Census]]</f>
        <v>0.64817572598659723</v>
      </c>
      <c r="J34" s="4">
        <f>SUM(Nurse[[#This Row],[RN Hours (excl. Admin, DON)]],Nurse[[#This Row],[RN Admin Hours]],Nurse[[#This Row],[RN DON Hours]],Nurse[[#This Row],[LPN Hours (excl. Admin)]],Nurse[[#This Row],[LPN Admin Hours]],Nurse[[#This Row],[CNA Hours]],Nurse[[#This Row],[NA TR Hours]],Nurse[[#This Row],[Med Aide/Tech Hours]])</f>
        <v>117.54521739130433</v>
      </c>
      <c r="K34" s="4">
        <f>SUM(Nurse[[#This Row],[RN Hours (excl. Admin, DON)]],Nurse[[#This Row],[LPN Hours (excl. Admin)]],Nurse[[#This Row],[CNA Hours]],Nurse[[#This Row],[NA TR Hours]],Nurse[[#This Row],[Med Aide/Tech Hours]])</f>
        <v>117.54521739130433</v>
      </c>
      <c r="L34" s="4">
        <f>SUM(Nurse[[#This Row],[RN Hours (excl. Admin, DON)]],Nurse[[#This Row],[RN Admin Hours]],Nurse[[#This Row],[RN DON Hours]])</f>
        <v>18.923913043478262</v>
      </c>
      <c r="M34" s="4">
        <v>18.923913043478262</v>
      </c>
      <c r="N34" s="4">
        <v>0</v>
      </c>
      <c r="O34" s="4">
        <v>0</v>
      </c>
      <c r="P34" s="4">
        <f>SUM(Nurse[[#This Row],[LPN Hours (excl. Admin)]],Nurse[[#This Row],[LPN Admin Hours]])</f>
        <v>29.714673913043477</v>
      </c>
      <c r="Q34" s="4">
        <v>29.714673913043477</v>
      </c>
      <c r="R34" s="4">
        <v>0</v>
      </c>
      <c r="S34" s="4">
        <f>SUM(Nurse[[#This Row],[CNA Hours]],Nurse[[#This Row],[NA TR Hours]],Nurse[[#This Row],[Med Aide/Tech Hours]])</f>
        <v>68.906630434782613</v>
      </c>
      <c r="T34" s="4">
        <v>59.463695652173911</v>
      </c>
      <c r="U34" s="4">
        <v>0</v>
      </c>
      <c r="V34" s="4">
        <v>9.4429347826086953</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 s="4">
        <v>0</v>
      </c>
      <c r="Y34" s="4">
        <v>0</v>
      </c>
      <c r="Z34" s="4">
        <v>0</v>
      </c>
      <c r="AA34" s="4">
        <v>0</v>
      </c>
      <c r="AB34" s="4">
        <v>0</v>
      </c>
      <c r="AC34" s="4">
        <v>0</v>
      </c>
      <c r="AD34" s="4">
        <v>0</v>
      </c>
      <c r="AE34" s="4">
        <v>0</v>
      </c>
      <c r="AF34" s="1">
        <v>265573</v>
      </c>
      <c r="AG34" s="1">
        <v>7</v>
      </c>
      <c r="AH34"/>
    </row>
    <row r="35" spans="1:34" x14ac:dyDescent="0.25">
      <c r="A35" t="s">
        <v>496</v>
      </c>
      <c r="B35" t="s">
        <v>449</v>
      </c>
      <c r="C35" t="s">
        <v>657</v>
      </c>
      <c r="D35" t="s">
        <v>544</v>
      </c>
      <c r="E35" s="4">
        <v>103.50704225352112</v>
      </c>
      <c r="F35" s="4">
        <f>Nurse[[#This Row],[Total Nurse Staff Hours]]/Nurse[[#This Row],[MDS Census]]</f>
        <v>3.1484501292692886</v>
      </c>
      <c r="G35" s="4">
        <f>Nurse[[#This Row],[Total Direct Care Staff Hours]]/Nurse[[#This Row],[MDS Census]]</f>
        <v>2.7265913729759155</v>
      </c>
      <c r="H35" s="4">
        <f>Nurse[[#This Row],[Total RN Hours (w/ Admin, DON)]]/Nurse[[#This Row],[MDS Census]]</f>
        <v>0.52097972513267121</v>
      </c>
      <c r="I35" s="4">
        <f>Nurse[[#This Row],[RN Hours (excl. Admin, DON)]]/Nurse[[#This Row],[MDS Census]]</f>
        <v>0.21812083276636288</v>
      </c>
      <c r="J35" s="4">
        <f>SUM(Nurse[[#This Row],[RN Hours (excl. Admin, DON)]],Nurse[[#This Row],[RN Admin Hours]],Nurse[[#This Row],[RN DON Hours]],Nurse[[#This Row],[LPN Hours (excl. Admin)]],Nurse[[#This Row],[LPN Admin Hours]],Nurse[[#This Row],[CNA Hours]],Nurse[[#This Row],[NA TR Hours]],Nurse[[#This Row],[Med Aide/Tech Hours]])</f>
        <v>325.88676056338028</v>
      </c>
      <c r="K35" s="4">
        <f>SUM(Nurse[[#This Row],[RN Hours (excl. Admin, DON)]],Nurse[[#This Row],[LPN Hours (excl. Admin)]],Nurse[[#This Row],[CNA Hours]],Nurse[[#This Row],[NA TR Hours]],Nurse[[#This Row],[Med Aide/Tech Hours]])</f>
        <v>282.22140845070425</v>
      </c>
      <c r="L35" s="4">
        <f>SUM(Nurse[[#This Row],[RN Hours (excl. Admin, DON)]],Nurse[[#This Row],[RN Admin Hours]],Nurse[[#This Row],[RN DON Hours]])</f>
        <v>53.925070422535221</v>
      </c>
      <c r="M35" s="4">
        <v>22.577042253521135</v>
      </c>
      <c r="N35" s="4">
        <v>25.601549295774646</v>
      </c>
      <c r="O35" s="4">
        <v>5.746478873239437</v>
      </c>
      <c r="P35" s="4">
        <f>SUM(Nurse[[#This Row],[LPN Hours (excl. Admin)]],Nurse[[#This Row],[LPN Admin Hours]])</f>
        <v>62.592957746478859</v>
      </c>
      <c r="Q35" s="4">
        <v>50.275633802816884</v>
      </c>
      <c r="R35" s="4">
        <v>12.317323943661972</v>
      </c>
      <c r="S35" s="4">
        <f>SUM(Nurse[[#This Row],[CNA Hours]],Nurse[[#This Row],[NA TR Hours]],Nurse[[#This Row],[Med Aide/Tech Hours]])</f>
        <v>209.36873239436619</v>
      </c>
      <c r="T35" s="4">
        <v>140.95394366197183</v>
      </c>
      <c r="U35" s="4">
        <v>14.630845070422534</v>
      </c>
      <c r="V35" s="4">
        <v>53.783943661971826</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v>
      </c>
      <c r="X35" s="4">
        <v>0</v>
      </c>
      <c r="Y35" s="4">
        <v>2.9</v>
      </c>
      <c r="Z35" s="4">
        <v>0</v>
      </c>
      <c r="AA35" s="4">
        <v>0</v>
      </c>
      <c r="AB35" s="4">
        <v>0</v>
      </c>
      <c r="AC35" s="4">
        <v>0</v>
      </c>
      <c r="AD35" s="4">
        <v>0</v>
      </c>
      <c r="AE35" s="4">
        <v>0</v>
      </c>
      <c r="AF35" s="1">
        <v>265865</v>
      </c>
      <c r="AG35" s="1">
        <v>7</v>
      </c>
      <c r="AH35"/>
    </row>
    <row r="36" spans="1:34" x14ac:dyDescent="0.25">
      <c r="A36" t="s">
        <v>496</v>
      </c>
      <c r="B36" t="s">
        <v>373</v>
      </c>
      <c r="C36" t="s">
        <v>700</v>
      </c>
      <c r="D36" t="s">
        <v>538</v>
      </c>
      <c r="E36" s="4">
        <v>41.967391304347828</v>
      </c>
      <c r="F36" s="4">
        <f>Nurse[[#This Row],[Total Nurse Staff Hours]]/Nurse[[#This Row],[MDS Census]]</f>
        <v>5.2690779590779595</v>
      </c>
      <c r="G36" s="4">
        <f>Nurse[[#This Row],[Total Direct Care Staff Hours]]/Nurse[[#This Row],[MDS Census]]</f>
        <v>4.7529163429163432</v>
      </c>
      <c r="H36" s="4">
        <f>Nurse[[#This Row],[Total RN Hours (w/ Admin, DON)]]/Nurse[[#This Row],[MDS Census]]</f>
        <v>0.93009583009583052</v>
      </c>
      <c r="I36" s="4">
        <f>Nurse[[#This Row],[RN Hours (excl. Admin, DON)]]/Nurse[[#This Row],[MDS Census]]</f>
        <v>0.64006734006734045</v>
      </c>
      <c r="J36" s="4">
        <f>SUM(Nurse[[#This Row],[RN Hours (excl. Admin, DON)]],Nurse[[#This Row],[RN Admin Hours]],Nurse[[#This Row],[RN DON Hours]],Nurse[[#This Row],[LPN Hours (excl. Admin)]],Nurse[[#This Row],[LPN Admin Hours]],Nurse[[#This Row],[CNA Hours]],Nurse[[#This Row],[NA TR Hours]],Nurse[[#This Row],[Med Aide/Tech Hours]])</f>
        <v>221.12945652173914</v>
      </c>
      <c r="K36" s="4">
        <f>SUM(Nurse[[#This Row],[RN Hours (excl. Admin, DON)]],Nurse[[#This Row],[LPN Hours (excl. Admin)]],Nurse[[#This Row],[CNA Hours]],Nurse[[#This Row],[NA TR Hours]],Nurse[[#This Row],[Med Aide/Tech Hours]])</f>
        <v>199.46750000000003</v>
      </c>
      <c r="L36" s="4">
        <f>SUM(Nurse[[#This Row],[RN Hours (excl. Admin, DON)]],Nurse[[#This Row],[RN Admin Hours]],Nurse[[#This Row],[RN DON Hours]])</f>
        <v>39.033695652173932</v>
      </c>
      <c r="M36" s="4">
        <v>26.861956521739149</v>
      </c>
      <c r="N36" s="4">
        <v>7.3021739130434788</v>
      </c>
      <c r="O36" s="4">
        <v>4.8695652173913047</v>
      </c>
      <c r="P36" s="4">
        <f>SUM(Nurse[[#This Row],[LPN Hours (excl. Admin)]],Nurse[[#This Row],[LPN Admin Hours]])</f>
        <v>73.129891304347822</v>
      </c>
      <c r="Q36" s="4">
        <v>63.639673913043474</v>
      </c>
      <c r="R36" s="4">
        <v>9.4902173913043502</v>
      </c>
      <c r="S36" s="4">
        <f>SUM(Nurse[[#This Row],[CNA Hours]],Nurse[[#This Row],[NA TR Hours]],Nurse[[#This Row],[Med Aide/Tech Hours]])</f>
        <v>108.96586956521739</v>
      </c>
      <c r="T36" s="4">
        <v>103.54086956521739</v>
      </c>
      <c r="U36" s="4">
        <v>0</v>
      </c>
      <c r="V36" s="4">
        <v>5.424999999999998</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5.945652173913043</v>
      </c>
      <c r="X36" s="4">
        <v>2.8423913043478262</v>
      </c>
      <c r="Y36" s="4">
        <v>0</v>
      </c>
      <c r="Z36" s="4">
        <v>0</v>
      </c>
      <c r="AA36" s="4">
        <v>3.1032608695652173</v>
      </c>
      <c r="AB36" s="4">
        <v>0</v>
      </c>
      <c r="AC36" s="4">
        <v>0</v>
      </c>
      <c r="AD36" s="4">
        <v>0</v>
      </c>
      <c r="AE36" s="4">
        <v>0</v>
      </c>
      <c r="AF36" s="1">
        <v>265768</v>
      </c>
      <c r="AG36" s="1">
        <v>7</v>
      </c>
      <c r="AH36"/>
    </row>
    <row r="37" spans="1:34" x14ac:dyDescent="0.25">
      <c r="A37" t="s">
        <v>496</v>
      </c>
      <c r="B37" t="s">
        <v>173</v>
      </c>
      <c r="C37" t="s">
        <v>658</v>
      </c>
      <c r="D37" t="s">
        <v>613</v>
      </c>
      <c r="E37" s="4">
        <v>14.978260869565217</v>
      </c>
      <c r="F37" s="4">
        <f>Nurse[[#This Row],[Total Nurse Staff Hours]]/Nurse[[#This Row],[MDS Census]]</f>
        <v>3.4807184325108853</v>
      </c>
      <c r="G37" s="4">
        <f>Nurse[[#This Row],[Total Direct Care Staff Hours]]/Nurse[[#This Row],[MDS Census]]</f>
        <v>3.4807184325108853</v>
      </c>
      <c r="H37" s="4">
        <f>Nurse[[#This Row],[Total RN Hours (w/ Admin, DON)]]/Nurse[[#This Row],[MDS Census]]</f>
        <v>0.63010885341074019</v>
      </c>
      <c r="I37" s="4">
        <f>Nurse[[#This Row],[RN Hours (excl. Admin, DON)]]/Nurse[[#This Row],[MDS Census]]</f>
        <v>0.63010885341074019</v>
      </c>
      <c r="J37" s="4">
        <f>SUM(Nurse[[#This Row],[RN Hours (excl. Admin, DON)]],Nurse[[#This Row],[RN Admin Hours]],Nurse[[#This Row],[RN DON Hours]],Nurse[[#This Row],[LPN Hours (excl. Admin)]],Nurse[[#This Row],[LPN Admin Hours]],Nurse[[#This Row],[CNA Hours]],Nurse[[#This Row],[NA TR Hours]],Nurse[[#This Row],[Med Aide/Tech Hours]])</f>
        <v>52.135108695652171</v>
      </c>
      <c r="K37" s="4">
        <f>SUM(Nurse[[#This Row],[RN Hours (excl. Admin, DON)]],Nurse[[#This Row],[LPN Hours (excl. Admin)]],Nurse[[#This Row],[CNA Hours]],Nurse[[#This Row],[NA TR Hours]],Nurse[[#This Row],[Med Aide/Tech Hours]])</f>
        <v>52.135108695652171</v>
      </c>
      <c r="L37" s="4">
        <f>SUM(Nurse[[#This Row],[RN Hours (excl. Admin, DON)]],Nurse[[#This Row],[RN Admin Hours]],Nurse[[#This Row],[RN DON Hours]])</f>
        <v>9.4379347826086946</v>
      </c>
      <c r="M37" s="4">
        <v>9.4379347826086946</v>
      </c>
      <c r="N37" s="4">
        <v>0</v>
      </c>
      <c r="O37" s="4">
        <v>0</v>
      </c>
      <c r="P37" s="4">
        <f>SUM(Nurse[[#This Row],[LPN Hours (excl. Admin)]],Nurse[[#This Row],[LPN Admin Hours]])</f>
        <v>13.816956521739131</v>
      </c>
      <c r="Q37" s="4">
        <v>13.816956521739131</v>
      </c>
      <c r="R37" s="4">
        <v>0</v>
      </c>
      <c r="S37" s="4">
        <f>SUM(Nurse[[#This Row],[CNA Hours]],Nurse[[#This Row],[NA TR Hours]],Nurse[[#This Row],[Med Aide/Tech Hours]])</f>
        <v>28.880217391304338</v>
      </c>
      <c r="T37" s="4">
        <v>25.357934782608687</v>
      </c>
      <c r="U37" s="4">
        <v>3.5222826086956522</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5.4483695652173916</v>
      </c>
      <c r="X37" s="4">
        <v>5.4483695652173916</v>
      </c>
      <c r="Y37" s="4">
        <v>0</v>
      </c>
      <c r="Z37" s="4">
        <v>0</v>
      </c>
      <c r="AA37" s="4">
        <v>0</v>
      </c>
      <c r="AB37" s="4">
        <v>0</v>
      </c>
      <c r="AC37" s="4">
        <v>0</v>
      </c>
      <c r="AD37" s="4">
        <v>0</v>
      </c>
      <c r="AE37" s="4">
        <v>0</v>
      </c>
      <c r="AF37" s="1">
        <v>265451</v>
      </c>
      <c r="AG37" s="1">
        <v>7</v>
      </c>
      <c r="AH37"/>
    </row>
    <row r="38" spans="1:34" x14ac:dyDescent="0.25">
      <c r="A38" t="s">
        <v>496</v>
      </c>
      <c r="B38" t="s">
        <v>407</v>
      </c>
      <c r="C38" t="s">
        <v>716</v>
      </c>
      <c r="D38" t="s">
        <v>610</v>
      </c>
      <c r="E38" s="4">
        <v>52.032608695652172</v>
      </c>
      <c r="F38" s="4">
        <f>Nurse[[#This Row],[Total Nurse Staff Hours]]/Nurse[[#This Row],[MDS Census]]</f>
        <v>3.0318821809066225</v>
      </c>
      <c r="G38" s="4">
        <f>Nurse[[#This Row],[Total Direct Care Staff Hours]]/Nurse[[#This Row],[MDS Census]]</f>
        <v>2.7726655525381236</v>
      </c>
      <c r="H38" s="4">
        <f>Nurse[[#This Row],[Total RN Hours (w/ Admin, DON)]]/Nurse[[#This Row],[MDS Census]]</f>
        <v>0.27620221433047837</v>
      </c>
      <c r="I38" s="4">
        <f>Nurse[[#This Row],[RN Hours (excl. Admin, DON)]]/Nurse[[#This Row],[MDS Census]]</f>
        <v>0.21512638395654898</v>
      </c>
      <c r="J38" s="4">
        <f>SUM(Nurse[[#This Row],[RN Hours (excl. Admin, DON)]],Nurse[[#This Row],[RN Admin Hours]],Nurse[[#This Row],[RN DON Hours]],Nurse[[#This Row],[LPN Hours (excl. Admin)]],Nurse[[#This Row],[LPN Admin Hours]],Nurse[[#This Row],[CNA Hours]],Nurse[[#This Row],[NA TR Hours]],Nurse[[#This Row],[Med Aide/Tech Hours]])</f>
        <v>157.7567391304348</v>
      </c>
      <c r="K38" s="4">
        <f>SUM(Nurse[[#This Row],[RN Hours (excl. Admin, DON)]],Nurse[[#This Row],[LPN Hours (excl. Admin)]],Nurse[[#This Row],[CNA Hours]],Nurse[[#This Row],[NA TR Hours]],Nurse[[#This Row],[Med Aide/Tech Hours]])</f>
        <v>144.26902173913041</v>
      </c>
      <c r="L38" s="4">
        <f>SUM(Nurse[[#This Row],[RN Hours (excl. Admin, DON)]],Nurse[[#This Row],[RN Admin Hours]],Nurse[[#This Row],[RN DON Hours]])</f>
        <v>14.371521739130435</v>
      </c>
      <c r="M38" s="4">
        <v>11.193586956521738</v>
      </c>
      <c r="N38" s="4">
        <v>8.1521739130434784E-2</v>
      </c>
      <c r="O38" s="4">
        <v>3.0964130434782611</v>
      </c>
      <c r="P38" s="4">
        <f>SUM(Nurse[[#This Row],[LPN Hours (excl. Admin)]],Nurse[[#This Row],[LPN Admin Hours]])</f>
        <v>47.616413043478246</v>
      </c>
      <c r="Q38" s="4">
        <v>37.306630434782598</v>
      </c>
      <c r="R38" s="4">
        <v>10.309782608695652</v>
      </c>
      <c r="S38" s="4">
        <f>SUM(Nurse[[#This Row],[CNA Hours]],Nurse[[#This Row],[NA TR Hours]],Nurse[[#This Row],[Med Aide/Tech Hours]])</f>
        <v>95.768804347826091</v>
      </c>
      <c r="T38" s="4">
        <v>80.166739130434792</v>
      </c>
      <c r="U38" s="4">
        <v>0</v>
      </c>
      <c r="V38" s="4">
        <v>15.602065217391303</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71.512282608695656</v>
      </c>
      <c r="X38" s="4">
        <v>7.6417391304347824</v>
      </c>
      <c r="Y38" s="4">
        <v>8.1521739130434784E-2</v>
      </c>
      <c r="Z38" s="4">
        <v>0</v>
      </c>
      <c r="AA38" s="4">
        <v>10.364782608695652</v>
      </c>
      <c r="AB38" s="4">
        <v>0</v>
      </c>
      <c r="AC38" s="4">
        <v>46.586413043478267</v>
      </c>
      <c r="AD38" s="4">
        <v>0</v>
      </c>
      <c r="AE38" s="4">
        <v>6.8378260869565226</v>
      </c>
      <c r="AF38" s="1">
        <v>265817</v>
      </c>
      <c r="AG38" s="1">
        <v>7</v>
      </c>
      <c r="AH38"/>
    </row>
    <row r="39" spans="1:34" x14ac:dyDescent="0.25">
      <c r="A39" t="s">
        <v>496</v>
      </c>
      <c r="B39" t="s">
        <v>200</v>
      </c>
      <c r="C39" t="s">
        <v>688</v>
      </c>
      <c r="D39" t="s">
        <v>546</v>
      </c>
      <c r="E39" s="4">
        <v>119.92391304347827</v>
      </c>
      <c r="F39" s="4">
        <f>Nurse[[#This Row],[Total Nurse Staff Hours]]/Nurse[[#This Row],[MDS Census]]</f>
        <v>3.6746904740324475</v>
      </c>
      <c r="G39" s="4">
        <f>Nurse[[#This Row],[Total Direct Care Staff Hours]]/Nurse[[#This Row],[MDS Census]]</f>
        <v>3.4847938004169308</v>
      </c>
      <c r="H39" s="4">
        <f>Nurse[[#This Row],[Total RN Hours (w/ Admin, DON)]]/Nurse[[#This Row],[MDS Census]]</f>
        <v>0.41027825614066893</v>
      </c>
      <c r="I39" s="4">
        <f>Nurse[[#This Row],[RN Hours (excl. Admin, DON)]]/Nurse[[#This Row],[MDS Census]]</f>
        <v>0.23152270461343241</v>
      </c>
      <c r="J39" s="4">
        <f>SUM(Nurse[[#This Row],[RN Hours (excl. Admin, DON)]],Nurse[[#This Row],[RN Admin Hours]],Nurse[[#This Row],[RN DON Hours]],Nurse[[#This Row],[LPN Hours (excl. Admin)]],Nurse[[#This Row],[LPN Admin Hours]],Nurse[[#This Row],[CNA Hours]],Nurse[[#This Row],[NA TR Hours]],Nurse[[#This Row],[Med Aide/Tech Hours]])</f>
        <v>440.68326086956517</v>
      </c>
      <c r="K39" s="4">
        <f>SUM(Nurse[[#This Row],[RN Hours (excl. Admin, DON)]],Nurse[[#This Row],[LPN Hours (excl. Admin)]],Nurse[[#This Row],[CNA Hours]],Nurse[[#This Row],[NA TR Hours]],Nurse[[#This Row],[Med Aide/Tech Hours]])</f>
        <v>417.91010869565218</v>
      </c>
      <c r="L39" s="4">
        <f>SUM(Nurse[[#This Row],[RN Hours (excl. Admin, DON)]],Nurse[[#This Row],[RN Admin Hours]],Nurse[[#This Row],[RN DON Hours]])</f>
        <v>49.202173913043481</v>
      </c>
      <c r="M39" s="4">
        <v>27.765108695652174</v>
      </c>
      <c r="N39" s="4">
        <v>15.697934782608694</v>
      </c>
      <c r="O39" s="4">
        <v>5.7391304347826084</v>
      </c>
      <c r="P39" s="4">
        <f>SUM(Nurse[[#This Row],[LPN Hours (excl. Admin)]],Nurse[[#This Row],[LPN Admin Hours]])</f>
        <v>90.470434782608677</v>
      </c>
      <c r="Q39" s="4">
        <v>89.134347826086938</v>
      </c>
      <c r="R39" s="4">
        <v>1.3360869565217393</v>
      </c>
      <c r="S39" s="4">
        <f>SUM(Nurse[[#This Row],[CNA Hours]],Nurse[[#This Row],[NA TR Hours]],Nurse[[#This Row],[Med Aide/Tech Hours]])</f>
        <v>301.01065217391306</v>
      </c>
      <c r="T39" s="4">
        <v>219.41097826086957</v>
      </c>
      <c r="U39" s="4">
        <v>44.336739130434779</v>
      </c>
      <c r="V39" s="4">
        <v>37.262934782608696</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 s="4">
        <v>0</v>
      </c>
      <c r="Y39" s="4">
        <v>0</v>
      </c>
      <c r="Z39" s="4">
        <v>0</v>
      </c>
      <c r="AA39" s="4">
        <v>0</v>
      </c>
      <c r="AB39" s="4">
        <v>0</v>
      </c>
      <c r="AC39" s="4">
        <v>0</v>
      </c>
      <c r="AD39" s="4">
        <v>0</v>
      </c>
      <c r="AE39" s="4">
        <v>0</v>
      </c>
      <c r="AF39" s="1">
        <v>265498</v>
      </c>
      <c r="AG39" s="1">
        <v>7</v>
      </c>
      <c r="AH39"/>
    </row>
    <row r="40" spans="1:34" x14ac:dyDescent="0.25">
      <c r="A40" t="s">
        <v>496</v>
      </c>
      <c r="B40" t="s">
        <v>184</v>
      </c>
      <c r="C40" t="s">
        <v>786</v>
      </c>
      <c r="D40" t="s">
        <v>621</v>
      </c>
      <c r="E40" s="4">
        <v>30.760869565217391</v>
      </c>
      <c r="F40" s="4">
        <f>Nurse[[#This Row],[Total Nurse Staff Hours]]/Nurse[[#This Row],[MDS Census]]</f>
        <v>3.0609540636042407</v>
      </c>
      <c r="G40" s="4">
        <f>Nurse[[#This Row],[Total Direct Care Staff Hours]]/Nurse[[#This Row],[MDS Census]]</f>
        <v>2.9491166077738522</v>
      </c>
      <c r="H40" s="4">
        <f>Nurse[[#This Row],[Total RN Hours (w/ Admin, DON)]]/Nurse[[#This Row],[MDS Census]]</f>
        <v>0.57455830388692586</v>
      </c>
      <c r="I40" s="4">
        <f>Nurse[[#This Row],[RN Hours (excl. Admin, DON)]]/Nurse[[#This Row],[MDS Census]]</f>
        <v>0.4954063604240283</v>
      </c>
      <c r="J40" s="4">
        <f>SUM(Nurse[[#This Row],[RN Hours (excl. Admin, DON)]],Nurse[[#This Row],[RN Admin Hours]],Nurse[[#This Row],[RN DON Hours]],Nurse[[#This Row],[LPN Hours (excl. Admin)]],Nurse[[#This Row],[LPN Admin Hours]],Nurse[[#This Row],[CNA Hours]],Nurse[[#This Row],[NA TR Hours]],Nurse[[#This Row],[Med Aide/Tech Hours]])</f>
        <v>94.157608695652186</v>
      </c>
      <c r="K40" s="4">
        <f>SUM(Nurse[[#This Row],[RN Hours (excl. Admin, DON)]],Nurse[[#This Row],[LPN Hours (excl. Admin)]],Nurse[[#This Row],[CNA Hours]],Nurse[[#This Row],[NA TR Hours]],Nurse[[#This Row],[Med Aide/Tech Hours]])</f>
        <v>90.717391304347842</v>
      </c>
      <c r="L40" s="4">
        <f>SUM(Nurse[[#This Row],[RN Hours (excl. Admin, DON)]],Nurse[[#This Row],[RN Admin Hours]],Nurse[[#This Row],[RN DON Hours]])</f>
        <v>17.673913043478262</v>
      </c>
      <c r="M40" s="4">
        <v>15.239130434782609</v>
      </c>
      <c r="N40" s="4">
        <v>0</v>
      </c>
      <c r="O40" s="4">
        <v>2.4347826086956523</v>
      </c>
      <c r="P40" s="4">
        <f>SUM(Nurse[[#This Row],[LPN Hours (excl. Admin)]],Nurse[[#This Row],[LPN Admin Hours]])</f>
        <v>12.891304347826086</v>
      </c>
      <c r="Q40" s="4">
        <v>11.885869565217391</v>
      </c>
      <c r="R40" s="4">
        <v>1.0054347826086956</v>
      </c>
      <c r="S40" s="4">
        <f>SUM(Nurse[[#This Row],[CNA Hours]],Nurse[[#This Row],[NA TR Hours]],Nurse[[#This Row],[Med Aide/Tech Hours]])</f>
        <v>63.592391304347821</v>
      </c>
      <c r="T40" s="4">
        <v>56.913043478260867</v>
      </c>
      <c r="U40" s="4">
        <v>1.1929347826086956</v>
      </c>
      <c r="V40" s="4">
        <v>5.4864130434782608</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 s="4">
        <v>0</v>
      </c>
      <c r="Y40" s="4">
        <v>0</v>
      </c>
      <c r="Z40" s="4">
        <v>0</v>
      </c>
      <c r="AA40" s="4">
        <v>0</v>
      </c>
      <c r="AB40" s="4">
        <v>0</v>
      </c>
      <c r="AC40" s="4">
        <v>0</v>
      </c>
      <c r="AD40" s="4">
        <v>0</v>
      </c>
      <c r="AE40" s="4">
        <v>0</v>
      </c>
      <c r="AF40" s="1">
        <v>265472</v>
      </c>
      <c r="AG40" s="1">
        <v>7</v>
      </c>
      <c r="AH40"/>
    </row>
    <row r="41" spans="1:34" x14ac:dyDescent="0.25">
      <c r="A41" t="s">
        <v>496</v>
      </c>
      <c r="B41" t="s">
        <v>411</v>
      </c>
      <c r="C41" t="s">
        <v>700</v>
      </c>
      <c r="D41" t="s">
        <v>538</v>
      </c>
      <c r="E41" s="4">
        <v>161.19565217391303</v>
      </c>
      <c r="F41" s="4">
        <f>Nurse[[#This Row],[Total Nurse Staff Hours]]/Nurse[[#This Row],[MDS Census]]</f>
        <v>1.5667902899527986</v>
      </c>
      <c r="G41" s="4">
        <f>Nurse[[#This Row],[Total Direct Care Staff Hours]]/Nurse[[#This Row],[MDS Census]]</f>
        <v>1.5667902899527986</v>
      </c>
      <c r="H41" s="4">
        <f>Nurse[[#This Row],[Total RN Hours (w/ Admin, DON)]]/Nurse[[#This Row],[MDS Census]]</f>
        <v>0.17316250842886044</v>
      </c>
      <c r="I41" s="4">
        <f>Nurse[[#This Row],[RN Hours (excl. Admin, DON)]]/Nurse[[#This Row],[MDS Census]]</f>
        <v>0.17316250842886044</v>
      </c>
      <c r="J41" s="4">
        <f>SUM(Nurse[[#This Row],[RN Hours (excl. Admin, DON)]],Nurse[[#This Row],[RN Admin Hours]],Nurse[[#This Row],[RN DON Hours]],Nurse[[#This Row],[LPN Hours (excl. Admin)]],Nurse[[#This Row],[LPN Admin Hours]],Nurse[[#This Row],[CNA Hours]],Nurse[[#This Row],[NA TR Hours]],Nurse[[#This Row],[Med Aide/Tech Hours]])</f>
        <v>252.55978260869566</v>
      </c>
      <c r="K41" s="4">
        <f>SUM(Nurse[[#This Row],[RN Hours (excl. Admin, DON)]],Nurse[[#This Row],[LPN Hours (excl. Admin)]],Nurse[[#This Row],[CNA Hours]],Nurse[[#This Row],[NA TR Hours]],Nurse[[#This Row],[Med Aide/Tech Hours]])</f>
        <v>252.55978260869566</v>
      </c>
      <c r="L41" s="4">
        <f>SUM(Nurse[[#This Row],[RN Hours (excl. Admin, DON)]],Nurse[[#This Row],[RN Admin Hours]],Nurse[[#This Row],[RN DON Hours]])</f>
        <v>27.913043478260871</v>
      </c>
      <c r="M41" s="4">
        <v>27.913043478260871</v>
      </c>
      <c r="N41" s="4">
        <v>0</v>
      </c>
      <c r="O41" s="4">
        <v>0</v>
      </c>
      <c r="P41" s="4">
        <f>SUM(Nurse[[#This Row],[LPN Hours (excl. Admin)]],Nurse[[#This Row],[LPN Admin Hours]])</f>
        <v>68.086956521739125</v>
      </c>
      <c r="Q41" s="4">
        <v>68.086956521739125</v>
      </c>
      <c r="R41" s="4">
        <v>0</v>
      </c>
      <c r="S41" s="4">
        <f>SUM(Nurse[[#This Row],[CNA Hours]],Nurse[[#This Row],[NA TR Hours]],Nurse[[#This Row],[Med Aide/Tech Hours]])</f>
        <v>156.55978260869566</v>
      </c>
      <c r="T41" s="4">
        <v>114.51902173913044</v>
      </c>
      <c r="U41" s="4">
        <v>0</v>
      </c>
      <c r="V41" s="4">
        <v>42.040760869565219</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 s="4">
        <v>0</v>
      </c>
      <c r="Y41" s="4">
        <v>0</v>
      </c>
      <c r="Z41" s="4">
        <v>0</v>
      </c>
      <c r="AA41" s="4">
        <v>0</v>
      </c>
      <c r="AB41" s="4">
        <v>0</v>
      </c>
      <c r="AC41" s="4">
        <v>0</v>
      </c>
      <c r="AD41" s="4">
        <v>0</v>
      </c>
      <c r="AE41" s="4">
        <v>0</v>
      </c>
      <c r="AF41" s="1">
        <v>265822</v>
      </c>
      <c r="AG41" s="1">
        <v>7</v>
      </c>
      <c r="AH41"/>
    </row>
    <row r="42" spans="1:34" x14ac:dyDescent="0.25">
      <c r="A42" t="s">
        <v>496</v>
      </c>
      <c r="B42" t="s">
        <v>143</v>
      </c>
      <c r="C42" t="s">
        <v>730</v>
      </c>
      <c r="D42" t="s">
        <v>598</v>
      </c>
      <c r="E42" s="4">
        <v>76.684782608695656</v>
      </c>
      <c r="F42" s="4">
        <f>Nurse[[#This Row],[Total Nurse Staff Hours]]/Nurse[[#This Row],[MDS Census]]</f>
        <v>3.235214741318214</v>
      </c>
      <c r="G42" s="4">
        <f>Nurse[[#This Row],[Total Direct Care Staff Hours]]/Nurse[[#This Row],[MDS Census]]</f>
        <v>3.0469808646350103</v>
      </c>
      <c r="H42" s="4">
        <f>Nurse[[#This Row],[Total RN Hours (w/ Admin, DON)]]/Nurse[[#This Row],[MDS Census]]</f>
        <v>0.49234585400425218</v>
      </c>
      <c r="I42" s="4">
        <f>Nurse[[#This Row],[RN Hours (excl. Admin, DON)]]/Nurse[[#This Row],[MDS Census]]</f>
        <v>0.30411197732104878</v>
      </c>
      <c r="J42" s="4">
        <f>SUM(Nurse[[#This Row],[RN Hours (excl. Admin, DON)]],Nurse[[#This Row],[RN Admin Hours]],Nurse[[#This Row],[RN DON Hours]],Nurse[[#This Row],[LPN Hours (excl. Admin)]],Nurse[[#This Row],[LPN Admin Hours]],Nurse[[#This Row],[CNA Hours]],Nurse[[#This Row],[NA TR Hours]],Nurse[[#This Row],[Med Aide/Tech Hours]])</f>
        <v>248.09173913043477</v>
      </c>
      <c r="K42" s="4">
        <f>SUM(Nurse[[#This Row],[RN Hours (excl. Admin, DON)]],Nurse[[#This Row],[LPN Hours (excl. Admin)]],Nurse[[#This Row],[CNA Hours]],Nurse[[#This Row],[NA TR Hours]],Nurse[[#This Row],[Med Aide/Tech Hours]])</f>
        <v>233.65706521739128</v>
      </c>
      <c r="L42" s="4">
        <f>SUM(Nurse[[#This Row],[RN Hours (excl. Admin, DON)]],Nurse[[#This Row],[RN Admin Hours]],Nurse[[#This Row],[RN DON Hours]])</f>
        <v>37.755434782608688</v>
      </c>
      <c r="M42" s="4">
        <v>23.320760869565209</v>
      </c>
      <c r="N42" s="4">
        <v>8.6384782608695634</v>
      </c>
      <c r="O42" s="4">
        <v>5.7961956521739131</v>
      </c>
      <c r="P42" s="4">
        <f>SUM(Nurse[[#This Row],[LPN Hours (excl. Admin)]],Nurse[[#This Row],[LPN Admin Hours]])</f>
        <v>44.230326086956516</v>
      </c>
      <c r="Q42" s="4">
        <v>44.230326086956516</v>
      </c>
      <c r="R42" s="4">
        <v>0</v>
      </c>
      <c r="S42" s="4">
        <f>SUM(Nurse[[#This Row],[CNA Hours]],Nurse[[#This Row],[NA TR Hours]],Nurse[[#This Row],[Med Aide/Tech Hours]])</f>
        <v>166.10597826086956</v>
      </c>
      <c r="T42" s="4">
        <v>125.57771739130436</v>
      </c>
      <c r="U42" s="4">
        <v>8.8165217391304331</v>
      </c>
      <c r="V42" s="4">
        <v>31.711739130434772</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3.9429347826086958</v>
      </c>
      <c r="X42" s="4">
        <v>0</v>
      </c>
      <c r="Y42" s="4">
        <v>0</v>
      </c>
      <c r="Z42" s="4">
        <v>0</v>
      </c>
      <c r="AA42" s="4">
        <v>0</v>
      </c>
      <c r="AB42" s="4">
        <v>0</v>
      </c>
      <c r="AC42" s="4">
        <v>3.9429347826086958</v>
      </c>
      <c r="AD42" s="4">
        <v>0</v>
      </c>
      <c r="AE42" s="4">
        <v>0</v>
      </c>
      <c r="AF42" s="1">
        <v>265400</v>
      </c>
      <c r="AG42" s="1">
        <v>7</v>
      </c>
      <c r="AH42"/>
    </row>
    <row r="43" spans="1:34" x14ac:dyDescent="0.25">
      <c r="A43" t="s">
        <v>496</v>
      </c>
      <c r="B43" t="s">
        <v>422</v>
      </c>
      <c r="C43" t="s">
        <v>657</v>
      </c>
      <c r="D43" t="s">
        <v>544</v>
      </c>
      <c r="E43" s="4">
        <v>68.282608695652172</v>
      </c>
      <c r="F43" s="4">
        <f>Nurse[[#This Row],[Total Nurse Staff Hours]]/Nurse[[#This Row],[MDS Census]]</f>
        <v>2.7554759630690864</v>
      </c>
      <c r="G43" s="4">
        <f>Nurse[[#This Row],[Total Direct Care Staff Hours]]/Nurse[[#This Row],[MDS Census]]</f>
        <v>2.5012145813435214</v>
      </c>
      <c r="H43" s="4">
        <f>Nurse[[#This Row],[Total RN Hours (w/ Admin, DON)]]/Nurse[[#This Row],[MDS Census]]</f>
        <v>0.25567335243553008</v>
      </c>
      <c r="I43" s="4">
        <f>Nurse[[#This Row],[RN Hours (excl. Admin, DON)]]/Nurse[[#This Row],[MDS Census]]</f>
        <v>9.385227634511302E-2</v>
      </c>
      <c r="J43" s="4">
        <f>SUM(Nurse[[#This Row],[RN Hours (excl. Admin, DON)]],Nurse[[#This Row],[RN Admin Hours]],Nurse[[#This Row],[RN DON Hours]],Nurse[[#This Row],[LPN Hours (excl. Admin)]],Nurse[[#This Row],[LPN Admin Hours]],Nurse[[#This Row],[CNA Hours]],Nurse[[#This Row],[NA TR Hours]],Nurse[[#This Row],[Med Aide/Tech Hours]])</f>
        <v>188.15108695652174</v>
      </c>
      <c r="K43" s="4">
        <f>SUM(Nurse[[#This Row],[RN Hours (excl. Admin, DON)]],Nurse[[#This Row],[LPN Hours (excl. Admin)]],Nurse[[#This Row],[CNA Hours]],Nurse[[#This Row],[NA TR Hours]],Nurse[[#This Row],[Med Aide/Tech Hours]])</f>
        <v>170.78945652173914</v>
      </c>
      <c r="L43" s="4">
        <f>SUM(Nurse[[#This Row],[RN Hours (excl. Admin, DON)]],Nurse[[#This Row],[RN Admin Hours]],Nurse[[#This Row],[RN DON Hours]])</f>
        <v>17.458043478260869</v>
      </c>
      <c r="M43" s="4">
        <v>6.4084782608695647</v>
      </c>
      <c r="N43" s="4">
        <v>5.5713043478260849</v>
      </c>
      <c r="O43" s="4">
        <v>5.4782608695652177</v>
      </c>
      <c r="P43" s="4">
        <f>SUM(Nurse[[#This Row],[LPN Hours (excl. Admin)]],Nurse[[#This Row],[LPN Admin Hours]])</f>
        <v>25.711630434782613</v>
      </c>
      <c r="Q43" s="4">
        <v>19.399565217391309</v>
      </c>
      <c r="R43" s="4">
        <v>6.3120652173913037</v>
      </c>
      <c r="S43" s="4">
        <f>SUM(Nurse[[#This Row],[CNA Hours]],Nurse[[#This Row],[NA TR Hours]],Nurse[[#This Row],[Med Aide/Tech Hours]])</f>
        <v>144.98141304347828</v>
      </c>
      <c r="T43" s="4">
        <v>102.75152173913047</v>
      </c>
      <c r="U43" s="4">
        <v>11.83347826086956</v>
      </c>
      <c r="V43" s="4">
        <v>30.396413043478255</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43" s="4">
        <v>0</v>
      </c>
      <c r="Y43" s="4">
        <v>0</v>
      </c>
      <c r="Z43" s="4">
        <v>0</v>
      </c>
      <c r="AA43" s="4">
        <v>0</v>
      </c>
      <c r="AB43" s="4">
        <v>8.6956521739130432E-2</v>
      </c>
      <c r="AC43" s="4">
        <v>0</v>
      </c>
      <c r="AD43" s="4">
        <v>0</v>
      </c>
      <c r="AE43" s="4">
        <v>0</v>
      </c>
      <c r="AF43" s="1">
        <v>265835</v>
      </c>
      <c r="AG43" s="1">
        <v>7</v>
      </c>
      <c r="AH43"/>
    </row>
    <row r="44" spans="1:34" x14ac:dyDescent="0.25">
      <c r="A44" t="s">
        <v>496</v>
      </c>
      <c r="B44" t="s">
        <v>387</v>
      </c>
      <c r="C44" t="s">
        <v>697</v>
      </c>
      <c r="D44" t="s">
        <v>593</v>
      </c>
      <c r="E44" s="4">
        <v>21.108695652173914</v>
      </c>
      <c r="F44" s="4">
        <f>Nurse[[#This Row],[Total Nurse Staff Hours]]/Nurse[[#This Row],[MDS Census]]</f>
        <v>5.8316168898043239</v>
      </c>
      <c r="G44" s="4">
        <f>Nurse[[#This Row],[Total Direct Care Staff Hours]]/Nurse[[#This Row],[MDS Census]]</f>
        <v>5.2075180226570543</v>
      </c>
      <c r="H44" s="4">
        <f>Nurse[[#This Row],[Total RN Hours (w/ Admin, DON)]]/Nurse[[#This Row],[MDS Census]]</f>
        <v>2.3500257466529351</v>
      </c>
      <c r="I44" s="4">
        <f>Nurse[[#This Row],[RN Hours (excl. Admin, DON)]]/Nurse[[#This Row],[MDS Census]]</f>
        <v>1.7259268795056641</v>
      </c>
      <c r="J44" s="4">
        <f>SUM(Nurse[[#This Row],[RN Hours (excl. Admin, DON)]],Nurse[[#This Row],[RN Admin Hours]],Nurse[[#This Row],[RN DON Hours]],Nurse[[#This Row],[LPN Hours (excl. Admin)]],Nurse[[#This Row],[LPN Admin Hours]],Nurse[[#This Row],[CNA Hours]],Nurse[[#This Row],[NA TR Hours]],Nurse[[#This Row],[Med Aide/Tech Hours]])</f>
        <v>123.0978260869565</v>
      </c>
      <c r="K44" s="4">
        <f>SUM(Nurse[[#This Row],[RN Hours (excl. Admin, DON)]],Nurse[[#This Row],[LPN Hours (excl. Admin)]],Nurse[[#This Row],[CNA Hours]],Nurse[[#This Row],[NA TR Hours]],Nurse[[#This Row],[Med Aide/Tech Hours]])</f>
        <v>109.92391304347825</v>
      </c>
      <c r="L44" s="4">
        <f>SUM(Nurse[[#This Row],[RN Hours (excl. Admin, DON)]],Nurse[[#This Row],[RN Admin Hours]],Nurse[[#This Row],[RN DON Hours]])</f>
        <v>49.605978260869563</v>
      </c>
      <c r="M44" s="4">
        <v>36.432065217391305</v>
      </c>
      <c r="N44" s="4">
        <v>8.5271739130434785</v>
      </c>
      <c r="O44" s="4">
        <v>4.6467391304347823</v>
      </c>
      <c r="P44" s="4">
        <f>SUM(Nurse[[#This Row],[LPN Hours (excl. Admin)]],Nurse[[#This Row],[LPN Admin Hours]])</f>
        <v>22.005434782608695</v>
      </c>
      <c r="Q44" s="4">
        <v>22.005434782608695</v>
      </c>
      <c r="R44" s="4">
        <v>0</v>
      </c>
      <c r="S44" s="4">
        <f>SUM(Nurse[[#This Row],[CNA Hours]],Nurse[[#This Row],[NA TR Hours]],Nurse[[#This Row],[Med Aide/Tech Hours]])</f>
        <v>51.486413043478258</v>
      </c>
      <c r="T44" s="4">
        <v>51.486413043478258</v>
      </c>
      <c r="U44" s="4">
        <v>0</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 s="4">
        <v>0</v>
      </c>
      <c r="Y44" s="4">
        <v>0</v>
      </c>
      <c r="Z44" s="4">
        <v>0</v>
      </c>
      <c r="AA44" s="4">
        <v>0</v>
      </c>
      <c r="AB44" s="4">
        <v>0</v>
      </c>
      <c r="AC44" s="4">
        <v>0</v>
      </c>
      <c r="AD44" s="4">
        <v>0</v>
      </c>
      <c r="AE44" s="4">
        <v>0</v>
      </c>
      <c r="AF44" s="1">
        <v>265791</v>
      </c>
      <c r="AG44" s="1">
        <v>7</v>
      </c>
      <c r="AH44"/>
    </row>
    <row r="45" spans="1:34" x14ac:dyDescent="0.25">
      <c r="A45" t="s">
        <v>496</v>
      </c>
      <c r="B45" t="s">
        <v>261</v>
      </c>
      <c r="C45" t="s">
        <v>674</v>
      </c>
      <c r="D45" t="s">
        <v>601</v>
      </c>
      <c r="E45" s="4">
        <v>45.836956521739133</v>
      </c>
      <c r="F45" s="4">
        <f>Nurse[[#This Row],[Total Nurse Staff Hours]]/Nurse[[#This Row],[MDS Census]]</f>
        <v>2.5403343609200846</v>
      </c>
      <c r="G45" s="4">
        <f>Nurse[[#This Row],[Total Direct Care Staff Hours]]/Nurse[[#This Row],[MDS Census]]</f>
        <v>2.4510078254683418</v>
      </c>
      <c r="H45" s="4">
        <f>Nurse[[#This Row],[Total RN Hours (w/ Admin, DON)]]/Nurse[[#This Row],[MDS Census]]</f>
        <v>0.29295233578373248</v>
      </c>
      <c r="I45" s="4">
        <f>Nurse[[#This Row],[RN Hours (excl. Admin, DON)]]/Nurse[[#This Row],[MDS Census]]</f>
        <v>0.24848944747450794</v>
      </c>
      <c r="J45" s="4">
        <f>SUM(Nurse[[#This Row],[RN Hours (excl. Admin, DON)]],Nurse[[#This Row],[RN Admin Hours]],Nurse[[#This Row],[RN DON Hours]],Nurse[[#This Row],[LPN Hours (excl. Admin)]],Nurse[[#This Row],[LPN Admin Hours]],Nurse[[#This Row],[CNA Hours]],Nurse[[#This Row],[NA TR Hours]],Nurse[[#This Row],[Med Aide/Tech Hours]])</f>
        <v>116.44119565217389</v>
      </c>
      <c r="K45" s="4">
        <f>SUM(Nurse[[#This Row],[RN Hours (excl. Admin, DON)]],Nurse[[#This Row],[LPN Hours (excl. Admin)]],Nurse[[#This Row],[CNA Hours]],Nurse[[#This Row],[NA TR Hours]],Nurse[[#This Row],[Med Aide/Tech Hours]])</f>
        <v>112.34673913043477</v>
      </c>
      <c r="L45" s="4">
        <f>SUM(Nurse[[#This Row],[RN Hours (excl. Admin, DON)]],Nurse[[#This Row],[RN Admin Hours]],Nurse[[#This Row],[RN DON Hours]])</f>
        <v>13.42804347826087</v>
      </c>
      <c r="M45" s="4">
        <v>11.39</v>
      </c>
      <c r="N45" s="4">
        <v>2.0380434782608696</v>
      </c>
      <c r="O45" s="4">
        <v>0</v>
      </c>
      <c r="P45" s="4">
        <f>SUM(Nurse[[#This Row],[LPN Hours (excl. Admin)]],Nurse[[#This Row],[LPN Admin Hours]])</f>
        <v>29.804021739130437</v>
      </c>
      <c r="Q45" s="4">
        <v>27.747608695652175</v>
      </c>
      <c r="R45" s="4">
        <v>2.0564130434782606</v>
      </c>
      <c r="S45" s="4">
        <f>SUM(Nurse[[#This Row],[CNA Hours]],Nurse[[#This Row],[NA TR Hours]],Nurse[[#This Row],[Med Aide/Tech Hours]])</f>
        <v>73.209130434782594</v>
      </c>
      <c r="T45" s="4">
        <v>29.159565217391304</v>
      </c>
      <c r="U45" s="4">
        <v>32.963260869565204</v>
      </c>
      <c r="V45" s="4">
        <v>11.086304347826088</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 s="4">
        <v>0</v>
      </c>
      <c r="Y45" s="4">
        <v>0</v>
      </c>
      <c r="Z45" s="4">
        <v>0</v>
      </c>
      <c r="AA45" s="4">
        <v>0</v>
      </c>
      <c r="AB45" s="4">
        <v>0</v>
      </c>
      <c r="AC45" s="4">
        <v>0</v>
      </c>
      <c r="AD45" s="4">
        <v>0</v>
      </c>
      <c r="AE45" s="4">
        <v>0</v>
      </c>
      <c r="AF45" s="1">
        <v>265598</v>
      </c>
      <c r="AG45" s="1">
        <v>7</v>
      </c>
      <c r="AH45"/>
    </row>
    <row r="46" spans="1:34" x14ac:dyDescent="0.25">
      <c r="A46" t="s">
        <v>496</v>
      </c>
      <c r="B46" t="s">
        <v>183</v>
      </c>
      <c r="C46" t="s">
        <v>718</v>
      </c>
      <c r="D46" t="s">
        <v>526</v>
      </c>
      <c r="E46" s="4">
        <v>42.576086956521742</v>
      </c>
      <c r="F46" s="4">
        <f>Nurse[[#This Row],[Total Nurse Staff Hours]]/Nurse[[#This Row],[MDS Census]]</f>
        <v>2.8325887158539698</v>
      </c>
      <c r="G46" s="4">
        <f>Nurse[[#This Row],[Total Direct Care Staff Hours]]/Nurse[[#This Row],[MDS Census]]</f>
        <v>2.7588715853969874</v>
      </c>
      <c r="H46" s="4">
        <f>Nurse[[#This Row],[Total RN Hours (w/ Admin, DON)]]/Nurse[[#This Row],[MDS Census]]</f>
        <v>0.37937196834311965</v>
      </c>
      <c r="I46" s="4">
        <f>Nurse[[#This Row],[RN Hours (excl. Admin, DON)]]/Nurse[[#This Row],[MDS Census]]</f>
        <v>0.30565483788613729</v>
      </c>
      <c r="J46" s="4">
        <f>SUM(Nurse[[#This Row],[RN Hours (excl. Admin, DON)]],Nurse[[#This Row],[RN Admin Hours]],Nurse[[#This Row],[RN DON Hours]],Nurse[[#This Row],[LPN Hours (excl. Admin)]],Nurse[[#This Row],[LPN Admin Hours]],Nurse[[#This Row],[CNA Hours]],Nurse[[#This Row],[NA TR Hours]],Nurse[[#This Row],[Med Aide/Tech Hours]])</f>
        <v>120.60054347826087</v>
      </c>
      <c r="K46" s="4">
        <f>SUM(Nurse[[#This Row],[RN Hours (excl. Admin, DON)]],Nurse[[#This Row],[LPN Hours (excl. Admin)]],Nurse[[#This Row],[CNA Hours]],Nurse[[#This Row],[NA TR Hours]],Nurse[[#This Row],[Med Aide/Tech Hours]])</f>
        <v>117.46195652173914</v>
      </c>
      <c r="L46" s="4">
        <f>SUM(Nurse[[#This Row],[RN Hours (excl. Admin, DON)]],Nurse[[#This Row],[RN Admin Hours]],Nurse[[#This Row],[RN DON Hours]])</f>
        <v>16.152173913043477</v>
      </c>
      <c r="M46" s="4">
        <v>13.013586956521738</v>
      </c>
      <c r="N46" s="4">
        <v>0</v>
      </c>
      <c r="O46" s="4">
        <v>3.1385869565217392</v>
      </c>
      <c r="P46" s="4">
        <f>SUM(Nurse[[#This Row],[LPN Hours (excl. Admin)]],Nurse[[#This Row],[LPN Admin Hours]])</f>
        <v>23.627717391304348</v>
      </c>
      <c r="Q46" s="4">
        <v>23.627717391304348</v>
      </c>
      <c r="R46" s="4">
        <v>0</v>
      </c>
      <c r="S46" s="4">
        <f>SUM(Nurse[[#This Row],[CNA Hours]],Nurse[[#This Row],[NA TR Hours]],Nurse[[#This Row],[Med Aide/Tech Hours]])</f>
        <v>80.820652173913047</v>
      </c>
      <c r="T46" s="4">
        <v>64.103260869565219</v>
      </c>
      <c r="U46" s="4">
        <v>0</v>
      </c>
      <c r="V46" s="4">
        <v>16.717391304347824</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 s="4">
        <v>0</v>
      </c>
      <c r="Y46" s="4">
        <v>0</v>
      </c>
      <c r="Z46" s="4">
        <v>0</v>
      </c>
      <c r="AA46" s="4">
        <v>0</v>
      </c>
      <c r="AB46" s="4">
        <v>0</v>
      </c>
      <c r="AC46" s="4">
        <v>0</v>
      </c>
      <c r="AD46" s="4">
        <v>0</v>
      </c>
      <c r="AE46" s="4">
        <v>0</v>
      </c>
      <c r="AF46" s="1">
        <v>265471</v>
      </c>
      <c r="AG46" s="1">
        <v>7</v>
      </c>
      <c r="AH46"/>
    </row>
    <row r="47" spans="1:34" x14ac:dyDescent="0.25">
      <c r="A47" t="s">
        <v>496</v>
      </c>
      <c r="B47" t="s">
        <v>76</v>
      </c>
      <c r="C47" t="s">
        <v>634</v>
      </c>
      <c r="D47" t="s">
        <v>609</v>
      </c>
      <c r="E47" s="4">
        <v>52.358695652173914</v>
      </c>
      <c r="F47" s="4">
        <f>Nurse[[#This Row],[Total Nurse Staff Hours]]/Nurse[[#This Row],[MDS Census]]</f>
        <v>2.4966203030932119</v>
      </c>
      <c r="G47" s="4">
        <f>Nurse[[#This Row],[Total Direct Care Staff Hours]]/Nurse[[#This Row],[MDS Census]]</f>
        <v>1.993782437201578</v>
      </c>
      <c r="H47" s="4">
        <f>Nurse[[#This Row],[Total RN Hours (w/ Admin, DON)]]/Nurse[[#This Row],[MDS Census]]</f>
        <v>0.39252231679468552</v>
      </c>
      <c r="I47" s="4">
        <f>Nurse[[#This Row],[RN Hours (excl. Admin, DON)]]/Nurse[[#This Row],[MDS Census]]</f>
        <v>0.18492422669711439</v>
      </c>
      <c r="J47" s="4">
        <f>SUM(Nurse[[#This Row],[RN Hours (excl. Admin, DON)]],Nurse[[#This Row],[RN Admin Hours]],Nurse[[#This Row],[RN DON Hours]],Nurse[[#This Row],[LPN Hours (excl. Admin)]],Nurse[[#This Row],[LPN Admin Hours]],Nurse[[#This Row],[CNA Hours]],Nurse[[#This Row],[NA TR Hours]],Nurse[[#This Row],[Med Aide/Tech Hours]])</f>
        <v>130.71978260869568</v>
      </c>
      <c r="K47" s="4">
        <f>SUM(Nurse[[#This Row],[RN Hours (excl. Admin, DON)]],Nurse[[#This Row],[LPN Hours (excl. Admin)]],Nurse[[#This Row],[CNA Hours]],Nurse[[#This Row],[NA TR Hours]],Nurse[[#This Row],[Med Aide/Tech Hours]])</f>
        <v>104.39184782608697</v>
      </c>
      <c r="L47" s="4">
        <f>SUM(Nurse[[#This Row],[RN Hours (excl. Admin, DON)]],Nurse[[#This Row],[RN Admin Hours]],Nurse[[#This Row],[RN DON Hours]])</f>
        <v>20.551956521739132</v>
      </c>
      <c r="M47" s="4">
        <v>9.682391304347826</v>
      </c>
      <c r="N47" s="4">
        <v>5.3913043478260869</v>
      </c>
      <c r="O47" s="4">
        <v>5.4782608695652177</v>
      </c>
      <c r="P47" s="4">
        <f>SUM(Nurse[[#This Row],[LPN Hours (excl. Admin)]],Nurse[[#This Row],[LPN Admin Hours]])</f>
        <v>36.059673913043483</v>
      </c>
      <c r="Q47" s="4">
        <v>20.601304347826094</v>
      </c>
      <c r="R47" s="4">
        <v>15.45836956521739</v>
      </c>
      <c r="S47" s="4">
        <f>SUM(Nurse[[#This Row],[CNA Hours]],Nurse[[#This Row],[NA TR Hours]],Nurse[[#This Row],[Med Aide/Tech Hours]])</f>
        <v>74.108152173913069</v>
      </c>
      <c r="T47" s="4">
        <v>57.270217391304364</v>
      </c>
      <c r="U47" s="4">
        <v>16.120434782608701</v>
      </c>
      <c r="V47" s="4">
        <v>0.71750000000000003</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 s="4">
        <v>0</v>
      </c>
      <c r="Y47" s="4">
        <v>0</v>
      </c>
      <c r="Z47" s="4">
        <v>0</v>
      </c>
      <c r="AA47" s="4">
        <v>0</v>
      </c>
      <c r="AB47" s="4">
        <v>0</v>
      </c>
      <c r="AC47" s="4">
        <v>0</v>
      </c>
      <c r="AD47" s="4">
        <v>0</v>
      </c>
      <c r="AE47" s="4">
        <v>0</v>
      </c>
      <c r="AF47" s="1">
        <v>265275</v>
      </c>
      <c r="AG47" s="1">
        <v>7</v>
      </c>
      <c r="AH47"/>
    </row>
    <row r="48" spans="1:34" x14ac:dyDescent="0.25">
      <c r="A48" t="s">
        <v>496</v>
      </c>
      <c r="B48" t="s">
        <v>141</v>
      </c>
      <c r="C48" t="s">
        <v>777</v>
      </c>
      <c r="D48" t="s">
        <v>617</v>
      </c>
      <c r="E48" s="4">
        <v>20.282608695652176</v>
      </c>
      <c r="F48" s="4">
        <f>Nurse[[#This Row],[Total Nurse Staff Hours]]/Nurse[[#This Row],[MDS Census]]</f>
        <v>3.0686602357984993</v>
      </c>
      <c r="G48" s="4">
        <f>Nurse[[#This Row],[Total Direct Care Staff Hours]]/Nurse[[#This Row],[MDS Census]]</f>
        <v>2.5902572347266881</v>
      </c>
      <c r="H48" s="4">
        <f>Nurse[[#This Row],[Total RN Hours (w/ Admin, DON)]]/Nurse[[#This Row],[MDS Census]]</f>
        <v>0.56845123258306529</v>
      </c>
      <c r="I48" s="4">
        <f>Nurse[[#This Row],[RN Hours (excl. Admin, DON)]]/Nurse[[#This Row],[MDS Census]]</f>
        <v>0.29763129689174705</v>
      </c>
      <c r="J48" s="4">
        <f>SUM(Nurse[[#This Row],[RN Hours (excl. Admin, DON)]],Nurse[[#This Row],[RN Admin Hours]],Nurse[[#This Row],[RN DON Hours]],Nurse[[#This Row],[LPN Hours (excl. Admin)]],Nurse[[#This Row],[LPN Admin Hours]],Nurse[[#This Row],[CNA Hours]],Nurse[[#This Row],[NA TR Hours]],Nurse[[#This Row],[Med Aide/Tech Hours]])</f>
        <v>62.240434782608695</v>
      </c>
      <c r="K48" s="4">
        <f>SUM(Nurse[[#This Row],[RN Hours (excl. Admin, DON)]],Nurse[[#This Row],[LPN Hours (excl. Admin)]],Nurse[[#This Row],[CNA Hours]],Nurse[[#This Row],[NA TR Hours]],Nurse[[#This Row],[Med Aide/Tech Hours]])</f>
        <v>52.537173913043482</v>
      </c>
      <c r="L48" s="4">
        <f>SUM(Nurse[[#This Row],[RN Hours (excl. Admin, DON)]],Nurse[[#This Row],[RN Admin Hours]],Nurse[[#This Row],[RN DON Hours]])</f>
        <v>11.529673913043478</v>
      </c>
      <c r="M48" s="4">
        <v>6.0367391304347828</v>
      </c>
      <c r="N48" s="4">
        <v>0</v>
      </c>
      <c r="O48" s="4">
        <v>5.4929347826086952</v>
      </c>
      <c r="P48" s="4">
        <f>SUM(Nurse[[#This Row],[LPN Hours (excl. Admin)]],Nurse[[#This Row],[LPN Admin Hours]])</f>
        <v>14.675760869565217</v>
      </c>
      <c r="Q48" s="4">
        <v>10.465434782608694</v>
      </c>
      <c r="R48" s="4">
        <v>4.2103260869565222</v>
      </c>
      <c r="S48" s="4">
        <f>SUM(Nurse[[#This Row],[CNA Hours]],Nurse[[#This Row],[NA TR Hours]],Nurse[[#This Row],[Med Aide/Tech Hours]])</f>
        <v>36.034999999999997</v>
      </c>
      <c r="T48" s="4">
        <v>22.899891304347829</v>
      </c>
      <c r="U48" s="4">
        <v>8.2065217391304346E-2</v>
      </c>
      <c r="V48" s="4">
        <v>13.053043478260866</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2.1866304347826091</v>
      </c>
      <c r="X48" s="4">
        <v>0.375</v>
      </c>
      <c r="Y48" s="4">
        <v>0</v>
      </c>
      <c r="Z48" s="4">
        <v>0</v>
      </c>
      <c r="AA48" s="4">
        <v>1.6808695652173915</v>
      </c>
      <c r="AB48" s="4">
        <v>0</v>
      </c>
      <c r="AC48" s="4">
        <v>0.13076086956521737</v>
      </c>
      <c r="AD48" s="4">
        <v>0</v>
      </c>
      <c r="AE48" s="4">
        <v>0</v>
      </c>
      <c r="AF48" s="1">
        <v>265396</v>
      </c>
      <c r="AG48" s="1">
        <v>7</v>
      </c>
      <c r="AH48"/>
    </row>
    <row r="49" spans="1:34" x14ac:dyDescent="0.25">
      <c r="A49" t="s">
        <v>496</v>
      </c>
      <c r="B49" t="s">
        <v>16</v>
      </c>
      <c r="C49" t="s">
        <v>723</v>
      </c>
      <c r="D49" t="s">
        <v>563</v>
      </c>
      <c r="E49" s="4">
        <v>37.086956521739133</v>
      </c>
      <c r="F49" s="4">
        <f>Nurse[[#This Row],[Total Nurse Staff Hours]]/Nurse[[#This Row],[MDS Census]]</f>
        <v>2.2032766705744433</v>
      </c>
      <c r="G49" s="4">
        <f>Nurse[[#This Row],[Total Direct Care Staff Hours]]/Nurse[[#This Row],[MDS Census]]</f>
        <v>2.149144196951934</v>
      </c>
      <c r="H49" s="4">
        <f>Nurse[[#This Row],[Total RN Hours (w/ Admin, DON)]]/Nurse[[#This Row],[MDS Census]]</f>
        <v>0.25933177022274323</v>
      </c>
      <c r="I49" s="4">
        <f>Nurse[[#This Row],[RN Hours (excl. Admin, DON)]]/Nurse[[#This Row],[MDS Census]]</f>
        <v>0.20519929660023442</v>
      </c>
      <c r="J49" s="4">
        <f>SUM(Nurse[[#This Row],[RN Hours (excl. Admin, DON)]],Nurse[[#This Row],[RN Admin Hours]],Nurse[[#This Row],[RN DON Hours]],Nurse[[#This Row],[LPN Hours (excl. Admin)]],Nurse[[#This Row],[LPN Admin Hours]],Nurse[[#This Row],[CNA Hours]],Nurse[[#This Row],[NA TR Hours]],Nurse[[#This Row],[Med Aide/Tech Hours]])</f>
        <v>81.712826086956525</v>
      </c>
      <c r="K49" s="4">
        <f>SUM(Nurse[[#This Row],[RN Hours (excl. Admin, DON)]],Nurse[[#This Row],[LPN Hours (excl. Admin)]],Nurse[[#This Row],[CNA Hours]],Nurse[[#This Row],[NA TR Hours]],Nurse[[#This Row],[Med Aide/Tech Hours]])</f>
        <v>79.705217391304345</v>
      </c>
      <c r="L49" s="4">
        <f>SUM(Nurse[[#This Row],[RN Hours (excl. Admin, DON)]],Nurse[[#This Row],[RN Admin Hours]],Nurse[[#This Row],[RN DON Hours]])</f>
        <v>9.6178260869565211</v>
      </c>
      <c r="M49" s="4">
        <v>7.6102173913043467</v>
      </c>
      <c r="N49" s="4">
        <v>0</v>
      </c>
      <c r="O49" s="4">
        <v>2.0076086956521739</v>
      </c>
      <c r="P49" s="4">
        <f>SUM(Nurse[[#This Row],[LPN Hours (excl. Admin)]],Nurse[[#This Row],[LPN Admin Hours]])</f>
        <v>18.957717391304346</v>
      </c>
      <c r="Q49" s="4">
        <v>18.957717391304346</v>
      </c>
      <c r="R49" s="4">
        <v>0</v>
      </c>
      <c r="S49" s="4">
        <f>SUM(Nurse[[#This Row],[CNA Hours]],Nurse[[#This Row],[NA TR Hours]],Nurse[[#This Row],[Med Aide/Tech Hours]])</f>
        <v>53.137282608695656</v>
      </c>
      <c r="T49" s="4">
        <v>20.60195652173914</v>
      </c>
      <c r="U49" s="4">
        <v>28.214565217391296</v>
      </c>
      <c r="V49" s="4">
        <v>4.3207608695652171</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 s="4">
        <v>0</v>
      </c>
      <c r="Y49" s="4">
        <v>0</v>
      </c>
      <c r="Z49" s="4">
        <v>0</v>
      </c>
      <c r="AA49" s="4">
        <v>0</v>
      </c>
      <c r="AB49" s="4">
        <v>0</v>
      </c>
      <c r="AC49" s="4">
        <v>0</v>
      </c>
      <c r="AD49" s="4">
        <v>0</v>
      </c>
      <c r="AE49" s="4">
        <v>0</v>
      </c>
      <c r="AF49" s="1">
        <v>265091</v>
      </c>
      <c r="AG49" s="1">
        <v>7</v>
      </c>
      <c r="AH49"/>
    </row>
    <row r="50" spans="1:34" x14ac:dyDescent="0.25">
      <c r="A50" t="s">
        <v>496</v>
      </c>
      <c r="B50" t="s">
        <v>107</v>
      </c>
      <c r="C50" t="s">
        <v>660</v>
      </c>
      <c r="D50" t="s">
        <v>599</v>
      </c>
      <c r="E50" s="4">
        <v>61.565217391304351</v>
      </c>
      <c r="F50" s="4">
        <f>Nurse[[#This Row],[Total Nurse Staff Hours]]/Nurse[[#This Row],[MDS Census]]</f>
        <v>3.2092884887005657</v>
      </c>
      <c r="G50" s="4">
        <f>Nurse[[#This Row],[Total Direct Care Staff Hours]]/Nurse[[#This Row],[MDS Census]]</f>
        <v>3.0305278954802262</v>
      </c>
      <c r="H50" s="4">
        <f>Nurse[[#This Row],[Total RN Hours (w/ Admin, DON)]]/Nurse[[#This Row],[MDS Census]]</f>
        <v>0.35107521186440671</v>
      </c>
      <c r="I50" s="4">
        <f>Nurse[[#This Row],[RN Hours (excl. Admin, DON)]]/Nurse[[#This Row],[MDS Census]]</f>
        <v>0.17231461864406775</v>
      </c>
      <c r="J50" s="4">
        <f>SUM(Nurse[[#This Row],[RN Hours (excl. Admin, DON)]],Nurse[[#This Row],[RN Admin Hours]],Nurse[[#This Row],[RN DON Hours]],Nurse[[#This Row],[LPN Hours (excl. Admin)]],Nurse[[#This Row],[LPN Admin Hours]],Nurse[[#This Row],[CNA Hours]],Nurse[[#This Row],[NA TR Hours]],Nurse[[#This Row],[Med Aide/Tech Hours]])</f>
        <v>197.58054347826092</v>
      </c>
      <c r="K50" s="4">
        <f>SUM(Nurse[[#This Row],[RN Hours (excl. Admin, DON)]],Nurse[[#This Row],[LPN Hours (excl. Admin)]],Nurse[[#This Row],[CNA Hours]],Nurse[[#This Row],[NA TR Hours]],Nurse[[#This Row],[Med Aide/Tech Hours]])</f>
        <v>186.5751086956522</v>
      </c>
      <c r="L50" s="4">
        <f>SUM(Nurse[[#This Row],[RN Hours (excl. Admin, DON)]],Nurse[[#This Row],[RN Admin Hours]],Nurse[[#This Row],[RN DON Hours]])</f>
        <v>21.614021739130433</v>
      </c>
      <c r="M50" s="4">
        <v>10.608586956521737</v>
      </c>
      <c r="N50" s="4">
        <v>5.0923913043478262</v>
      </c>
      <c r="O50" s="4">
        <v>5.9130434782608692</v>
      </c>
      <c r="P50" s="4">
        <f>SUM(Nurse[[#This Row],[LPN Hours (excl. Admin)]],Nurse[[#This Row],[LPN Admin Hours]])</f>
        <v>55.932282608695687</v>
      </c>
      <c r="Q50" s="4">
        <v>55.932282608695687</v>
      </c>
      <c r="R50" s="4">
        <v>0</v>
      </c>
      <c r="S50" s="4">
        <f>SUM(Nurse[[#This Row],[CNA Hours]],Nurse[[#This Row],[NA TR Hours]],Nurse[[#This Row],[Med Aide/Tech Hours]])</f>
        <v>120.0342391304348</v>
      </c>
      <c r="T50" s="4">
        <v>104.88771739130436</v>
      </c>
      <c r="U50" s="4">
        <v>0</v>
      </c>
      <c r="V50" s="4">
        <v>15.14652173913043</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54.662499999999994</v>
      </c>
      <c r="X50" s="4">
        <v>1.7309782608695652</v>
      </c>
      <c r="Y50" s="4">
        <v>0</v>
      </c>
      <c r="Z50" s="4">
        <v>0</v>
      </c>
      <c r="AA50" s="4">
        <v>7.9357608695652155</v>
      </c>
      <c r="AB50" s="4">
        <v>0</v>
      </c>
      <c r="AC50" s="4">
        <v>43.334130434782608</v>
      </c>
      <c r="AD50" s="4">
        <v>0</v>
      </c>
      <c r="AE50" s="4">
        <v>1.6616304347826087</v>
      </c>
      <c r="AF50" s="1">
        <v>265348</v>
      </c>
      <c r="AG50" s="1">
        <v>7</v>
      </c>
      <c r="AH50"/>
    </row>
    <row r="51" spans="1:34" x14ac:dyDescent="0.25">
      <c r="A51" t="s">
        <v>496</v>
      </c>
      <c r="B51" t="s">
        <v>98</v>
      </c>
      <c r="C51" t="s">
        <v>761</v>
      </c>
      <c r="D51" t="s">
        <v>581</v>
      </c>
      <c r="E51" s="4">
        <v>77.152173913043484</v>
      </c>
      <c r="F51" s="4">
        <f>Nurse[[#This Row],[Total Nurse Staff Hours]]/Nurse[[#This Row],[MDS Census]]</f>
        <v>3.2816849816849816</v>
      </c>
      <c r="G51" s="4">
        <f>Nurse[[#This Row],[Total Direct Care Staff Hours]]/Nurse[[#This Row],[MDS Census]]</f>
        <v>3.1347844463229073</v>
      </c>
      <c r="H51" s="4">
        <f>Nurse[[#This Row],[Total RN Hours (w/ Admin, DON)]]/Nurse[[#This Row],[MDS Census]]</f>
        <v>0.48839109608340381</v>
      </c>
      <c r="I51" s="4">
        <f>Nurse[[#This Row],[RN Hours (excl. Admin, DON)]]/Nurse[[#This Row],[MDS Census]]</f>
        <v>0.35169061707523253</v>
      </c>
      <c r="J51" s="4">
        <f>SUM(Nurse[[#This Row],[RN Hours (excl. Admin, DON)]],Nurse[[#This Row],[RN Admin Hours]],Nurse[[#This Row],[RN DON Hours]],Nurse[[#This Row],[LPN Hours (excl. Admin)]],Nurse[[#This Row],[LPN Admin Hours]],Nurse[[#This Row],[CNA Hours]],Nurse[[#This Row],[NA TR Hours]],Nurse[[#This Row],[Med Aide/Tech Hours]])</f>
        <v>253.18913043478261</v>
      </c>
      <c r="K51" s="4">
        <f>SUM(Nurse[[#This Row],[RN Hours (excl. Admin, DON)]],Nurse[[#This Row],[LPN Hours (excl. Admin)]],Nurse[[#This Row],[CNA Hours]],Nurse[[#This Row],[NA TR Hours]],Nurse[[#This Row],[Med Aide/Tech Hours]])</f>
        <v>241.85543478260868</v>
      </c>
      <c r="L51" s="4">
        <f>SUM(Nurse[[#This Row],[RN Hours (excl. Admin, DON)]],Nurse[[#This Row],[RN Admin Hours]],Nurse[[#This Row],[RN DON Hours]])</f>
        <v>37.6804347826087</v>
      </c>
      <c r="M51" s="4">
        <v>27.13369565217392</v>
      </c>
      <c r="N51" s="4">
        <v>6.4304347826086943</v>
      </c>
      <c r="O51" s="4">
        <v>4.1163043478260866</v>
      </c>
      <c r="P51" s="4">
        <f>SUM(Nurse[[#This Row],[LPN Hours (excl. Admin)]],Nurse[[#This Row],[LPN Admin Hours]])</f>
        <v>56.691304347826083</v>
      </c>
      <c r="Q51" s="4">
        <v>55.904347826086955</v>
      </c>
      <c r="R51" s="4">
        <v>0.78695652173913044</v>
      </c>
      <c r="S51" s="4">
        <f>SUM(Nurse[[#This Row],[CNA Hours]],Nurse[[#This Row],[NA TR Hours]],Nurse[[#This Row],[Med Aide/Tech Hours]])</f>
        <v>158.81739130434781</v>
      </c>
      <c r="T51" s="4">
        <v>145.83152173913041</v>
      </c>
      <c r="U51" s="4">
        <v>4.7913043478260873</v>
      </c>
      <c r="V51" s="4">
        <v>8.1945652173913022</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1" s="4">
        <v>0</v>
      </c>
      <c r="Y51" s="4">
        <v>0</v>
      </c>
      <c r="Z51" s="4">
        <v>0</v>
      </c>
      <c r="AA51" s="4">
        <v>0</v>
      </c>
      <c r="AB51" s="4">
        <v>0</v>
      </c>
      <c r="AC51" s="4">
        <v>0</v>
      </c>
      <c r="AD51" s="4">
        <v>0</v>
      </c>
      <c r="AE51" s="4">
        <v>0</v>
      </c>
      <c r="AF51" s="1">
        <v>265336</v>
      </c>
      <c r="AG51" s="1">
        <v>7</v>
      </c>
      <c r="AH51"/>
    </row>
    <row r="52" spans="1:34" x14ac:dyDescent="0.25">
      <c r="A52" t="s">
        <v>496</v>
      </c>
      <c r="B52" t="s">
        <v>301</v>
      </c>
      <c r="C52" t="s">
        <v>716</v>
      </c>
      <c r="D52" t="s">
        <v>610</v>
      </c>
      <c r="E52" s="4">
        <v>69.978260869565219</v>
      </c>
      <c r="F52" s="4">
        <f>Nurse[[#This Row],[Total Nurse Staff Hours]]/Nurse[[#This Row],[MDS Census]]</f>
        <v>2.2489903696800249</v>
      </c>
      <c r="G52" s="4">
        <f>Nurse[[#This Row],[Total Direct Care Staff Hours]]/Nurse[[#This Row],[MDS Census]]</f>
        <v>2.1719478098788447</v>
      </c>
      <c r="H52" s="4">
        <f>Nurse[[#This Row],[Total RN Hours (w/ Admin, DON)]]/Nurse[[#This Row],[MDS Census]]</f>
        <v>0.19027648337993164</v>
      </c>
      <c r="I52" s="4">
        <f>Nurse[[#This Row],[RN Hours (excl. Admin, DON)]]/Nurse[[#This Row],[MDS Census]]</f>
        <v>0.11323392357875116</v>
      </c>
      <c r="J52" s="4">
        <f>SUM(Nurse[[#This Row],[RN Hours (excl. Admin, DON)]],Nurse[[#This Row],[RN Admin Hours]],Nurse[[#This Row],[RN DON Hours]],Nurse[[#This Row],[LPN Hours (excl. Admin)]],Nurse[[#This Row],[LPN Admin Hours]],Nurse[[#This Row],[CNA Hours]],Nurse[[#This Row],[NA TR Hours]],Nurse[[#This Row],[Med Aide/Tech Hours]])</f>
        <v>157.38043478260869</v>
      </c>
      <c r="K52" s="4">
        <f>SUM(Nurse[[#This Row],[RN Hours (excl. Admin, DON)]],Nurse[[#This Row],[LPN Hours (excl. Admin)]],Nurse[[#This Row],[CNA Hours]],Nurse[[#This Row],[NA TR Hours]],Nurse[[#This Row],[Med Aide/Tech Hours]])</f>
        <v>151.98913043478262</v>
      </c>
      <c r="L52" s="4">
        <f>SUM(Nurse[[#This Row],[RN Hours (excl. Admin, DON)]],Nurse[[#This Row],[RN Admin Hours]],Nurse[[#This Row],[RN DON Hours]])</f>
        <v>13.315217391304348</v>
      </c>
      <c r="M52" s="4">
        <v>7.9239130434782608</v>
      </c>
      <c r="N52" s="4">
        <v>0</v>
      </c>
      <c r="O52" s="4">
        <v>5.3913043478260869</v>
      </c>
      <c r="P52" s="4">
        <f>SUM(Nurse[[#This Row],[LPN Hours (excl. Admin)]],Nurse[[#This Row],[LPN Admin Hours]])</f>
        <v>46.054347826086953</v>
      </c>
      <c r="Q52" s="4">
        <v>46.054347826086953</v>
      </c>
      <c r="R52" s="4">
        <v>0</v>
      </c>
      <c r="S52" s="4">
        <f>SUM(Nurse[[#This Row],[CNA Hours]],Nurse[[#This Row],[NA TR Hours]],Nurse[[#This Row],[Med Aide/Tech Hours]])</f>
        <v>98.010869565217391</v>
      </c>
      <c r="T52" s="4">
        <v>86.622282608695656</v>
      </c>
      <c r="U52" s="4">
        <v>0</v>
      </c>
      <c r="V52" s="4">
        <v>11.388586956521738</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0.2608695652173913</v>
      </c>
      <c r="X52" s="4">
        <v>0</v>
      </c>
      <c r="Y52" s="4">
        <v>0</v>
      </c>
      <c r="Z52" s="4">
        <v>0.2608695652173913</v>
      </c>
      <c r="AA52" s="4">
        <v>0</v>
      </c>
      <c r="AB52" s="4">
        <v>0</v>
      </c>
      <c r="AC52" s="4">
        <v>0</v>
      </c>
      <c r="AD52" s="4">
        <v>0</v>
      </c>
      <c r="AE52" s="4">
        <v>0</v>
      </c>
      <c r="AF52" s="1">
        <v>265668</v>
      </c>
      <c r="AG52" s="1">
        <v>7</v>
      </c>
      <c r="AH52"/>
    </row>
    <row r="53" spans="1:34" x14ac:dyDescent="0.25">
      <c r="A53" t="s">
        <v>496</v>
      </c>
      <c r="B53" t="s">
        <v>325</v>
      </c>
      <c r="C53" t="s">
        <v>670</v>
      </c>
      <c r="D53" t="s">
        <v>552</v>
      </c>
      <c r="E53" s="4">
        <v>21.315217391304348</v>
      </c>
      <c r="F53" s="4">
        <f>Nurse[[#This Row],[Total Nurse Staff Hours]]/Nurse[[#This Row],[MDS Census]]</f>
        <v>4.2612493625701164</v>
      </c>
      <c r="G53" s="4">
        <f>Nurse[[#This Row],[Total Direct Care Staff Hours]]/Nurse[[#This Row],[MDS Census]]</f>
        <v>3.898990311065782</v>
      </c>
      <c r="H53" s="4">
        <f>Nurse[[#This Row],[Total RN Hours (w/ Admin, DON)]]/Nurse[[#This Row],[MDS Census]]</f>
        <v>0.16932177460479347</v>
      </c>
      <c r="I53" s="4">
        <f>Nurse[[#This Row],[RN Hours (excl. Admin, DON)]]/Nurse[[#This Row],[MDS Census]]</f>
        <v>0.12036715961244261</v>
      </c>
      <c r="J53" s="4">
        <f>SUM(Nurse[[#This Row],[RN Hours (excl. Admin, DON)]],Nurse[[#This Row],[RN Admin Hours]],Nurse[[#This Row],[RN DON Hours]],Nurse[[#This Row],[LPN Hours (excl. Admin)]],Nurse[[#This Row],[LPN Admin Hours]],Nurse[[#This Row],[CNA Hours]],Nurse[[#This Row],[NA TR Hours]],Nurse[[#This Row],[Med Aide/Tech Hours]])</f>
        <v>90.829456521739118</v>
      </c>
      <c r="K53" s="4">
        <f>SUM(Nurse[[#This Row],[RN Hours (excl. Admin, DON)]],Nurse[[#This Row],[LPN Hours (excl. Admin)]],Nurse[[#This Row],[CNA Hours]],Nurse[[#This Row],[NA TR Hours]],Nurse[[#This Row],[Med Aide/Tech Hours]])</f>
        <v>83.107826086956507</v>
      </c>
      <c r="L53" s="4">
        <f>SUM(Nurse[[#This Row],[RN Hours (excl. Admin, DON)]],Nurse[[#This Row],[RN Admin Hours]],Nurse[[#This Row],[RN DON Hours]])</f>
        <v>3.6091304347826085</v>
      </c>
      <c r="M53" s="4">
        <v>2.5656521739130431</v>
      </c>
      <c r="N53" s="4">
        <v>0</v>
      </c>
      <c r="O53" s="4">
        <v>1.0434782608695652</v>
      </c>
      <c r="P53" s="4">
        <f>SUM(Nurse[[#This Row],[LPN Hours (excl. Admin)]],Nurse[[#This Row],[LPN Admin Hours]])</f>
        <v>27.8279347826087</v>
      </c>
      <c r="Q53" s="4">
        <v>21.149782608695656</v>
      </c>
      <c r="R53" s="4">
        <v>6.6781521739130447</v>
      </c>
      <c r="S53" s="4">
        <f>SUM(Nurse[[#This Row],[CNA Hours]],Nurse[[#This Row],[NA TR Hours]],Nurse[[#This Row],[Med Aide/Tech Hours]])</f>
        <v>59.392391304347811</v>
      </c>
      <c r="T53" s="4">
        <v>55.493043478260859</v>
      </c>
      <c r="U53" s="4">
        <v>3.899347826086955</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9.921195652173914</v>
      </c>
      <c r="X53" s="4">
        <v>0</v>
      </c>
      <c r="Y53" s="4">
        <v>0</v>
      </c>
      <c r="Z53" s="4">
        <v>0</v>
      </c>
      <c r="AA53" s="4">
        <v>7.6902173913043477</v>
      </c>
      <c r="AB53" s="4">
        <v>0</v>
      </c>
      <c r="AC53" s="4">
        <v>2.2309782608695654</v>
      </c>
      <c r="AD53" s="4">
        <v>0</v>
      </c>
      <c r="AE53" s="4">
        <v>0</v>
      </c>
      <c r="AF53" s="1">
        <v>265706</v>
      </c>
      <c r="AG53" s="1">
        <v>7</v>
      </c>
      <c r="AH53"/>
    </row>
    <row r="54" spans="1:34" x14ac:dyDescent="0.25">
      <c r="A54" t="s">
        <v>496</v>
      </c>
      <c r="B54" t="s">
        <v>89</v>
      </c>
      <c r="C54" t="s">
        <v>754</v>
      </c>
      <c r="D54" t="s">
        <v>562</v>
      </c>
      <c r="E54" s="4">
        <v>87.891304347826093</v>
      </c>
      <c r="F54" s="4">
        <f>Nurse[[#This Row],[Total Nurse Staff Hours]]/Nurse[[#This Row],[MDS Census]]</f>
        <v>3.2149369280237443</v>
      </c>
      <c r="G54" s="4">
        <f>Nurse[[#This Row],[Total Direct Care Staff Hours]]/Nurse[[#This Row],[MDS Census]]</f>
        <v>2.9472916151372743</v>
      </c>
      <c r="H54" s="4">
        <f>Nurse[[#This Row],[Total RN Hours (w/ Admin, DON)]]/Nurse[[#This Row],[MDS Census]]</f>
        <v>0.29663121444471929</v>
      </c>
      <c r="I54" s="4">
        <f>Nurse[[#This Row],[RN Hours (excl. Admin, DON)]]/Nurse[[#This Row],[MDS Census]]</f>
        <v>9.5790254761315877E-2</v>
      </c>
      <c r="J54" s="4">
        <f>SUM(Nurse[[#This Row],[RN Hours (excl. Admin, DON)]],Nurse[[#This Row],[RN Admin Hours]],Nurse[[#This Row],[RN DON Hours]],Nurse[[#This Row],[LPN Hours (excl. Admin)]],Nurse[[#This Row],[LPN Admin Hours]],Nurse[[#This Row],[CNA Hours]],Nurse[[#This Row],[NA TR Hours]],Nurse[[#This Row],[Med Aide/Tech Hours]])</f>
        <v>282.565</v>
      </c>
      <c r="K54" s="4">
        <f>SUM(Nurse[[#This Row],[RN Hours (excl. Admin, DON)]],Nurse[[#This Row],[LPN Hours (excl. Admin)]],Nurse[[#This Row],[CNA Hours]],Nurse[[#This Row],[NA TR Hours]],Nurse[[#This Row],[Med Aide/Tech Hours]])</f>
        <v>259.0413043478261</v>
      </c>
      <c r="L54" s="4">
        <f>SUM(Nurse[[#This Row],[RN Hours (excl. Admin, DON)]],Nurse[[#This Row],[RN Admin Hours]],Nurse[[#This Row],[RN DON Hours]])</f>
        <v>26.071304347826089</v>
      </c>
      <c r="M54" s="4">
        <v>8.4191304347826108</v>
      </c>
      <c r="N54" s="4">
        <v>11.913043478260869</v>
      </c>
      <c r="O54" s="4">
        <v>5.7391304347826084</v>
      </c>
      <c r="P54" s="4">
        <f>SUM(Nurse[[#This Row],[LPN Hours (excl. Admin)]],Nurse[[#This Row],[LPN Admin Hours]])</f>
        <v>36.573152173913044</v>
      </c>
      <c r="Q54" s="4">
        <v>30.701630434782611</v>
      </c>
      <c r="R54" s="4">
        <v>5.8715217391304355</v>
      </c>
      <c r="S54" s="4">
        <f>SUM(Nurse[[#This Row],[CNA Hours]],Nurse[[#This Row],[NA TR Hours]],Nurse[[#This Row],[Med Aide/Tech Hours]])</f>
        <v>219.92054347826087</v>
      </c>
      <c r="T54" s="4">
        <v>128.70293478260876</v>
      </c>
      <c r="U54" s="4">
        <v>55.685326086956486</v>
      </c>
      <c r="V54" s="4">
        <v>35.532282608695638</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4" s="4">
        <v>0</v>
      </c>
      <c r="Y54" s="4">
        <v>0</v>
      </c>
      <c r="Z54" s="4">
        <v>0</v>
      </c>
      <c r="AA54" s="4">
        <v>0</v>
      </c>
      <c r="AB54" s="4">
        <v>0</v>
      </c>
      <c r="AC54" s="4">
        <v>0</v>
      </c>
      <c r="AD54" s="4">
        <v>0</v>
      </c>
      <c r="AE54" s="4">
        <v>0</v>
      </c>
      <c r="AF54" s="1">
        <v>265320</v>
      </c>
      <c r="AG54" s="1">
        <v>7</v>
      </c>
      <c r="AH54"/>
    </row>
    <row r="55" spans="1:34" x14ac:dyDescent="0.25">
      <c r="A55" t="s">
        <v>496</v>
      </c>
      <c r="B55" t="s">
        <v>176</v>
      </c>
      <c r="C55" t="s">
        <v>785</v>
      </c>
      <c r="D55" t="s">
        <v>591</v>
      </c>
      <c r="E55" s="4">
        <v>46.945652173913047</v>
      </c>
      <c r="F55" s="4">
        <f>Nurse[[#This Row],[Total Nurse Staff Hours]]/Nurse[[#This Row],[MDS Census]]</f>
        <v>2.5916948367677701</v>
      </c>
      <c r="G55" s="4">
        <f>Nurse[[#This Row],[Total Direct Care Staff Hours]]/Nurse[[#This Row],[MDS Census]]</f>
        <v>2.5916948367677701</v>
      </c>
      <c r="H55" s="4">
        <f>Nurse[[#This Row],[Total RN Hours (w/ Admin, DON)]]/Nurse[[#This Row],[MDS Census]]</f>
        <v>0.31494558925677235</v>
      </c>
      <c r="I55" s="4">
        <f>Nurse[[#This Row],[RN Hours (excl. Admin, DON)]]/Nurse[[#This Row],[MDS Census]]</f>
        <v>0.31494558925677235</v>
      </c>
      <c r="J55" s="4">
        <f>SUM(Nurse[[#This Row],[RN Hours (excl. Admin, DON)]],Nurse[[#This Row],[RN Admin Hours]],Nurse[[#This Row],[RN DON Hours]],Nurse[[#This Row],[LPN Hours (excl. Admin)]],Nurse[[#This Row],[LPN Admin Hours]],Nurse[[#This Row],[CNA Hours]],Nurse[[#This Row],[NA TR Hours]],Nurse[[#This Row],[Med Aide/Tech Hours]])</f>
        <v>121.66880434782608</v>
      </c>
      <c r="K55" s="4">
        <f>SUM(Nurse[[#This Row],[RN Hours (excl. Admin, DON)]],Nurse[[#This Row],[LPN Hours (excl. Admin)]],Nurse[[#This Row],[CNA Hours]],Nurse[[#This Row],[NA TR Hours]],Nurse[[#This Row],[Med Aide/Tech Hours]])</f>
        <v>121.66880434782608</v>
      </c>
      <c r="L55" s="4">
        <f>SUM(Nurse[[#This Row],[RN Hours (excl. Admin, DON)]],Nurse[[#This Row],[RN Admin Hours]],Nurse[[#This Row],[RN DON Hours]])</f>
        <v>14.785326086956522</v>
      </c>
      <c r="M55" s="4">
        <v>14.785326086956522</v>
      </c>
      <c r="N55" s="4">
        <v>0</v>
      </c>
      <c r="O55" s="4">
        <v>0</v>
      </c>
      <c r="P55" s="4">
        <f>SUM(Nurse[[#This Row],[LPN Hours (excl. Admin)]],Nurse[[#This Row],[LPN Admin Hours]])</f>
        <v>32.684782608695649</v>
      </c>
      <c r="Q55" s="4">
        <v>32.684782608695649</v>
      </c>
      <c r="R55" s="4">
        <v>0</v>
      </c>
      <c r="S55" s="4">
        <f>SUM(Nurse[[#This Row],[CNA Hours]],Nurse[[#This Row],[NA TR Hours]],Nurse[[#This Row],[Med Aide/Tech Hours]])</f>
        <v>74.19869565217391</v>
      </c>
      <c r="T55" s="4">
        <v>62.32369565217391</v>
      </c>
      <c r="U55" s="4">
        <v>0</v>
      </c>
      <c r="V55" s="4">
        <v>11.875</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 s="4">
        <v>0</v>
      </c>
      <c r="Y55" s="4">
        <v>0</v>
      </c>
      <c r="Z55" s="4">
        <v>0</v>
      </c>
      <c r="AA55" s="4">
        <v>0</v>
      </c>
      <c r="AB55" s="4">
        <v>0</v>
      </c>
      <c r="AC55" s="4">
        <v>0</v>
      </c>
      <c r="AD55" s="4">
        <v>0</v>
      </c>
      <c r="AE55" s="4">
        <v>0</v>
      </c>
      <c r="AF55" s="1">
        <v>265460</v>
      </c>
      <c r="AG55" s="1">
        <v>7</v>
      </c>
      <c r="AH55"/>
    </row>
    <row r="56" spans="1:34" x14ac:dyDescent="0.25">
      <c r="A56" t="s">
        <v>496</v>
      </c>
      <c r="B56" t="s">
        <v>77</v>
      </c>
      <c r="C56" t="s">
        <v>750</v>
      </c>
      <c r="D56" t="s">
        <v>605</v>
      </c>
      <c r="E56" s="4">
        <v>86.510869565217391</v>
      </c>
      <c r="F56" s="4">
        <f>Nurse[[#This Row],[Total Nurse Staff Hours]]/Nurse[[#This Row],[MDS Census]]</f>
        <v>2.2972609624324662</v>
      </c>
      <c r="G56" s="4">
        <f>Nurse[[#This Row],[Total Direct Care Staff Hours]]/Nurse[[#This Row],[MDS Census]]</f>
        <v>2.1675964317125263</v>
      </c>
      <c r="H56" s="4">
        <f>Nurse[[#This Row],[Total RN Hours (w/ Admin, DON)]]/Nurse[[#This Row],[MDS Census]]</f>
        <v>0.33628219625581102</v>
      </c>
      <c r="I56" s="4">
        <f>Nurse[[#This Row],[RN Hours (excl. Admin, DON)]]/Nurse[[#This Row],[MDS Census]]</f>
        <v>0.20661766553587133</v>
      </c>
      <c r="J56" s="4">
        <f>SUM(Nurse[[#This Row],[RN Hours (excl. Admin, DON)]],Nurse[[#This Row],[RN Admin Hours]],Nurse[[#This Row],[RN DON Hours]],Nurse[[#This Row],[LPN Hours (excl. Admin)]],Nurse[[#This Row],[LPN Admin Hours]],Nurse[[#This Row],[CNA Hours]],Nurse[[#This Row],[NA TR Hours]],Nurse[[#This Row],[Med Aide/Tech Hours]])</f>
        <v>198.73804347826086</v>
      </c>
      <c r="K56" s="4">
        <f>SUM(Nurse[[#This Row],[RN Hours (excl. Admin, DON)]],Nurse[[#This Row],[LPN Hours (excl. Admin)]],Nurse[[#This Row],[CNA Hours]],Nurse[[#This Row],[NA TR Hours]],Nurse[[#This Row],[Med Aide/Tech Hours]])</f>
        <v>187.52065217391302</v>
      </c>
      <c r="L56" s="4">
        <f>SUM(Nurse[[#This Row],[RN Hours (excl. Admin, DON)]],Nurse[[#This Row],[RN Admin Hours]],Nurse[[#This Row],[RN DON Hours]])</f>
        <v>29.092065217391301</v>
      </c>
      <c r="M56" s="4">
        <v>17.874673913043477</v>
      </c>
      <c r="N56" s="4">
        <v>0</v>
      </c>
      <c r="O56" s="4">
        <v>11.217391304347826</v>
      </c>
      <c r="P56" s="4">
        <f>SUM(Nurse[[#This Row],[LPN Hours (excl. Admin)]],Nurse[[#This Row],[LPN Admin Hours]])</f>
        <v>39.634891304347825</v>
      </c>
      <c r="Q56" s="4">
        <v>39.634891304347825</v>
      </c>
      <c r="R56" s="4">
        <v>0</v>
      </c>
      <c r="S56" s="4">
        <f>SUM(Nurse[[#This Row],[CNA Hours]],Nurse[[#This Row],[NA TR Hours]],Nurse[[#This Row],[Med Aide/Tech Hours]])</f>
        <v>130.01108695652172</v>
      </c>
      <c r="T56" s="4">
        <v>88.274130434782606</v>
      </c>
      <c r="U56" s="4">
        <v>35.181304347826085</v>
      </c>
      <c r="V56" s="4">
        <v>6.5556521739130433</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6" s="4">
        <v>0</v>
      </c>
      <c r="Y56" s="4">
        <v>0</v>
      </c>
      <c r="Z56" s="4">
        <v>0</v>
      </c>
      <c r="AA56" s="4">
        <v>0</v>
      </c>
      <c r="AB56" s="4">
        <v>0</v>
      </c>
      <c r="AC56" s="4">
        <v>0</v>
      </c>
      <c r="AD56" s="4">
        <v>0</v>
      </c>
      <c r="AE56" s="4">
        <v>0</v>
      </c>
      <c r="AF56" s="1">
        <v>265279</v>
      </c>
      <c r="AG56" s="1">
        <v>7</v>
      </c>
      <c r="AH56"/>
    </row>
    <row r="57" spans="1:34" x14ac:dyDescent="0.25">
      <c r="A57" t="s">
        <v>496</v>
      </c>
      <c r="B57" t="s">
        <v>56</v>
      </c>
      <c r="C57" t="s">
        <v>665</v>
      </c>
      <c r="D57" t="s">
        <v>522</v>
      </c>
      <c r="E57" s="4">
        <v>44.108695652173914</v>
      </c>
      <c r="F57" s="4">
        <f>Nurse[[#This Row],[Total Nurse Staff Hours]]/Nurse[[#This Row],[MDS Census]]</f>
        <v>3.4359536717594876</v>
      </c>
      <c r="G57" s="4">
        <f>Nurse[[#This Row],[Total Direct Care Staff Hours]]/Nurse[[#This Row],[MDS Census]]</f>
        <v>3.2300197141448992</v>
      </c>
      <c r="H57" s="4">
        <f>Nurse[[#This Row],[Total RN Hours (w/ Admin, DON)]]/Nurse[[#This Row],[MDS Census]]</f>
        <v>0.71267373090192221</v>
      </c>
      <c r="I57" s="4">
        <f>Nurse[[#This Row],[RN Hours (excl. Admin, DON)]]/Nurse[[#This Row],[MDS Census]]</f>
        <v>0.62041399704287836</v>
      </c>
      <c r="J57" s="4">
        <f>SUM(Nurse[[#This Row],[RN Hours (excl. Admin, DON)]],Nurse[[#This Row],[RN Admin Hours]],Nurse[[#This Row],[RN DON Hours]],Nurse[[#This Row],[LPN Hours (excl. Admin)]],Nurse[[#This Row],[LPN Admin Hours]],Nurse[[#This Row],[CNA Hours]],Nurse[[#This Row],[NA TR Hours]],Nurse[[#This Row],[Med Aide/Tech Hours]])</f>
        <v>151.5554347826087</v>
      </c>
      <c r="K57" s="4">
        <f>SUM(Nurse[[#This Row],[RN Hours (excl. Admin, DON)]],Nurse[[#This Row],[LPN Hours (excl. Admin)]],Nurse[[#This Row],[CNA Hours]],Nurse[[#This Row],[NA TR Hours]],Nurse[[#This Row],[Med Aide/Tech Hours]])</f>
        <v>142.47195652173914</v>
      </c>
      <c r="L57" s="4">
        <f>SUM(Nurse[[#This Row],[RN Hours (excl. Admin, DON)]],Nurse[[#This Row],[RN Admin Hours]],Nurse[[#This Row],[RN DON Hours]])</f>
        <v>31.435108695652179</v>
      </c>
      <c r="M57" s="4">
        <v>27.365652173913048</v>
      </c>
      <c r="N57" s="4">
        <v>0.18206521739130435</v>
      </c>
      <c r="O57" s="4">
        <v>3.8873913043478261</v>
      </c>
      <c r="P57" s="4">
        <f>SUM(Nurse[[#This Row],[LPN Hours (excl. Admin)]],Nurse[[#This Row],[LPN Admin Hours]])</f>
        <v>33.229782608695643</v>
      </c>
      <c r="Q57" s="4">
        <v>28.215760869565205</v>
      </c>
      <c r="R57" s="4">
        <v>5.0140217391304347</v>
      </c>
      <c r="S57" s="4">
        <f>SUM(Nurse[[#This Row],[CNA Hours]],Nurse[[#This Row],[NA TR Hours]],Nurse[[#This Row],[Med Aide/Tech Hours]])</f>
        <v>86.890543478260881</v>
      </c>
      <c r="T57" s="4">
        <v>54.685000000000002</v>
      </c>
      <c r="U57" s="4">
        <v>9.4932608695652174</v>
      </c>
      <c r="V57" s="4">
        <v>22.712282608695663</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2.0163043478260869</v>
      </c>
      <c r="X57" s="4">
        <v>0</v>
      </c>
      <c r="Y57" s="4">
        <v>0</v>
      </c>
      <c r="Z57" s="4">
        <v>0</v>
      </c>
      <c r="AA57" s="4">
        <v>0.10326086956521739</v>
      </c>
      <c r="AB57" s="4">
        <v>0</v>
      </c>
      <c r="AC57" s="4">
        <v>1.8831521739130435</v>
      </c>
      <c r="AD57" s="4">
        <v>0</v>
      </c>
      <c r="AE57" s="4">
        <v>2.9891304347826088E-2</v>
      </c>
      <c r="AF57" s="1">
        <v>265202</v>
      </c>
      <c r="AG57" s="1">
        <v>7</v>
      </c>
      <c r="AH57"/>
    </row>
    <row r="58" spans="1:34" x14ac:dyDescent="0.25">
      <c r="A58" t="s">
        <v>496</v>
      </c>
      <c r="B58" t="s">
        <v>57</v>
      </c>
      <c r="C58" t="s">
        <v>737</v>
      </c>
      <c r="D58" t="s">
        <v>537</v>
      </c>
      <c r="E58" s="4">
        <v>39.130434782608695</v>
      </c>
      <c r="F58" s="4">
        <f>Nurse[[#This Row],[Total Nurse Staff Hours]]/Nurse[[#This Row],[MDS Census]]</f>
        <v>2.7869027777777782</v>
      </c>
      <c r="G58" s="4">
        <f>Nurse[[#This Row],[Total Direct Care Staff Hours]]/Nurse[[#This Row],[MDS Census]]</f>
        <v>2.4887166666666669</v>
      </c>
      <c r="H58" s="4">
        <f>Nurse[[#This Row],[Total RN Hours (w/ Admin, DON)]]/Nurse[[#This Row],[MDS Census]]</f>
        <v>0.81132777777777787</v>
      </c>
      <c r="I58" s="4">
        <f>Nurse[[#This Row],[RN Hours (excl. Admin, DON)]]/Nurse[[#This Row],[MDS Census]]</f>
        <v>0.56438333333333335</v>
      </c>
      <c r="J58" s="4">
        <f>SUM(Nurse[[#This Row],[RN Hours (excl. Admin, DON)]],Nurse[[#This Row],[RN Admin Hours]],Nurse[[#This Row],[RN DON Hours]],Nurse[[#This Row],[LPN Hours (excl. Admin)]],Nurse[[#This Row],[LPN Admin Hours]],Nurse[[#This Row],[CNA Hours]],Nurse[[#This Row],[NA TR Hours]],Nurse[[#This Row],[Med Aide/Tech Hours]])</f>
        <v>109.05271739130436</v>
      </c>
      <c r="K58" s="4">
        <f>SUM(Nurse[[#This Row],[RN Hours (excl. Admin, DON)]],Nurse[[#This Row],[LPN Hours (excl. Admin)]],Nurse[[#This Row],[CNA Hours]],Nurse[[#This Row],[NA TR Hours]],Nurse[[#This Row],[Med Aide/Tech Hours]])</f>
        <v>97.384565217391312</v>
      </c>
      <c r="L58" s="4">
        <f>SUM(Nurse[[#This Row],[RN Hours (excl. Admin, DON)]],Nurse[[#This Row],[RN Admin Hours]],Nurse[[#This Row],[RN DON Hours]])</f>
        <v>31.747608695652175</v>
      </c>
      <c r="M58" s="4">
        <v>22.084565217391305</v>
      </c>
      <c r="N58" s="4">
        <v>6.1847826086956523</v>
      </c>
      <c r="O58" s="4">
        <v>3.4782608695652173</v>
      </c>
      <c r="P58" s="4">
        <f>SUM(Nurse[[#This Row],[LPN Hours (excl. Admin)]],Nurse[[#This Row],[LPN Admin Hours]])</f>
        <v>22.927065217391309</v>
      </c>
      <c r="Q58" s="4">
        <v>20.921956521739133</v>
      </c>
      <c r="R58" s="4">
        <v>2.005108695652174</v>
      </c>
      <c r="S58" s="4">
        <f>SUM(Nurse[[#This Row],[CNA Hours]],Nurse[[#This Row],[NA TR Hours]],Nurse[[#This Row],[Med Aide/Tech Hours]])</f>
        <v>54.378043478260878</v>
      </c>
      <c r="T58" s="4">
        <v>38.897717391304354</v>
      </c>
      <c r="U58" s="4">
        <v>0</v>
      </c>
      <c r="V58" s="4">
        <v>15.48032608695652</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11.919130434782609</v>
      </c>
      <c r="X58" s="4">
        <v>0</v>
      </c>
      <c r="Y58" s="4">
        <v>0</v>
      </c>
      <c r="Z58" s="4">
        <v>0</v>
      </c>
      <c r="AA58" s="4">
        <v>5.6833695652173901</v>
      </c>
      <c r="AB58" s="4">
        <v>0</v>
      </c>
      <c r="AC58" s="4">
        <v>6.235760869565218</v>
      </c>
      <c r="AD58" s="4">
        <v>0</v>
      </c>
      <c r="AE58" s="4">
        <v>0</v>
      </c>
      <c r="AF58" s="1">
        <v>265205</v>
      </c>
      <c r="AG58" s="1">
        <v>7</v>
      </c>
      <c r="AH58"/>
    </row>
    <row r="59" spans="1:34" x14ac:dyDescent="0.25">
      <c r="A59" t="s">
        <v>496</v>
      </c>
      <c r="B59" t="s">
        <v>195</v>
      </c>
      <c r="C59" t="s">
        <v>791</v>
      </c>
      <c r="D59" t="s">
        <v>572</v>
      </c>
      <c r="E59" s="4">
        <v>54.641304347826086</v>
      </c>
      <c r="F59" s="4">
        <f>Nurse[[#This Row],[Total Nurse Staff Hours]]/Nurse[[#This Row],[MDS Census]]</f>
        <v>3.5296697831708777</v>
      </c>
      <c r="G59" s="4">
        <f>Nurse[[#This Row],[Total Direct Care Staff Hours]]/Nurse[[#This Row],[MDS Census]]</f>
        <v>3.1752337378157955</v>
      </c>
      <c r="H59" s="4">
        <f>Nurse[[#This Row],[Total RN Hours (w/ Admin, DON)]]/Nurse[[#This Row],[MDS Census]]</f>
        <v>0.65431668987467673</v>
      </c>
      <c r="I59" s="4">
        <f>Nurse[[#This Row],[RN Hours (excl. Admin, DON)]]/Nurse[[#This Row],[MDS Census]]</f>
        <v>0.47294609110801666</v>
      </c>
      <c r="J59" s="4">
        <f>SUM(Nurse[[#This Row],[RN Hours (excl. Admin, DON)]],Nurse[[#This Row],[RN Admin Hours]],Nurse[[#This Row],[RN DON Hours]],Nurse[[#This Row],[LPN Hours (excl. Admin)]],Nurse[[#This Row],[LPN Admin Hours]],Nurse[[#This Row],[CNA Hours]],Nurse[[#This Row],[NA TR Hours]],Nurse[[#This Row],[Med Aide/Tech Hours]])</f>
        <v>192.86576086956524</v>
      </c>
      <c r="K59" s="4">
        <f>SUM(Nurse[[#This Row],[RN Hours (excl. Admin, DON)]],Nurse[[#This Row],[LPN Hours (excl. Admin)]],Nurse[[#This Row],[CNA Hours]],Nurse[[#This Row],[NA TR Hours]],Nurse[[#This Row],[Med Aide/Tech Hours]])</f>
        <v>173.4989130434783</v>
      </c>
      <c r="L59" s="4">
        <f>SUM(Nurse[[#This Row],[RN Hours (excl. Admin, DON)]],Nurse[[#This Row],[RN Admin Hours]],Nurse[[#This Row],[RN DON Hours]])</f>
        <v>35.752717391304344</v>
      </c>
      <c r="M59" s="4">
        <v>25.842391304347824</v>
      </c>
      <c r="N59" s="4">
        <v>4.9972826086956523</v>
      </c>
      <c r="O59" s="4">
        <v>4.9130434782608692</v>
      </c>
      <c r="P59" s="4">
        <f>SUM(Nurse[[#This Row],[LPN Hours (excl. Admin)]],Nurse[[#This Row],[LPN Admin Hours]])</f>
        <v>52.611413043478265</v>
      </c>
      <c r="Q59" s="4">
        <v>43.154891304347828</v>
      </c>
      <c r="R59" s="4">
        <v>9.4565217391304355</v>
      </c>
      <c r="S59" s="4">
        <f>SUM(Nurse[[#This Row],[CNA Hours]],Nurse[[#This Row],[NA TR Hours]],Nurse[[#This Row],[Med Aide/Tech Hours]])</f>
        <v>104.50163043478263</v>
      </c>
      <c r="T59" s="4">
        <v>104.50163043478263</v>
      </c>
      <c r="U59" s="4">
        <v>0</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14.536956521739132</v>
      </c>
      <c r="X59" s="4">
        <v>8.1521739130434784E-2</v>
      </c>
      <c r="Y59" s="4">
        <v>0</v>
      </c>
      <c r="Z59" s="4">
        <v>0</v>
      </c>
      <c r="AA59" s="4">
        <v>0</v>
      </c>
      <c r="AB59" s="4">
        <v>0</v>
      </c>
      <c r="AC59" s="4">
        <v>14.455434782608696</v>
      </c>
      <c r="AD59" s="4">
        <v>0</v>
      </c>
      <c r="AE59" s="4">
        <v>0</v>
      </c>
      <c r="AF59" s="1">
        <v>265492</v>
      </c>
      <c r="AG59" s="1">
        <v>7</v>
      </c>
      <c r="AH59"/>
    </row>
    <row r="60" spans="1:34" x14ac:dyDescent="0.25">
      <c r="A60" t="s">
        <v>496</v>
      </c>
      <c r="B60" t="s">
        <v>217</v>
      </c>
      <c r="C60" t="s">
        <v>659</v>
      </c>
      <c r="D60" t="s">
        <v>601</v>
      </c>
      <c r="E60" s="4">
        <v>113.59782608695652</v>
      </c>
      <c r="F60" s="4">
        <f>Nurse[[#This Row],[Total Nurse Staff Hours]]/Nurse[[#This Row],[MDS Census]]</f>
        <v>1.1495311453449431</v>
      </c>
      <c r="G60" s="4">
        <f>Nurse[[#This Row],[Total Direct Care Staff Hours]]/Nurse[[#This Row],[MDS Census]]</f>
        <v>1.1495311453449431</v>
      </c>
      <c r="H60" s="4">
        <f>Nurse[[#This Row],[Total RN Hours (w/ Admin, DON)]]/Nurse[[#This Row],[MDS Census]]</f>
        <v>7.0423882882020866E-2</v>
      </c>
      <c r="I60" s="4">
        <f>Nurse[[#This Row],[RN Hours (excl. Admin, DON)]]/Nurse[[#This Row],[MDS Census]]</f>
        <v>7.0423882882020866E-2</v>
      </c>
      <c r="J60" s="4">
        <f>SUM(Nurse[[#This Row],[RN Hours (excl. Admin, DON)]],Nurse[[#This Row],[RN Admin Hours]],Nurse[[#This Row],[RN DON Hours]],Nurse[[#This Row],[LPN Hours (excl. Admin)]],Nurse[[#This Row],[LPN Admin Hours]],Nurse[[#This Row],[CNA Hours]],Nurse[[#This Row],[NA TR Hours]],Nurse[[#This Row],[Med Aide/Tech Hours]])</f>
        <v>130.58423913043478</v>
      </c>
      <c r="K60" s="4">
        <f>SUM(Nurse[[#This Row],[RN Hours (excl. Admin, DON)]],Nurse[[#This Row],[LPN Hours (excl. Admin)]],Nurse[[#This Row],[CNA Hours]],Nurse[[#This Row],[NA TR Hours]],Nurse[[#This Row],[Med Aide/Tech Hours]])</f>
        <v>130.58423913043478</v>
      </c>
      <c r="L60" s="4">
        <f>SUM(Nurse[[#This Row],[RN Hours (excl. Admin, DON)]],Nurse[[#This Row],[RN Admin Hours]],Nurse[[#This Row],[RN DON Hours]])</f>
        <v>8</v>
      </c>
      <c r="M60" s="4">
        <v>8</v>
      </c>
      <c r="N60" s="4">
        <v>0</v>
      </c>
      <c r="O60" s="4">
        <v>0</v>
      </c>
      <c r="P60" s="4">
        <f>SUM(Nurse[[#This Row],[LPN Hours (excl. Admin)]],Nurse[[#This Row],[LPN Admin Hours]])</f>
        <v>31.543478260869566</v>
      </c>
      <c r="Q60" s="4">
        <v>31.543478260869566</v>
      </c>
      <c r="R60" s="4">
        <v>0</v>
      </c>
      <c r="S60" s="4">
        <f>SUM(Nurse[[#This Row],[CNA Hours]],Nurse[[#This Row],[NA TR Hours]],Nurse[[#This Row],[Med Aide/Tech Hours]])</f>
        <v>91.040760869565219</v>
      </c>
      <c r="T60" s="4">
        <v>68.032608695652172</v>
      </c>
      <c r="U60" s="4">
        <v>0</v>
      </c>
      <c r="V60" s="4">
        <v>23.008152173913043</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0.86956521739130432</v>
      </c>
      <c r="X60" s="4">
        <v>0.86956521739130432</v>
      </c>
      <c r="Y60" s="4">
        <v>0</v>
      </c>
      <c r="Z60" s="4">
        <v>0</v>
      </c>
      <c r="AA60" s="4">
        <v>0</v>
      </c>
      <c r="AB60" s="4">
        <v>0</v>
      </c>
      <c r="AC60" s="4">
        <v>0</v>
      </c>
      <c r="AD60" s="4">
        <v>0</v>
      </c>
      <c r="AE60" s="4">
        <v>0</v>
      </c>
      <c r="AF60" s="1">
        <v>265526</v>
      </c>
      <c r="AG60" s="1">
        <v>7</v>
      </c>
      <c r="AH60"/>
    </row>
    <row r="61" spans="1:34" x14ac:dyDescent="0.25">
      <c r="A61" t="s">
        <v>496</v>
      </c>
      <c r="B61" t="s">
        <v>40</v>
      </c>
      <c r="C61" t="s">
        <v>646</v>
      </c>
      <c r="D61" t="s">
        <v>553</v>
      </c>
      <c r="E61" s="4">
        <v>32.826086956521742</v>
      </c>
      <c r="F61" s="4">
        <f>Nurse[[#This Row],[Total Nurse Staff Hours]]/Nurse[[#This Row],[MDS Census]]</f>
        <v>3.4850066225165559</v>
      </c>
      <c r="G61" s="4">
        <f>Nurse[[#This Row],[Total Direct Care Staff Hours]]/Nurse[[#This Row],[MDS Census]]</f>
        <v>3.3154701986754964</v>
      </c>
      <c r="H61" s="4">
        <f>Nurse[[#This Row],[Total RN Hours (w/ Admin, DON)]]/Nurse[[#This Row],[MDS Census]]</f>
        <v>0.63323178807947011</v>
      </c>
      <c r="I61" s="4">
        <f>Nurse[[#This Row],[RN Hours (excl. Admin, DON)]]/Nurse[[#This Row],[MDS Census]]</f>
        <v>0.46369536423841057</v>
      </c>
      <c r="J61" s="4">
        <f>SUM(Nurse[[#This Row],[RN Hours (excl. Admin, DON)]],Nurse[[#This Row],[RN Admin Hours]],Nurse[[#This Row],[RN DON Hours]],Nurse[[#This Row],[LPN Hours (excl. Admin)]],Nurse[[#This Row],[LPN Admin Hours]],Nurse[[#This Row],[CNA Hours]],Nurse[[#This Row],[NA TR Hours]],Nurse[[#This Row],[Med Aide/Tech Hours]])</f>
        <v>114.39913043478261</v>
      </c>
      <c r="K61" s="4">
        <f>SUM(Nurse[[#This Row],[RN Hours (excl. Admin, DON)]],Nurse[[#This Row],[LPN Hours (excl. Admin)]],Nurse[[#This Row],[CNA Hours]],Nurse[[#This Row],[NA TR Hours]],Nurse[[#This Row],[Med Aide/Tech Hours]])</f>
        <v>108.83391304347826</v>
      </c>
      <c r="L61" s="4">
        <f>SUM(Nurse[[#This Row],[RN Hours (excl. Admin, DON)]],Nurse[[#This Row],[RN Admin Hours]],Nurse[[#This Row],[RN DON Hours]])</f>
        <v>20.786521739130436</v>
      </c>
      <c r="M61" s="4">
        <v>15.221304347826088</v>
      </c>
      <c r="N61" s="4">
        <v>0</v>
      </c>
      <c r="O61" s="4">
        <v>5.5652173913043477</v>
      </c>
      <c r="P61" s="4">
        <f>SUM(Nurse[[#This Row],[LPN Hours (excl. Admin)]],Nurse[[#This Row],[LPN Admin Hours]])</f>
        <v>13.795434782608702</v>
      </c>
      <c r="Q61" s="4">
        <v>13.795434782608702</v>
      </c>
      <c r="R61" s="4">
        <v>0</v>
      </c>
      <c r="S61" s="4">
        <f>SUM(Nurse[[#This Row],[CNA Hours]],Nurse[[#This Row],[NA TR Hours]],Nurse[[#This Row],[Med Aide/Tech Hours]])</f>
        <v>79.817173913043476</v>
      </c>
      <c r="T61" s="4">
        <v>72.28891304347826</v>
      </c>
      <c r="U61" s="4">
        <v>0.30358695652173912</v>
      </c>
      <c r="V61" s="4">
        <v>7.2246739130434774</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 s="4">
        <v>0</v>
      </c>
      <c r="Y61" s="4">
        <v>0</v>
      </c>
      <c r="Z61" s="4">
        <v>0</v>
      </c>
      <c r="AA61" s="4">
        <v>0</v>
      </c>
      <c r="AB61" s="4">
        <v>0</v>
      </c>
      <c r="AC61" s="4">
        <v>0</v>
      </c>
      <c r="AD61" s="4">
        <v>0</v>
      </c>
      <c r="AE61" s="4">
        <v>0</v>
      </c>
      <c r="AF61" s="1">
        <v>265165</v>
      </c>
      <c r="AG61" s="1">
        <v>7</v>
      </c>
      <c r="AH61"/>
    </row>
    <row r="62" spans="1:34" x14ac:dyDescent="0.25">
      <c r="A62" t="s">
        <v>496</v>
      </c>
      <c r="B62" t="s">
        <v>29</v>
      </c>
      <c r="C62" t="s">
        <v>728</v>
      </c>
      <c r="D62" t="s">
        <v>596</v>
      </c>
      <c r="E62" s="4">
        <v>53.565217391304351</v>
      </c>
      <c r="F62" s="4">
        <f>Nurse[[#This Row],[Total Nurse Staff Hours]]/Nurse[[#This Row],[MDS Census]]</f>
        <v>4.3942410714285698</v>
      </c>
      <c r="G62" s="4">
        <f>Nurse[[#This Row],[Total Direct Care Staff Hours]]/Nurse[[#This Row],[MDS Census]]</f>
        <v>4.2635754870129858</v>
      </c>
      <c r="H62" s="4">
        <f>Nurse[[#This Row],[Total RN Hours (w/ Admin, DON)]]/Nurse[[#This Row],[MDS Census]]</f>
        <v>0.57566558441558435</v>
      </c>
      <c r="I62" s="4">
        <f>Nurse[[#This Row],[RN Hours (excl. Admin, DON)]]/Nurse[[#This Row],[MDS Census]]</f>
        <v>0.57566558441558435</v>
      </c>
      <c r="J62" s="4">
        <f>SUM(Nurse[[#This Row],[RN Hours (excl. Admin, DON)]],Nurse[[#This Row],[RN Admin Hours]],Nurse[[#This Row],[RN DON Hours]],Nurse[[#This Row],[LPN Hours (excl. Admin)]],Nurse[[#This Row],[LPN Admin Hours]],Nurse[[#This Row],[CNA Hours]],Nurse[[#This Row],[NA TR Hours]],Nurse[[#This Row],[Med Aide/Tech Hours]])</f>
        <v>235.37847826086951</v>
      </c>
      <c r="K62" s="4">
        <f>SUM(Nurse[[#This Row],[RN Hours (excl. Admin, DON)]],Nurse[[#This Row],[LPN Hours (excl. Admin)]],Nurse[[#This Row],[CNA Hours]],Nurse[[#This Row],[NA TR Hours]],Nurse[[#This Row],[Med Aide/Tech Hours]])</f>
        <v>228.3793478260869</v>
      </c>
      <c r="L62" s="4">
        <f>SUM(Nurse[[#This Row],[RN Hours (excl. Admin, DON)]],Nurse[[#This Row],[RN Admin Hours]],Nurse[[#This Row],[RN DON Hours]])</f>
        <v>30.83565217391304</v>
      </c>
      <c r="M62" s="4">
        <v>30.83565217391304</v>
      </c>
      <c r="N62" s="4">
        <v>0</v>
      </c>
      <c r="O62" s="4">
        <v>0</v>
      </c>
      <c r="P62" s="4">
        <f>SUM(Nurse[[#This Row],[LPN Hours (excl. Admin)]],Nurse[[#This Row],[LPN Admin Hours]])</f>
        <v>75.995434782608683</v>
      </c>
      <c r="Q62" s="4">
        <v>68.996304347826069</v>
      </c>
      <c r="R62" s="4">
        <v>6.9991304347826091</v>
      </c>
      <c r="S62" s="4">
        <f>SUM(Nurse[[#This Row],[CNA Hours]],Nurse[[#This Row],[NA TR Hours]],Nurse[[#This Row],[Med Aide/Tech Hours]])</f>
        <v>128.5473913043478</v>
      </c>
      <c r="T62" s="4">
        <v>128.35445652173911</v>
      </c>
      <c r="U62" s="4">
        <v>0</v>
      </c>
      <c r="V62" s="4">
        <v>0.19293478260869565</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 s="4">
        <v>0</v>
      </c>
      <c r="Y62" s="4">
        <v>0</v>
      </c>
      <c r="Z62" s="4">
        <v>0</v>
      </c>
      <c r="AA62" s="4">
        <v>0</v>
      </c>
      <c r="AB62" s="4">
        <v>0</v>
      </c>
      <c r="AC62" s="4">
        <v>0</v>
      </c>
      <c r="AD62" s="4">
        <v>0</v>
      </c>
      <c r="AE62" s="4">
        <v>0</v>
      </c>
      <c r="AF62" s="1">
        <v>265142</v>
      </c>
      <c r="AG62" s="1">
        <v>7</v>
      </c>
      <c r="AH62"/>
    </row>
    <row r="63" spans="1:34" x14ac:dyDescent="0.25">
      <c r="A63" t="s">
        <v>496</v>
      </c>
      <c r="B63" t="s">
        <v>96</v>
      </c>
      <c r="C63" t="s">
        <v>716</v>
      </c>
      <c r="D63" t="s">
        <v>593</v>
      </c>
      <c r="E63" s="4">
        <v>99.010869565217391</v>
      </c>
      <c r="F63" s="4">
        <f>Nurse[[#This Row],[Total Nurse Staff Hours]]/Nurse[[#This Row],[MDS Census]]</f>
        <v>3.0318355472609499</v>
      </c>
      <c r="G63" s="4">
        <f>Nurse[[#This Row],[Total Direct Care Staff Hours]]/Nurse[[#This Row],[MDS Census]]</f>
        <v>2.8027829619058067</v>
      </c>
      <c r="H63" s="4">
        <f>Nurse[[#This Row],[Total RN Hours (w/ Admin, DON)]]/Nurse[[#This Row],[MDS Census]]</f>
        <v>0.14222197826325611</v>
      </c>
      <c r="I63" s="4">
        <f>Nurse[[#This Row],[RN Hours (excl. Admin, DON)]]/Nurse[[#This Row],[MDS Census]]</f>
        <v>6.0654297947085295E-2</v>
      </c>
      <c r="J63" s="4">
        <f>SUM(Nurse[[#This Row],[RN Hours (excl. Admin, DON)]],Nurse[[#This Row],[RN Admin Hours]],Nurse[[#This Row],[RN DON Hours]],Nurse[[#This Row],[LPN Hours (excl. Admin)]],Nurse[[#This Row],[LPN Admin Hours]],Nurse[[#This Row],[CNA Hours]],Nurse[[#This Row],[NA TR Hours]],Nurse[[#This Row],[Med Aide/Tech Hours]])</f>
        <v>300.18467391304341</v>
      </c>
      <c r="K63" s="4">
        <f>SUM(Nurse[[#This Row],[RN Hours (excl. Admin, DON)]],Nurse[[#This Row],[LPN Hours (excl. Admin)]],Nurse[[#This Row],[CNA Hours]],Nurse[[#This Row],[NA TR Hours]],Nurse[[#This Row],[Med Aide/Tech Hours]])</f>
        <v>277.50597826086948</v>
      </c>
      <c r="L63" s="4">
        <f>SUM(Nurse[[#This Row],[RN Hours (excl. Admin, DON)]],Nurse[[#This Row],[RN Admin Hours]],Nurse[[#This Row],[RN DON Hours]])</f>
        <v>14.081521739130434</v>
      </c>
      <c r="M63" s="4">
        <v>6.0054347826086953</v>
      </c>
      <c r="N63" s="4">
        <v>2.3369565217391304</v>
      </c>
      <c r="O63" s="4">
        <v>5.7391304347826084</v>
      </c>
      <c r="P63" s="4">
        <f>SUM(Nurse[[#This Row],[LPN Hours (excl. Admin)]],Nurse[[#This Row],[LPN Admin Hours]])</f>
        <v>86.387173913043483</v>
      </c>
      <c r="Q63" s="4">
        <v>71.784565217391304</v>
      </c>
      <c r="R63" s="4">
        <v>14.602608695652178</v>
      </c>
      <c r="S63" s="4">
        <f>SUM(Nurse[[#This Row],[CNA Hours]],Nurse[[#This Row],[NA TR Hours]],Nurse[[#This Row],[Med Aide/Tech Hours]])</f>
        <v>199.71597826086952</v>
      </c>
      <c r="T63" s="4">
        <v>169.84293478260864</v>
      </c>
      <c r="U63" s="4">
        <v>0</v>
      </c>
      <c r="V63" s="4">
        <v>29.873043478260875</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155.62010869565219</v>
      </c>
      <c r="X63" s="4">
        <v>0</v>
      </c>
      <c r="Y63" s="4">
        <v>0</v>
      </c>
      <c r="Z63" s="4">
        <v>5.7391304347826084</v>
      </c>
      <c r="AA63" s="4">
        <v>50.044782608695662</v>
      </c>
      <c r="AB63" s="4">
        <v>0</v>
      </c>
      <c r="AC63" s="4">
        <v>88.693913043478261</v>
      </c>
      <c r="AD63" s="4">
        <v>0</v>
      </c>
      <c r="AE63" s="4">
        <v>11.142282608695654</v>
      </c>
      <c r="AF63" s="1">
        <v>265331</v>
      </c>
      <c r="AG63" s="1">
        <v>7</v>
      </c>
      <c r="AH63"/>
    </row>
    <row r="64" spans="1:34" x14ac:dyDescent="0.25">
      <c r="A64" t="s">
        <v>496</v>
      </c>
      <c r="B64" t="s">
        <v>46</v>
      </c>
      <c r="C64" t="s">
        <v>716</v>
      </c>
      <c r="D64" t="s">
        <v>593</v>
      </c>
      <c r="E64" s="4">
        <v>63.652173913043477</v>
      </c>
      <c r="F64" s="4">
        <f>Nurse[[#This Row],[Total Nurse Staff Hours]]/Nurse[[#This Row],[MDS Census]]</f>
        <v>2.968920765027323</v>
      </c>
      <c r="G64" s="4">
        <f>Nurse[[#This Row],[Total Direct Care Staff Hours]]/Nurse[[#This Row],[MDS Census]]</f>
        <v>2.6008367486338795</v>
      </c>
      <c r="H64" s="4">
        <f>Nurse[[#This Row],[Total RN Hours (w/ Admin, DON)]]/Nurse[[#This Row],[MDS Census]]</f>
        <v>0.55251024590163933</v>
      </c>
      <c r="I64" s="4">
        <f>Nurse[[#This Row],[RN Hours (excl. Admin, DON)]]/Nurse[[#This Row],[MDS Census]]</f>
        <v>0.26767418032786888</v>
      </c>
      <c r="J64" s="4">
        <f>SUM(Nurse[[#This Row],[RN Hours (excl. Admin, DON)]],Nurse[[#This Row],[RN Admin Hours]],Nurse[[#This Row],[RN DON Hours]],Nurse[[#This Row],[LPN Hours (excl. Admin)]],Nurse[[#This Row],[LPN Admin Hours]],Nurse[[#This Row],[CNA Hours]],Nurse[[#This Row],[NA TR Hours]],Nurse[[#This Row],[Med Aide/Tech Hours]])</f>
        <v>188.97826086956525</v>
      </c>
      <c r="K64" s="4">
        <f>SUM(Nurse[[#This Row],[RN Hours (excl. Admin, DON)]],Nurse[[#This Row],[LPN Hours (excl. Admin)]],Nurse[[#This Row],[CNA Hours]],Nurse[[#This Row],[NA TR Hours]],Nurse[[#This Row],[Med Aide/Tech Hours]])</f>
        <v>165.54891304347825</v>
      </c>
      <c r="L64" s="4">
        <f>SUM(Nurse[[#This Row],[RN Hours (excl. Admin, DON)]],Nurse[[#This Row],[RN Admin Hours]],Nurse[[#This Row],[RN DON Hours]])</f>
        <v>35.168478260869563</v>
      </c>
      <c r="M64" s="4">
        <v>17.038043478260871</v>
      </c>
      <c r="N64" s="4">
        <v>13.695652173913043</v>
      </c>
      <c r="O64" s="4">
        <v>4.4347826086956523</v>
      </c>
      <c r="P64" s="4">
        <f>SUM(Nurse[[#This Row],[LPN Hours (excl. Admin)]],Nurse[[#This Row],[LPN Admin Hours]])</f>
        <v>40.486413043478258</v>
      </c>
      <c r="Q64" s="4">
        <v>35.1875</v>
      </c>
      <c r="R64" s="4">
        <v>5.2989130434782608</v>
      </c>
      <c r="S64" s="4">
        <f>SUM(Nurse[[#This Row],[CNA Hours]],Nurse[[#This Row],[NA TR Hours]],Nurse[[#This Row],[Med Aide/Tech Hours]])</f>
        <v>113.32336956521739</v>
      </c>
      <c r="T64" s="4">
        <v>85.146739130434781</v>
      </c>
      <c r="U64" s="4">
        <v>0</v>
      </c>
      <c r="V64" s="4">
        <v>28.176630434782609</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2.4347826086956523</v>
      </c>
      <c r="X64" s="4">
        <v>0</v>
      </c>
      <c r="Y64" s="4">
        <v>0</v>
      </c>
      <c r="Z64" s="4">
        <v>0</v>
      </c>
      <c r="AA64" s="4">
        <v>0.86956521739130432</v>
      </c>
      <c r="AB64" s="4">
        <v>0</v>
      </c>
      <c r="AC64" s="4">
        <v>1.5652173913043479</v>
      </c>
      <c r="AD64" s="4">
        <v>0</v>
      </c>
      <c r="AE64" s="4">
        <v>0</v>
      </c>
      <c r="AF64" s="1">
        <v>265174</v>
      </c>
      <c r="AG64" s="1">
        <v>7</v>
      </c>
      <c r="AH64"/>
    </row>
    <row r="65" spans="1:34" x14ac:dyDescent="0.25">
      <c r="A65" t="s">
        <v>496</v>
      </c>
      <c r="B65" t="s">
        <v>227</v>
      </c>
      <c r="C65" t="s">
        <v>799</v>
      </c>
      <c r="D65" t="s">
        <v>554</v>
      </c>
      <c r="E65" s="4">
        <v>86.352112676056336</v>
      </c>
      <c r="F65" s="4">
        <f>Nurse[[#This Row],[Total Nurse Staff Hours]]/Nurse[[#This Row],[MDS Census]]</f>
        <v>3.3562975044854015</v>
      </c>
      <c r="G65" s="4">
        <f>Nurse[[#This Row],[Total Direct Care Staff Hours]]/Nurse[[#This Row],[MDS Census]]</f>
        <v>3.2476284456043061</v>
      </c>
      <c r="H65" s="4">
        <f>Nurse[[#This Row],[Total RN Hours (w/ Admin, DON)]]/Nurse[[#This Row],[MDS Census]]</f>
        <v>0.37131952373185456</v>
      </c>
      <c r="I65" s="4">
        <f>Nurse[[#This Row],[RN Hours (excl. Admin, DON)]]/Nurse[[#This Row],[MDS Census]]</f>
        <v>0.28878812591746866</v>
      </c>
      <c r="J65" s="4">
        <f>SUM(Nurse[[#This Row],[RN Hours (excl. Admin, DON)]],Nurse[[#This Row],[RN Admin Hours]],Nurse[[#This Row],[RN DON Hours]],Nurse[[#This Row],[LPN Hours (excl. Admin)]],Nurse[[#This Row],[LPN Admin Hours]],Nurse[[#This Row],[CNA Hours]],Nurse[[#This Row],[NA TR Hours]],Nurse[[#This Row],[Med Aide/Tech Hours]])</f>
        <v>289.82338028169011</v>
      </c>
      <c r="K65" s="4">
        <f>SUM(Nurse[[#This Row],[RN Hours (excl. Admin, DON)]],Nurse[[#This Row],[LPN Hours (excl. Admin)]],Nurse[[#This Row],[CNA Hours]],Nurse[[#This Row],[NA TR Hours]],Nurse[[#This Row],[Med Aide/Tech Hours]])</f>
        <v>280.43957746478873</v>
      </c>
      <c r="L65" s="4">
        <f>SUM(Nurse[[#This Row],[RN Hours (excl. Admin, DON)]],Nurse[[#This Row],[RN Admin Hours]],Nurse[[#This Row],[RN DON Hours]])</f>
        <v>32.064225352112679</v>
      </c>
      <c r="M65" s="4">
        <v>24.937464788732399</v>
      </c>
      <c r="N65" s="4">
        <v>1.4929577464788732</v>
      </c>
      <c r="O65" s="4">
        <v>5.6338028169014081</v>
      </c>
      <c r="P65" s="4">
        <f>SUM(Nurse[[#This Row],[LPN Hours (excl. Admin)]],Nurse[[#This Row],[LPN Admin Hours]])</f>
        <v>49.245492957746471</v>
      </c>
      <c r="Q65" s="4">
        <v>46.988450704225343</v>
      </c>
      <c r="R65" s="4">
        <v>2.257042253521127</v>
      </c>
      <c r="S65" s="4">
        <f>SUM(Nurse[[#This Row],[CNA Hours]],Nurse[[#This Row],[NA TR Hours]],Nurse[[#This Row],[Med Aide/Tech Hours]])</f>
        <v>208.513661971831</v>
      </c>
      <c r="T65" s="4">
        <v>170.22140845070425</v>
      </c>
      <c r="U65" s="4">
        <v>7.0140845070422539</v>
      </c>
      <c r="V65" s="4">
        <v>31.278169014084508</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124.58042253521126</v>
      </c>
      <c r="X65" s="4">
        <v>10.962112676056341</v>
      </c>
      <c r="Y65" s="4">
        <v>0.76056338028169013</v>
      </c>
      <c r="Z65" s="4">
        <v>0</v>
      </c>
      <c r="AA65" s="4">
        <v>29.146901408450709</v>
      </c>
      <c r="AB65" s="4">
        <v>0</v>
      </c>
      <c r="AC65" s="4">
        <v>83.710845070422522</v>
      </c>
      <c r="AD65" s="4">
        <v>0</v>
      </c>
      <c r="AE65" s="4">
        <v>0</v>
      </c>
      <c r="AF65" s="1">
        <v>265545</v>
      </c>
      <c r="AG65" s="1">
        <v>7</v>
      </c>
      <c r="AH65"/>
    </row>
    <row r="66" spans="1:34" x14ac:dyDescent="0.25">
      <c r="A66" t="s">
        <v>496</v>
      </c>
      <c r="B66" t="s">
        <v>262</v>
      </c>
      <c r="C66" t="s">
        <v>679</v>
      </c>
      <c r="D66" t="s">
        <v>534</v>
      </c>
      <c r="E66" s="4">
        <v>29.239130434782609</v>
      </c>
      <c r="F66" s="4">
        <f>Nurse[[#This Row],[Total Nurse Staff Hours]]/Nurse[[#This Row],[MDS Census]]</f>
        <v>4.0445873605947948</v>
      </c>
      <c r="G66" s="4">
        <f>Nurse[[#This Row],[Total Direct Care Staff Hours]]/Nurse[[#This Row],[MDS Census]]</f>
        <v>3.9443085501858732</v>
      </c>
      <c r="H66" s="4">
        <f>Nurse[[#This Row],[Total RN Hours (w/ Admin, DON)]]/Nurse[[#This Row],[MDS Census]]</f>
        <v>0.53094795539033457</v>
      </c>
      <c r="I66" s="4">
        <f>Nurse[[#This Row],[RN Hours (excl. Admin, DON)]]/Nurse[[#This Row],[MDS Census]]</f>
        <v>0.43066914498141262</v>
      </c>
      <c r="J66" s="4">
        <f>SUM(Nurse[[#This Row],[RN Hours (excl. Admin, DON)]],Nurse[[#This Row],[RN Admin Hours]],Nurse[[#This Row],[RN DON Hours]],Nurse[[#This Row],[LPN Hours (excl. Admin)]],Nurse[[#This Row],[LPN Admin Hours]],Nurse[[#This Row],[CNA Hours]],Nurse[[#This Row],[NA TR Hours]],Nurse[[#This Row],[Med Aide/Tech Hours]])</f>
        <v>118.26021739130434</v>
      </c>
      <c r="K66" s="4">
        <f>SUM(Nurse[[#This Row],[RN Hours (excl. Admin, DON)]],Nurse[[#This Row],[LPN Hours (excl. Admin)]],Nurse[[#This Row],[CNA Hours]],Nurse[[#This Row],[NA TR Hours]],Nurse[[#This Row],[Med Aide/Tech Hours]])</f>
        <v>115.32815217391304</v>
      </c>
      <c r="L66" s="4">
        <f>SUM(Nurse[[#This Row],[RN Hours (excl. Admin, DON)]],Nurse[[#This Row],[RN Admin Hours]],Nurse[[#This Row],[RN DON Hours]])</f>
        <v>15.524456521739131</v>
      </c>
      <c r="M66" s="4">
        <v>12.592391304347826</v>
      </c>
      <c r="N66" s="4">
        <v>0</v>
      </c>
      <c r="O66" s="4">
        <v>2.9320652173913042</v>
      </c>
      <c r="P66" s="4">
        <f>SUM(Nurse[[#This Row],[LPN Hours (excl. Admin)]],Nurse[[#This Row],[LPN Admin Hours]])</f>
        <v>21.401739130434784</v>
      </c>
      <c r="Q66" s="4">
        <v>21.401739130434784</v>
      </c>
      <c r="R66" s="4">
        <v>0</v>
      </c>
      <c r="S66" s="4">
        <f>SUM(Nurse[[#This Row],[CNA Hours]],Nurse[[#This Row],[NA TR Hours]],Nurse[[#This Row],[Med Aide/Tech Hours]])</f>
        <v>81.334021739130421</v>
      </c>
      <c r="T66" s="4">
        <v>62.396521739130428</v>
      </c>
      <c r="U66" s="4">
        <v>3.0788043478260869</v>
      </c>
      <c r="V66" s="4">
        <v>15.858695652173912</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6.3310869565217391</v>
      </c>
      <c r="X66" s="4">
        <v>0.45108695652173914</v>
      </c>
      <c r="Y66" s="4">
        <v>0</v>
      </c>
      <c r="Z66" s="4">
        <v>0</v>
      </c>
      <c r="AA66" s="4">
        <v>2.7060869565217396</v>
      </c>
      <c r="AB66" s="4">
        <v>0</v>
      </c>
      <c r="AC66" s="4">
        <v>3.1739130434782608</v>
      </c>
      <c r="AD66" s="4">
        <v>0</v>
      </c>
      <c r="AE66" s="4">
        <v>0</v>
      </c>
      <c r="AF66" s="1">
        <v>265599</v>
      </c>
      <c r="AG66" s="1">
        <v>7</v>
      </c>
      <c r="AH66"/>
    </row>
    <row r="67" spans="1:34" x14ac:dyDescent="0.25">
      <c r="A67" t="s">
        <v>496</v>
      </c>
      <c r="B67" t="s">
        <v>193</v>
      </c>
      <c r="C67" t="s">
        <v>790</v>
      </c>
      <c r="D67" t="s">
        <v>550</v>
      </c>
      <c r="E67" s="4">
        <v>46.413043478260867</v>
      </c>
      <c r="F67" s="4">
        <f>Nurse[[#This Row],[Total Nurse Staff Hours]]/Nurse[[#This Row],[MDS Census]]</f>
        <v>2.7642857142857142</v>
      </c>
      <c r="G67" s="4">
        <f>Nurse[[#This Row],[Total Direct Care Staff Hours]]/Nurse[[#This Row],[MDS Census]]</f>
        <v>2.5375878220140513</v>
      </c>
      <c r="H67" s="4">
        <f>Nurse[[#This Row],[Total RN Hours (w/ Admin, DON)]]/Nurse[[#This Row],[MDS Census]]</f>
        <v>0.4991217798594848</v>
      </c>
      <c r="I67" s="4">
        <f>Nurse[[#This Row],[RN Hours (excl. Admin, DON)]]/Nurse[[#This Row],[MDS Census]]</f>
        <v>0.27242388758782204</v>
      </c>
      <c r="J67" s="4">
        <f>SUM(Nurse[[#This Row],[RN Hours (excl. Admin, DON)]],Nurse[[#This Row],[RN Admin Hours]],Nurse[[#This Row],[RN DON Hours]],Nurse[[#This Row],[LPN Hours (excl. Admin)]],Nurse[[#This Row],[LPN Admin Hours]],Nurse[[#This Row],[CNA Hours]],Nurse[[#This Row],[NA TR Hours]],Nurse[[#This Row],[Med Aide/Tech Hours]])</f>
        <v>128.29891304347825</v>
      </c>
      <c r="K67" s="4">
        <f>SUM(Nurse[[#This Row],[RN Hours (excl. Admin, DON)]],Nurse[[#This Row],[LPN Hours (excl. Admin)]],Nurse[[#This Row],[CNA Hours]],Nurse[[#This Row],[NA TR Hours]],Nurse[[#This Row],[Med Aide/Tech Hours]])</f>
        <v>117.77717391304347</v>
      </c>
      <c r="L67" s="4">
        <f>SUM(Nurse[[#This Row],[RN Hours (excl. Admin, DON)]],Nurse[[#This Row],[RN Admin Hours]],Nurse[[#This Row],[RN DON Hours]])</f>
        <v>23.165760869565219</v>
      </c>
      <c r="M67" s="4">
        <v>12.644021739130435</v>
      </c>
      <c r="N67" s="4">
        <v>5.1304347826086953</v>
      </c>
      <c r="O67" s="4">
        <v>5.3913043478260869</v>
      </c>
      <c r="P67" s="4">
        <f>SUM(Nurse[[#This Row],[LPN Hours (excl. Admin)]],Nurse[[#This Row],[LPN Admin Hours]])</f>
        <v>13.336956521739131</v>
      </c>
      <c r="Q67" s="4">
        <v>13.336956521739131</v>
      </c>
      <c r="R67" s="4">
        <v>0</v>
      </c>
      <c r="S67" s="4">
        <f>SUM(Nurse[[#This Row],[CNA Hours]],Nurse[[#This Row],[NA TR Hours]],Nurse[[#This Row],[Med Aide/Tech Hours]])</f>
        <v>91.796195652173907</v>
      </c>
      <c r="T67" s="4">
        <v>91.796195652173907</v>
      </c>
      <c r="U67" s="4">
        <v>0</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7" s="4">
        <v>0</v>
      </c>
      <c r="Y67" s="4">
        <v>0</v>
      </c>
      <c r="Z67" s="4">
        <v>0</v>
      </c>
      <c r="AA67" s="4">
        <v>0</v>
      </c>
      <c r="AB67" s="4">
        <v>0</v>
      </c>
      <c r="AC67" s="4">
        <v>0</v>
      </c>
      <c r="AD67" s="4">
        <v>0</v>
      </c>
      <c r="AE67" s="4">
        <v>0</v>
      </c>
      <c r="AF67" s="1">
        <v>265485</v>
      </c>
      <c r="AG67" s="1">
        <v>7</v>
      </c>
      <c r="AH67"/>
    </row>
    <row r="68" spans="1:34" x14ac:dyDescent="0.25">
      <c r="A68" t="s">
        <v>496</v>
      </c>
      <c r="B68" t="s">
        <v>154</v>
      </c>
      <c r="C68" t="s">
        <v>638</v>
      </c>
      <c r="D68" t="s">
        <v>560</v>
      </c>
      <c r="E68" s="4">
        <v>40.054347826086953</v>
      </c>
      <c r="F68" s="4">
        <f>Nurse[[#This Row],[Total Nurse Staff Hours]]/Nurse[[#This Row],[MDS Census]]</f>
        <v>4.5962008141112634</v>
      </c>
      <c r="G68" s="4">
        <f>Nurse[[#This Row],[Total Direct Care Staff Hours]]/Nurse[[#This Row],[MDS Census]]</f>
        <v>4.042591587516962</v>
      </c>
      <c r="H68" s="4">
        <f>Nurse[[#This Row],[Total RN Hours (w/ Admin, DON)]]/Nurse[[#This Row],[MDS Census]]</f>
        <v>0.79276797829036649</v>
      </c>
      <c r="I68" s="4">
        <f>Nurse[[#This Row],[RN Hours (excl. Admin, DON)]]/Nurse[[#This Row],[MDS Census]]</f>
        <v>0.53018995929443702</v>
      </c>
      <c r="J68" s="4">
        <f>SUM(Nurse[[#This Row],[RN Hours (excl. Admin, DON)]],Nurse[[#This Row],[RN Admin Hours]],Nurse[[#This Row],[RN DON Hours]],Nurse[[#This Row],[LPN Hours (excl. Admin)]],Nurse[[#This Row],[LPN Admin Hours]],Nurse[[#This Row],[CNA Hours]],Nurse[[#This Row],[NA TR Hours]],Nurse[[#This Row],[Med Aide/Tech Hours]])</f>
        <v>184.09782608695656</v>
      </c>
      <c r="K68" s="4">
        <f>SUM(Nurse[[#This Row],[RN Hours (excl. Admin, DON)]],Nurse[[#This Row],[LPN Hours (excl. Admin)]],Nurse[[#This Row],[CNA Hours]],Nurse[[#This Row],[NA TR Hours]],Nurse[[#This Row],[Med Aide/Tech Hours]])</f>
        <v>161.92336956521743</v>
      </c>
      <c r="L68" s="4">
        <f>SUM(Nurse[[#This Row],[RN Hours (excl. Admin, DON)]],Nurse[[#This Row],[RN Admin Hours]],Nurse[[#This Row],[RN DON Hours]])</f>
        <v>31.75380434782609</v>
      </c>
      <c r="M68" s="4">
        <v>21.236413043478265</v>
      </c>
      <c r="N68" s="4">
        <v>5.299999999999998</v>
      </c>
      <c r="O68" s="4">
        <v>5.2173913043478262</v>
      </c>
      <c r="P68" s="4">
        <f>SUM(Nurse[[#This Row],[LPN Hours (excl. Admin)]],Nurse[[#This Row],[LPN Admin Hours]])</f>
        <v>32.565217391304344</v>
      </c>
      <c r="Q68" s="4">
        <v>20.908152173913045</v>
      </c>
      <c r="R68" s="4">
        <v>11.657065217391301</v>
      </c>
      <c r="S68" s="4">
        <f>SUM(Nurse[[#This Row],[CNA Hours]],Nurse[[#This Row],[NA TR Hours]],Nurse[[#This Row],[Med Aide/Tech Hours]])</f>
        <v>119.77880434782611</v>
      </c>
      <c r="T68" s="4">
        <v>87.713043478260886</v>
      </c>
      <c r="U68" s="4">
        <v>11.141847826086961</v>
      </c>
      <c r="V68" s="4">
        <v>20.923913043478262</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8" s="4">
        <v>0</v>
      </c>
      <c r="Y68" s="4">
        <v>0</v>
      </c>
      <c r="Z68" s="4">
        <v>0</v>
      </c>
      <c r="AA68" s="4">
        <v>0</v>
      </c>
      <c r="AB68" s="4">
        <v>0</v>
      </c>
      <c r="AC68" s="4">
        <v>0</v>
      </c>
      <c r="AD68" s="4">
        <v>0</v>
      </c>
      <c r="AE68" s="4">
        <v>0</v>
      </c>
      <c r="AF68" s="1">
        <v>265416</v>
      </c>
      <c r="AG68" s="1">
        <v>7</v>
      </c>
      <c r="AH68"/>
    </row>
    <row r="69" spans="1:34" x14ac:dyDescent="0.25">
      <c r="A69" t="s">
        <v>496</v>
      </c>
      <c r="B69" t="s">
        <v>209</v>
      </c>
      <c r="C69" t="s">
        <v>797</v>
      </c>
      <c r="D69" t="s">
        <v>528</v>
      </c>
      <c r="E69" s="4">
        <v>68.043478260869563</v>
      </c>
      <c r="F69" s="4">
        <f>Nurse[[#This Row],[Total Nurse Staff Hours]]/Nurse[[#This Row],[MDS Census]]</f>
        <v>2.1243865814696483</v>
      </c>
      <c r="G69" s="4">
        <f>Nurse[[#This Row],[Total Direct Care Staff Hours]]/Nurse[[#This Row],[MDS Census]]</f>
        <v>1.9893338658146964</v>
      </c>
      <c r="H69" s="4">
        <f>Nurse[[#This Row],[Total RN Hours (w/ Admin, DON)]]/Nurse[[#This Row],[MDS Census]]</f>
        <v>0.2157699680511182</v>
      </c>
      <c r="I69" s="4">
        <f>Nurse[[#This Row],[RN Hours (excl. Admin, DON)]]/Nurse[[#This Row],[MDS Census]]</f>
        <v>0.13359424920127796</v>
      </c>
      <c r="J69" s="4">
        <f>SUM(Nurse[[#This Row],[RN Hours (excl. Admin, DON)]],Nurse[[#This Row],[RN Admin Hours]],Nurse[[#This Row],[RN DON Hours]],Nurse[[#This Row],[LPN Hours (excl. Admin)]],Nurse[[#This Row],[LPN Admin Hours]],Nurse[[#This Row],[CNA Hours]],Nurse[[#This Row],[NA TR Hours]],Nurse[[#This Row],[Med Aide/Tech Hours]])</f>
        <v>144.55065217391302</v>
      </c>
      <c r="K69" s="4">
        <f>SUM(Nurse[[#This Row],[RN Hours (excl. Admin, DON)]],Nurse[[#This Row],[LPN Hours (excl. Admin)]],Nurse[[#This Row],[CNA Hours]],Nurse[[#This Row],[NA TR Hours]],Nurse[[#This Row],[Med Aide/Tech Hours]])</f>
        <v>135.3611956521739</v>
      </c>
      <c r="L69" s="4">
        <f>SUM(Nurse[[#This Row],[RN Hours (excl. Admin, DON)]],Nurse[[#This Row],[RN Admin Hours]],Nurse[[#This Row],[RN DON Hours]])</f>
        <v>14.681739130434782</v>
      </c>
      <c r="M69" s="4">
        <v>9.090217391304348</v>
      </c>
      <c r="N69" s="4">
        <v>0</v>
      </c>
      <c r="O69" s="4">
        <v>5.5915217391304344</v>
      </c>
      <c r="P69" s="4">
        <f>SUM(Nurse[[#This Row],[LPN Hours (excl. Admin)]],Nurse[[#This Row],[LPN Admin Hours]])</f>
        <v>16.599782608695659</v>
      </c>
      <c r="Q69" s="4">
        <v>13.001847826086962</v>
      </c>
      <c r="R69" s="4">
        <v>3.5979347826086951</v>
      </c>
      <c r="S69" s="4">
        <f>SUM(Nurse[[#This Row],[CNA Hours]],Nurse[[#This Row],[NA TR Hours]],Nurse[[#This Row],[Med Aide/Tech Hours]])</f>
        <v>113.2691304347826</v>
      </c>
      <c r="T69" s="4">
        <v>81.829239130434772</v>
      </c>
      <c r="U69" s="4">
        <v>6.1811956521739129</v>
      </c>
      <c r="V69" s="4">
        <v>25.258695652173909</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7.0271739130434785</v>
      </c>
      <c r="X69" s="4">
        <v>6.2173913043478262</v>
      </c>
      <c r="Y69" s="4">
        <v>0</v>
      </c>
      <c r="Z69" s="4">
        <v>0</v>
      </c>
      <c r="AA69" s="4">
        <v>0</v>
      </c>
      <c r="AB69" s="4">
        <v>0</v>
      </c>
      <c r="AC69" s="4">
        <v>0.80978260869565222</v>
      </c>
      <c r="AD69" s="4">
        <v>0</v>
      </c>
      <c r="AE69" s="4">
        <v>0</v>
      </c>
      <c r="AF69" s="1">
        <v>265514</v>
      </c>
      <c r="AG69" s="1">
        <v>7</v>
      </c>
      <c r="AH69"/>
    </row>
    <row r="70" spans="1:34" x14ac:dyDescent="0.25">
      <c r="A70" t="s">
        <v>496</v>
      </c>
      <c r="B70" t="s">
        <v>269</v>
      </c>
      <c r="C70" t="s">
        <v>775</v>
      </c>
      <c r="D70" t="s">
        <v>572</v>
      </c>
      <c r="E70" s="4">
        <v>49.880434782608695</v>
      </c>
      <c r="F70" s="4">
        <f>Nurse[[#This Row],[Total Nurse Staff Hours]]/Nurse[[#This Row],[MDS Census]]</f>
        <v>2.7170037045107867</v>
      </c>
      <c r="G70" s="4">
        <f>Nurse[[#This Row],[Total Direct Care Staff Hours]]/Nurse[[#This Row],[MDS Census]]</f>
        <v>2.6285312704292871</v>
      </c>
      <c r="H70" s="4">
        <f>Nurse[[#This Row],[Total RN Hours (w/ Admin, DON)]]/Nurse[[#This Row],[MDS Census]]</f>
        <v>0.20195903246894747</v>
      </c>
      <c r="I70" s="4">
        <f>Nurse[[#This Row],[RN Hours (excl. Admin, DON)]]/Nurse[[#This Row],[MDS Census]]</f>
        <v>0.11348659838744823</v>
      </c>
      <c r="J70" s="4">
        <f>SUM(Nurse[[#This Row],[RN Hours (excl. Admin, DON)]],Nurse[[#This Row],[RN Admin Hours]],Nurse[[#This Row],[RN DON Hours]],Nurse[[#This Row],[LPN Hours (excl. Admin)]],Nurse[[#This Row],[LPN Admin Hours]],Nurse[[#This Row],[CNA Hours]],Nurse[[#This Row],[NA TR Hours]],Nurse[[#This Row],[Med Aide/Tech Hours]])</f>
        <v>135.52532608695651</v>
      </c>
      <c r="K70" s="4">
        <f>SUM(Nurse[[#This Row],[RN Hours (excl. Admin, DON)]],Nurse[[#This Row],[LPN Hours (excl. Admin)]],Nurse[[#This Row],[CNA Hours]],Nurse[[#This Row],[NA TR Hours]],Nurse[[#This Row],[Med Aide/Tech Hours]])</f>
        <v>131.11228260869564</v>
      </c>
      <c r="L70" s="4">
        <f>SUM(Nurse[[#This Row],[RN Hours (excl. Admin, DON)]],Nurse[[#This Row],[RN Admin Hours]],Nurse[[#This Row],[RN DON Hours]])</f>
        <v>10.073804347826087</v>
      </c>
      <c r="M70" s="4">
        <v>5.660760869565217</v>
      </c>
      <c r="N70" s="4">
        <v>0</v>
      </c>
      <c r="O70" s="4">
        <v>4.4130434782608692</v>
      </c>
      <c r="P70" s="4">
        <f>SUM(Nurse[[#This Row],[LPN Hours (excl. Admin)]],Nurse[[#This Row],[LPN Admin Hours]])</f>
        <v>30.536086956521725</v>
      </c>
      <c r="Q70" s="4">
        <v>30.536086956521725</v>
      </c>
      <c r="R70" s="4">
        <v>0</v>
      </c>
      <c r="S70" s="4">
        <f>SUM(Nurse[[#This Row],[CNA Hours]],Nurse[[#This Row],[NA TR Hours]],Nurse[[#This Row],[Med Aide/Tech Hours]])</f>
        <v>94.915434782608699</v>
      </c>
      <c r="T70" s="4">
        <v>81.895543478260876</v>
      </c>
      <c r="U70" s="4">
        <v>3.1295652173913044</v>
      </c>
      <c r="V70" s="4">
        <v>9.8903260869565237</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2.1358695652173911</v>
      </c>
      <c r="X70" s="4">
        <v>2.1358695652173911</v>
      </c>
      <c r="Y70" s="4">
        <v>0</v>
      </c>
      <c r="Z70" s="4">
        <v>0</v>
      </c>
      <c r="AA70" s="4">
        <v>0</v>
      </c>
      <c r="AB70" s="4">
        <v>0</v>
      </c>
      <c r="AC70" s="4">
        <v>0</v>
      </c>
      <c r="AD70" s="4">
        <v>0</v>
      </c>
      <c r="AE70" s="4">
        <v>0</v>
      </c>
      <c r="AF70" s="1">
        <v>265614</v>
      </c>
      <c r="AG70" s="1">
        <v>7</v>
      </c>
      <c r="AH70"/>
    </row>
    <row r="71" spans="1:34" x14ac:dyDescent="0.25">
      <c r="A71" t="s">
        <v>496</v>
      </c>
      <c r="B71" t="s">
        <v>73</v>
      </c>
      <c r="C71" t="s">
        <v>645</v>
      </c>
      <c r="D71" t="s">
        <v>540</v>
      </c>
      <c r="E71" s="4">
        <v>64.869565217391298</v>
      </c>
      <c r="F71" s="4">
        <f>Nurse[[#This Row],[Total Nurse Staff Hours]]/Nurse[[#This Row],[MDS Census]]</f>
        <v>2.7559483914209122</v>
      </c>
      <c r="G71" s="4">
        <f>Nurse[[#This Row],[Total Direct Care Staff Hours]]/Nurse[[#This Row],[MDS Census]]</f>
        <v>2.5828585790884726</v>
      </c>
      <c r="H71" s="4">
        <f>Nurse[[#This Row],[Total RN Hours (w/ Admin, DON)]]/Nurse[[#This Row],[MDS Census]]</f>
        <v>0.22205931635388745</v>
      </c>
      <c r="I71" s="4">
        <f>Nurse[[#This Row],[RN Hours (excl. Admin, DON)]]/Nurse[[#This Row],[MDS Census]]</f>
        <v>0.11942861930294908</v>
      </c>
      <c r="J71" s="4">
        <f>SUM(Nurse[[#This Row],[RN Hours (excl. Admin, DON)]],Nurse[[#This Row],[RN Admin Hours]],Nurse[[#This Row],[RN DON Hours]],Nurse[[#This Row],[LPN Hours (excl. Admin)]],Nurse[[#This Row],[LPN Admin Hours]],Nurse[[#This Row],[CNA Hours]],Nurse[[#This Row],[NA TR Hours]],Nurse[[#This Row],[Med Aide/Tech Hours]])</f>
        <v>178.7771739130435</v>
      </c>
      <c r="K71" s="4">
        <f>SUM(Nurse[[#This Row],[RN Hours (excl. Admin, DON)]],Nurse[[#This Row],[LPN Hours (excl. Admin)]],Nurse[[#This Row],[CNA Hours]],Nurse[[#This Row],[NA TR Hours]],Nurse[[#This Row],[Med Aide/Tech Hours]])</f>
        <v>167.54891304347828</v>
      </c>
      <c r="L71" s="4">
        <f>SUM(Nurse[[#This Row],[RN Hours (excl. Admin, DON)]],Nurse[[#This Row],[RN Admin Hours]],Nurse[[#This Row],[RN DON Hours]])</f>
        <v>14.404891304347828</v>
      </c>
      <c r="M71" s="4">
        <v>7.7472826086956523</v>
      </c>
      <c r="N71" s="4">
        <v>2.9184782608695654</v>
      </c>
      <c r="O71" s="4">
        <v>3.7391304347826089</v>
      </c>
      <c r="P71" s="4">
        <f>SUM(Nurse[[#This Row],[LPN Hours (excl. Admin)]],Nurse[[#This Row],[LPN Admin Hours]])</f>
        <v>51.266304347826093</v>
      </c>
      <c r="Q71" s="4">
        <v>46.695652173913047</v>
      </c>
      <c r="R71" s="4">
        <v>4.5706521739130439</v>
      </c>
      <c r="S71" s="4">
        <f>SUM(Nurse[[#This Row],[CNA Hours]],Nurse[[#This Row],[NA TR Hours]],Nurse[[#This Row],[Med Aide/Tech Hours]])</f>
        <v>113.10597826086956</v>
      </c>
      <c r="T71" s="4">
        <v>74.464673913043484</v>
      </c>
      <c r="U71" s="4">
        <v>17.972826086956523</v>
      </c>
      <c r="V71" s="4">
        <v>20.668478260869566</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1" s="4">
        <v>0</v>
      </c>
      <c r="Y71" s="4">
        <v>0</v>
      </c>
      <c r="Z71" s="4">
        <v>0</v>
      </c>
      <c r="AA71" s="4">
        <v>0</v>
      </c>
      <c r="AB71" s="4">
        <v>0</v>
      </c>
      <c r="AC71" s="4">
        <v>0</v>
      </c>
      <c r="AD71" s="4">
        <v>0</v>
      </c>
      <c r="AE71" s="4">
        <v>0</v>
      </c>
      <c r="AF71" s="1">
        <v>265255</v>
      </c>
      <c r="AG71" s="1">
        <v>7</v>
      </c>
      <c r="AH71"/>
    </row>
    <row r="72" spans="1:34" x14ac:dyDescent="0.25">
      <c r="A72" t="s">
        <v>496</v>
      </c>
      <c r="B72" t="s">
        <v>66</v>
      </c>
      <c r="C72" t="s">
        <v>718</v>
      </c>
      <c r="D72" t="s">
        <v>526</v>
      </c>
      <c r="E72" s="4">
        <v>107.08450704225352</v>
      </c>
      <c r="F72" s="4">
        <f>Nurse[[#This Row],[Total Nurse Staff Hours]]/Nurse[[#This Row],[MDS Census]]</f>
        <v>2.90506379060897</v>
      </c>
      <c r="G72" s="4">
        <f>Nurse[[#This Row],[Total Direct Care Staff Hours]]/Nurse[[#This Row],[MDS Census]]</f>
        <v>2.7417729843482834</v>
      </c>
      <c r="H72" s="4">
        <f>Nurse[[#This Row],[Total RN Hours (w/ Admin, DON)]]/Nurse[[#This Row],[MDS Census]]</f>
        <v>0.31277127449690911</v>
      </c>
      <c r="I72" s="4">
        <f>Nurse[[#This Row],[RN Hours (excl. Admin, DON)]]/Nurse[[#This Row],[MDS Census]]</f>
        <v>0.20501775614888859</v>
      </c>
      <c r="J72" s="4">
        <f>SUM(Nurse[[#This Row],[RN Hours (excl. Admin, DON)]],Nurse[[#This Row],[RN Admin Hours]],Nurse[[#This Row],[RN DON Hours]],Nurse[[#This Row],[LPN Hours (excl. Admin)]],Nurse[[#This Row],[LPN Admin Hours]],Nurse[[#This Row],[CNA Hours]],Nurse[[#This Row],[NA TR Hours]],Nurse[[#This Row],[Med Aide/Tech Hours]])</f>
        <v>311.08732394366194</v>
      </c>
      <c r="K72" s="4">
        <f>SUM(Nurse[[#This Row],[RN Hours (excl. Admin, DON)]],Nurse[[#This Row],[LPN Hours (excl. Admin)]],Nurse[[#This Row],[CNA Hours]],Nurse[[#This Row],[NA TR Hours]],Nurse[[#This Row],[Med Aide/Tech Hours]])</f>
        <v>293.60140845070418</v>
      </c>
      <c r="L72" s="4">
        <f>SUM(Nurse[[#This Row],[RN Hours (excl. Admin, DON)]],Nurse[[#This Row],[RN Admin Hours]],Nurse[[#This Row],[RN DON Hours]])</f>
        <v>33.492957746478872</v>
      </c>
      <c r="M72" s="4">
        <v>21.954225352112676</v>
      </c>
      <c r="N72" s="4">
        <v>5.8838028169014081</v>
      </c>
      <c r="O72" s="4">
        <v>5.654929577464789</v>
      </c>
      <c r="P72" s="4">
        <f>SUM(Nurse[[#This Row],[LPN Hours (excl. Admin)]],Nurse[[#This Row],[LPN Admin Hours]])</f>
        <v>51.774647887323944</v>
      </c>
      <c r="Q72" s="4">
        <v>45.827464788732392</v>
      </c>
      <c r="R72" s="4">
        <v>5.947183098591549</v>
      </c>
      <c r="S72" s="4">
        <f>SUM(Nurse[[#This Row],[CNA Hours]],Nurse[[#This Row],[NA TR Hours]],Nurse[[#This Row],[Med Aide/Tech Hours]])</f>
        <v>225.81971830985913</v>
      </c>
      <c r="T72" s="4">
        <v>183.82676056338028</v>
      </c>
      <c r="U72" s="4">
        <v>5.2640845070422539</v>
      </c>
      <c r="V72" s="4">
        <v>36.728873239436616</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63.527464788732388</v>
      </c>
      <c r="X72" s="4">
        <v>0</v>
      </c>
      <c r="Y72" s="4">
        <v>0</v>
      </c>
      <c r="Z72" s="4">
        <v>0</v>
      </c>
      <c r="AA72" s="4">
        <v>2.1866197183098586</v>
      </c>
      <c r="AB72" s="4">
        <v>0</v>
      </c>
      <c r="AC72" s="4">
        <v>61.340845070422532</v>
      </c>
      <c r="AD72" s="4">
        <v>0</v>
      </c>
      <c r="AE72" s="4">
        <v>0</v>
      </c>
      <c r="AF72" s="1">
        <v>265245</v>
      </c>
      <c r="AG72" s="1">
        <v>7</v>
      </c>
      <c r="AH72"/>
    </row>
    <row r="73" spans="1:34" x14ac:dyDescent="0.25">
      <c r="A73" t="s">
        <v>496</v>
      </c>
      <c r="B73" t="s">
        <v>379</v>
      </c>
      <c r="C73" t="s">
        <v>688</v>
      </c>
      <c r="D73" t="s">
        <v>546</v>
      </c>
      <c r="E73" s="4">
        <v>34.260869565217391</v>
      </c>
      <c r="F73" s="4">
        <f>Nurse[[#This Row],[Total Nurse Staff Hours]]/Nurse[[#This Row],[MDS Census]]</f>
        <v>3.7211992385786803</v>
      </c>
      <c r="G73" s="4">
        <f>Nurse[[#This Row],[Total Direct Care Staff Hours]]/Nurse[[#This Row],[MDS Census]]</f>
        <v>3.4353585025380706</v>
      </c>
      <c r="H73" s="4">
        <f>Nurse[[#This Row],[Total RN Hours (w/ Admin, DON)]]/Nurse[[#This Row],[MDS Census]]</f>
        <v>0.39186230964467006</v>
      </c>
      <c r="I73" s="4">
        <f>Nurse[[#This Row],[RN Hours (excl. Admin, DON)]]/Nurse[[#This Row],[MDS Census]]</f>
        <v>0.26523794416243662</v>
      </c>
      <c r="J73" s="4">
        <f>SUM(Nurse[[#This Row],[RN Hours (excl. Admin, DON)]],Nurse[[#This Row],[RN Admin Hours]],Nurse[[#This Row],[RN DON Hours]],Nurse[[#This Row],[LPN Hours (excl. Admin)]],Nurse[[#This Row],[LPN Admin Hours]],Nurse[[#This Row],[CNA Hours]],Nurse[[#This Row],[NA TR Hours]],Nurse[[#This Row],[Med Aide/Tech Hours]])</f>
        <v>127.49152173913043</v>
      </c>
      <c r="K73" s="4">
        <f>SUM(Nurse[[#This Row],[RN Hours (excl. Admin, DON)]],Nurse[[#This Row],[LPN Hours (excl. Admin)]],Nurse[[#This Row],[CNA Hours]],Nurse[[#This Row],[NA TR Hours]],Nurse[[#This Row],[Med Aide/Tech Hours]])</f>
        <v>117.69836956521738</v>
      </c>
      <c r="L73" s="4">
        <f>SUM(Nurse[[#This Row],[RN Hours (excl. Admin, DON)]],Nurse[[#This Row],[RN Admin Hours]],Nurse[[#This Row],[RN DON Hours]])</f>
        <v>13.42554347826087</v>
      </c>
      <c r="M73" s="4">
        <v>9.087282608695654</v>
      </c>
      <c r="N73" s="4">
        <v>0.17391304347826086</v>
      </c>
      <c r="O73" s="4">
        <v>4.1643478260869555</v>
      </c>
      <c r="P73" s="4">
        <f>SUM(Nurse[[#This Row],[LPN Hours (excl. Admin)]],Nurse[[#This Row],[LPN Admin Hours]])</f>
        <v>26.266521739130432</v>
      </c>
      <c r="Q73" s="4">
        <v>20.811630434782607</v>
      </c>
      <c r="R73" s="4">
        <v>5.4548913043478242</v>
      </c>
      <c r="S73" s="4">
        <f>SUM(Nurse[[#This Row],[CNA Hours]],Nurse[[#This Row],[NA TR Hours]],Nurse[[#This Row],[Med Aide/Tech Hours]])</f>
        <v>87.799456521739103</v>
      </c>
      <c r="T73" s="4">
        <v>48.610543478260858</v>
      </c>
      <c r="U73" s="4">
        <v>21.473043478260859</v>
      </c>
      <c r="V73" s="4">
        <v>17.715869565217396</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39.597934782608696</v>
      </c>
      <c r="X73" s="4">
        <v>2.5489130434782608</v>
      </c>
      <c r="Y73" s="4">
        <v>0</v>
      </c>
      <c r="Z73" s="4">
        <v>0</v>
      </c>
      <c r="AA73" s="4">
        <v>5.0978260869565215</v>
      </c>
      <c r="AB73" s="4">
        <v>0</v>
      </c>
      <c r="AC73" s="4">
        <v>26.60217391304348</v>
      </c>
      <c r="AD73" s="4">
        <v>0.32934782608695651</v>
      </c>
      <c r="AE73" s="4">
        <v>5.0196739130434791</v>
      </c>
      <c r="AF73" s="1">
        <v>265778</v>
      </c>
      <c r="AG73" s="1">
        <v>7</v>
      </c>
      <c r="AH73"/>
    </row>
    <row r="74" spans="1:34" x14ac:dyDescent="0.25">
      <c r="A74" t="s">
        <v>496</v>
      </c>
      <c r="B74" t="s">
        <v>451</v>
      </c>
      <c r="C74" t="s">
        <v>688</v>
      </c>
      <c r="D74" t="s">
        <v>546</v>
      </c>
      <c r="E74" s="4">
        <v>71.673913043478265</v>
      </c>
      <c r="F74" s="4">
        <f>Nurse[[#This Row],[Total Nurse Staff Hours]]/Nurse[[#This Row],[MDS Census]]</f>
        <v>3.247603882317259</v>
      </c>
      <c r="G74" s="4">
        <f>Nurse[[#This Row],[Total Direct Care Staff Hours]]/Nurse[[#This Row],[MDS Census]]</f>
        <v>2.7345071276918418</v>
      </c>
      <c r="H74" s="4">
        <f>Nurse[[#This Row],[Total RN Hours (w/ Admin, DON)]]/Nurse[[#This Row],[MDS Census]]</f>
        <v>0.35123445556566568</v>
      </c>
      <c r="I74" s="4">
        <f>Nurse[[#This Row],[RN Hours (excl. Admin, DON)]]/Nurse[[#This Row],[MDS Census]]</f>
        <v>0.18961025174400969</v>
      </c>
      <c r="J74" s="4">
        <f>SUM(Nurse[[#This Row],[RN Hours (excl. Admin, DON)]],Nurse[[#This Row],[RN Admin Hours]],Nurse[[#This Row],[RN DON Hours]],Nurse[[#This Row],[LPN Hours (excl. Admin)]],Nurse[[#This Row],[LPN Admin Hours]],Nurse[[#This Row],[CNA Hours]],Nurse[[#This Row],[NA TR Hours]],Nurse[[#This Row],[Med Aide/Tech Hours]])</f>
        <v>232.76847826086964</v>
      </c>
      <c r="K74" s="4">
        <f>SUM(Nurse[[#This Row],[RN Hours (excl. Admin, DON)]],Nurse[[#This Row],[LPN Hours (excl. Admin)]],Nurse[[#This Row],[CNA Hours]],Nurse[[#This Row],[NA TR Hours]],Nurse[[#This Row],[Med Aide/Tech Hours]])</f>
        <v>195.9928260869566</v>
      </c>
      <c r="L74" s="4">
        <f>SUM(Nurse[[#This Row],[RN Hours (excl. Admin, DON)]],Nurse[[#This Row],[RN Admin Hours]],Nurse[[#This Row],[RN DON Hours]])</f>
        <v>25.174347826086954</v>
      </c>
      <c r="M74" s="4">
        <v>13.590108695652173</v>
      </c>
      <c r="N74" s="4">
        <v>6.0190217391304346</v>
      </c>
      <c r="O74" s="4">
        <v>5.5652173913043477</v>
      </c>
      <c r="P74" s="4">
        <f>SUM(Nurse[[#This Row],[LPN Hours (excl. Admin)]],Nurse[[#This Row],[LPN Admin Hours]])</f>
        <v>93.756413043478261</v>
      </c>
      <c r="Q74" s="4">
        <v>68.565000000000012</v>
      </c>
      <c r="R74" s="4">
        <v>25.191413043478256</v>
      </c>
      <c r="S74" s="4">
        <f>SUM(Nurse[[#This Row],[CNA Hours]],Nurse[[#This Row],[NA TR Hours]],Nurse[[#This Row],[Med Aide/Tech Hours]])</f>
        <v>113.83771739130438</v>
      </c>
      <c r="T74" s="4">
        <v>100.06380434782612</v>
      </c>
      <c r="U74" s="4">
        <v>0</v>
      </c>
      <c r="V74" s="4">
        <v>13.773913043478263</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4" s="4">
        <v>0</v>
      </c>
      <c r="Y74" s="4">
        <v>0</v>
      </c>
      <c r="Z74" s="4">
        <v>0</v>
      </c>
      <c r="AA74" s="4">
        <v>0</v>
      </c>
      <c r="AB74" s="4">
        <v>0</v>
      </c>
      <c r="AC74" s="4">
        <v>0</v>
      </c>
      <c r="AD74" s="4">
        <v>0</v>
      </c>
      <c r="AE74" s="4">
        <v>0</v>
      </c>
      <c r="AF74" s="1">
        <v>265868</v>
      </c>
      <c r="AG74" s="1">
        <v>7</v>
      </c>
      <c r="AH74"/>
    </row>
    <row r="75" spans="1:34" x14ac:dyDescent="0.25">
      <c r="A75" t="s">
        <v>496</v>
      </c>
      <c r="B75" t="s">
        <v>435</v>
      </c>
      <c r="C75" t="s">
        <v>735</v>
      </c>
      <c r="D75" t="s">
        <v>562</v>
      </c>
      <c r="E75" s="4">
        <v>95.586956521739125</v>
      </c>
      <c r="F75" s="4">
        <f>Nurse[[#This Row],[Total Nurse Staff Hours]]/Nurse[[#This Row],[MDS Census]]</f>
        <v>3.8427905390038668</v>
      </c>
      <c r="G75" s="4">
        <f>Nurse[[#This Row],[Total Direct Care Staff Hours]]/Nurse[[#This Row],[MDS Census]]</f>
        <v>3.461564703206732</v>
      </c>
      <c r="H75" s="4">
        <f>Nurse[[#This Row],[Total RN Hours (w/ Admin, DON)]]/Nurse[[#This Row],[MDS Census]]</f>
        <v>0.53030475324084603</v>
      </c>
      <c r="I75" s="4">
        <f>Nurse[[#This Row],[RN Hours (excl. Admin, DON)]]/Nurse[[#This Row],[MDS Census]]</f>
        <v>0.20522515351375939</v>
      </c>
      <c r="J75" s="4">
        <f>SUM(Nurse[[#This Row],[RN Hours (excl. Admin, DON)]],Nurse[[#This Row],[RN Admin Hours]],Nurse[[#This Row],[RN DON Hours]],Nurse[[#This Row],[LPN Hours (excl. Admin)]],Nurse[[#This Row],[LPN Admin Hours]],Nurse[[#This Row],[CNA Hours]],Nurse[[#This Row],[NA TR Hours]],Nurse[[#This Row],[Med Aide/Tech Hours]])</f>
        <v>367.32065217391306</v>
      </c>
      <c r="K75" s="4">
        <f>SUM(Nurse[[#This Row],[RN Hours (excl. Admin, DON)]],Nurse[[#This Row],[LPN Hours (excl. Admin)]],Nurse[[#This Row],[CNA Hours]],Nurse[[#This Row],[NA TR Hours]],Nurse[[#This Row],[Med Aide/Tech Hours]])</f>
        <v>330.88043478260869</v>
      </c>
      <c r="L75" s="4">
        <f>SUM(Nurse[[#This Row],[RN Hours (excl. Admin, DON)]],Nurse[[#This Row],[RN Admin Hours]],Nurse[[#This Row],[RN DON Hours]])</f>
        <v>50.690217391304344</v>
      </c>
      <c r="M75" s="4">
        <v>19.616847826086957</v>
      </c>
      <c r="N75" s="4">
        <v>24</v>
      </c>
      <c r="O75" s="4">
        <v>7.0733695652173916</v>
      </c>
      <c r="P75" s="4">
        <f>SUM(Nurse[[#This Row],[LPN Hours (excl. Admin)]],Nurse[[#This Row],[LPN Admin Hours]])</f>
        <v>84.396739130434781</v>
      </c>
      <c r="Q75" s="4">
        <v>79.029891304347828</v>
      </c>
      <c r="R75" s="4">
        <v>5.3668478260869561</v>
      </c>
      <c r="S75" s="4">
        <f>SUM(Nurse[[#This Row],[CNA Hours]],Nurse[[#This Row],[NA TR Hours]],Nurse[[#This Row],[Med Aide/Tech Hours]])</f>
        <v>232.23369565217394</v>
      </c>
      <c r="T75" s="4">
        <v>145.51630434782609</v>
      </c>
      <c r="U75" s="4">
        <v>19.432065217391305</v>
      </c>
      <c r="V75" s="4">
        <v>67.285326086956516</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5" s="4">
        <v>0</v>
      </c>
      <c r="Y75" s="4">
        <v>0</v>
      </c>
      <c r="Z75" s="4">
        <v>0</v>
      </c>
      <c r="AA75" s="4">
        <v>0</v>
      </c>
      <c r="AB75" s="4">
        <v>0</v>
      </c>
      <c r="AC75" s="4">
        <v>0</v>
      </c>
      <c r="AD75" s="4">
        <v>0</v>
      </c>
      <c r="AE75" s="4">
        <v>0</v>
      </c>
      <c r="AF75" s="1">
        <v>265848</v>
      </c>
      <c r="AG75" s="1">
        <v>7</v>
      </c>
      <c r="AH75"/>
    </row>
    <row r="76" spans="1:34" x14ac:dyDescent="0.25">
      <c r="A76" t="s">
        <v>496</v>
      </c>
      <c r="B76" t="s">
        <v>394</v>
      </c>
      <c r="C76" t="s">
        <v>660</v>
      </c>
      <c r="D76" t="s">
        <v>599</v>
      </c>
      <c r="E76" s="4">
        <v>95.978260869565219</v>
      </c>
      <c r="F76" s="4">
        <f>Nurse[[#This Row],[Total Nurse Staff Hours]]/Nurse[[#This Row],[MDS Census]]</f>
        <v>2.7220939977349934</v>
      </c>
      <c r="G76" s="4">
        <f>Nurse[[#This Row],[Total Direct Care Staff Hours]]/Nurse[[#This Row],[MDS Census]]</f>
        <v>2.657194790486975</v>
      </c>
      <c r="H76" s="4">
        <f>Nurse[[#This Row],[Total RN Hours (w/ Admin, DON)]]/Nurse[[#This Row],[MDS Census]]</f>
        <v>0.28760022650056627</v>
      </c>
      <c r="I76" s="4">
        <f>Nurse[[#This Row],[RN Hours (excl. Admin, DON)]]/Nurse[[#This Row],[MDS Census]]</f>
        <v>0.22270101925254818</v>
      </c>
      <c r="J76" s="4">
        <f>SUM(Nurse[[#This Row],[RN Hours (excl. Admin, DON)]],Nurse[[#This Row],[RN Admin Hours]],Nurse[[#This Row],[RN DON Hours]],Nurse[[#This Row],[LPN Hours (excl. Admin)]],Nurse[[#This Row],[LPN Admin Hours]],Nurse[[#This Row],[CNA Hours]],Nurse[[#This Row],[NA TR Hours]],Nurse[[#This Row],[Med Aide/Tech Hours]])</f>
        <v>261.26184782608686</v>
      </c>
      <c r="K76" s="4">
        <f>SUM(Nurse[[#This Row],[RN Hours (excl. Admin, DON)]],Nurse[[#This Row],[LPN Hours (excl. Admin)]],Nurse[[#This Row],[CNA Hours]],Nurse[[#This Row],[NA TR Hours]],Nurse[[#This Row],[Med Aide/Tech Hours]])</f>
        <v>255.03293478260861</v>
      </c>
      <c r="L76" s="4">
        <f>SUM(Nurse[[#This Row],[RN Hours (excl. Admin, DON)]],Nurse[[#This Row],[RN Admin Hours]],Nurse[[#This Row],[RN DON Hours]])</f>
        <v>27.603369565217395</v>
      </c>
      <c r="M76" s="4">
        <v>21.374456521739134</v>
      </c>
      <c r="N76" s="4">
        <v>0.15119565217391304</v>
      </c>
      <c r="O76" s="4">
        <v>6.0777173913043478</v>
      </c>
      <c r="P76" s="4">
        <f>SUM(Nurse[[#This Row],[LPN Hours (excl. Admin)]],Nurse[[#This Row],[LPN Admin Hours]])</f>
        <v>57.795434782608638</v>
      </c>
      <c r="Q76" s="4">
        <v>57.795434782608638</v>
      </c>
      <c r="R76" s="4">
        <v>0</v>
      </c>
      <c r="S76" s="4">
        <f>SUM(Nurse[[#This Row],[CNA Hours]],Nurse[[#This Row],[NA TR Hours]],Nurse[[#This Row],[Med Aide/Tech Hours]])</f>
        <v>175.86304347826081</v>
      </c>
      <c r="T76" s="4">
        <v>101.06130434782604</v>
      </c>
      <c r="U76" s="4">
        <v>34.749456521739113</v>
      </c>
      <c r="V76" s="4">
        <v>40.052282608695648</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6" s="4">
        <v>0</v>
      </c>
      <c r="Y76" s="4">
        <v>0</v>
      </c>
      <c r="Z76" s="4">
        <v>0</v>
      </c>
      <c r="AA76" s="4">
        <v>0</v>
      </c>
      <c r="AB76" s="4">
        <v>0</v>
      </c>
      <c r="AC76" s="4">
        <v>0</v>
      </c>
      <c r="AD76" s="4">
        <v>0</v>
      </c>
      <c r="AE76" s="4">
        <v>0</v>
      </c>
      <c r="AF76" s="1">
        <v>265798</v>
      </c>
      <c r="AG76" s="1">
        <v>7</v>
      </c>
      <c r="AH76"/>
    </row>
    <row r="77" spans="1:34" x14ac:dyDescent="0.25">
      <c r="A77" t="s">
        <v>496</v>
      </c>
      <c r="B77" t="s">
        <v>170</v>
      </c>
      <c r="C77" t="s">
        <v>783</v>
      </c>
      <c r="D77" t="s">
        <v>580</v>
      </c>
      <c r="E77" s="4">
        <v>59.056338028169016</v>
      </c>
      <c r="F77" s="4">
        <f>Nurse[[#This Row],[Total Nurse Staff Hours]]/Nurse[[#This Row],[MDS Census]]</f>
        <v>3.2331600286191264</v>
      </c>
      <c r="G77" s="4">
        <f>Nurse[[#This Row],[Total Direct Care Staff Hours]]/Nurse[[#This Row],[MDS Census]]</f>
        <v>2.8558049129501546</v>
      </c>
      <c r="H77" s="4">
        <f>Nurse[[#This Row],[Total RN Hours (w/ Admin, DON)]]/Nurse[[#This Row],[MDS Census]]</f>
        <v>0.44796804197471973</v>
      </c>
      <c r="I77" s="4">
        <f>Nurse[[#This Row],[RN Hours (excl. Admin, DON)]]/Nurse[[#This Row],[MDS Census]]</f>
        <v>0.13709277367040307</v>
      </c>
      <c r="J77" s="4">
        <f>SUM(Nurse[[#This Row],[RN Hours (excl. Admin, DON)]],Nurse[[#This Row],[RN Admin Hours]],Nurse[[#This Row],[RN DON Hours]],Nurse[[#This Row],[LPN Hours (excl. Admin)]],Nurse[[#This Row],[LPN Admin Hours]],Nurse[[#This Row],[CNA Hours]],Nurse[[#This Row],[NA TR Hours]],Nurse[[#This Row],[Med Aide/Tech Hours]])</f>
        <v>190.93859154929575</v>
      </c>
      <c r="K77" s="4">
        <f>SUM(Nurse[[#This Row],[RN Hours (excl. Admin, DON)]],Nurse[[#This Row],[LPN Hours (excl. Admin)]],Nurse[[#This Row],[CNA Hours]],Nurse[[#This Row],[NA TR Hours]],Nurse[[#This Row],[Med Aide/Tech Hours]])</f>
        <v>168.65338028169012</v>
      </c>
      <c r="L77" s="4">
        <f>SUM(Nurse[[#This Row],[RN Hours (excl. Admin, DON)]],Nurse[[#This Row],[RN Admin Hours]],Nurse[[#This Row],[RN DON Hours]])</f>
        <v>26.455352112676056</v>
      </c>
      <c r="M77" s="4">
        <v>8.0961971830985924</v>
      </c>
      <c r="N77" s="4">
        <v>12.98943661971831</v>
      </c>
      <c r="O77" s="4">
        <v>5.369718309859155</v>
      </c>
      <c r="P77" s="4">
        <f>SUM(Nurse[[#This Row],[LPN Hours (excl. Admin)]],Nurse[[#This Row],[LPN Admin Hours]])</f>
        <v>34.870140845070416</v>
      </c>
      <c r="Q77" s="4">
        <v>30.944084507042248</v>
      </c>
      <c r="R77" s="4">
        <v>3.926056338028169</v>
      </c>
      <c r="S77" s="4">
        <f>SUM(Nurse[[#This Row],[CNA Hours]],Nurse[[#This Row],[NA TR Hours]],Nurse[[#This Row],[Med Aide/Tech Hours]])</f>
        <v>129.61309859154926</v>
      </c>
      <c r="T77" s="4">
        <v>82.62957746478871</v>
      </c>
      <c r="U77" s="4">
        <v>11.003521126760564</v>
      </c>
      <c r="V77" s="4">
        <v>35.979999999999997</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28.522957746478873</v>
      </c>
      <c r="X77" s="4">
        <v>1.0292957746478872</v>
      </c>
      <c r="Y77" s="4">
        <v>0</v>
      </c>
      <c r="Z77" s="4">
        <v>0</v>
      </c>
      <c r="AA77" s="4">
        <v>18.901830985915488</v>
      </c>
      <c r="AB77" s="4">
        <v>0</v>
      </c>
      <c r="AC77" s="4">
        <v>8.5918309859154949</v>
      </c>
      <c r="AD77" s="4">
        <v>0</v>
      </c>
      <c r="AE77" s="4">
        <v>0</v>
      </c>
      <c r="AF77" s="1">
        <v>265446</v>
      </c>
      <c r="AG77" s="1">
        <v>7</v>
      </c>
      <c r="AH77"/>
    </row>
    <row r="78" spans="1:34" x14ac:dyDescent="0.25">
      <c r="A78" t="s">
        <v>496</v>
      </c>
      <c r="B78" t="s">
        <v>459</v>
      </c>
      <c r="C78" t="s">
        <v>861</v>
      </c>
      <c r="D78" t="s">
        <v>578</v>
      </c>
      <c r="E78" s="4">
        <v>78.858695652173907</v>
      </c>
      <c r="F78" s="4">
        <f>Nurse[[#This Row],[Total Nurse Staff Hours]]/Nurse[[#This Row],[MDS Census]]</f>
        <v>3.6090709855272229</v>
      </c>
      <c r="G78" s="4">
        <f>Nurse[[#This Row],[Total Direct Care Staff Hours]]/Nurse[[#This Row],[MDS Census]]</f>
        <v>3.3284713990351484</v>
      </c>
      <c r="H78" s="4">
        <f>Nurse[[#This Row],[Total RN Hours (w/ Admin, DON)]]/Nurse[[#This Row],[MDS Census]]</f>
        <v>0.35244245348035846</v>
      </c>
      <c r="I78" s="4">
        <f>Nurse[[#This Row],[RN Hours (excl. Admin, DON)]]/Nurse[[#This Row],[MDS Census]]</f>
        <v>0.21387043418332188</v>
      </c>
      <c r="J78" s="4">
        <f>SUM(Nurse[[#This Row],[RN Hours (excl. Admin, DON)]],Nurse[[#This Row],[RN Admin Hours]],Nurse[[#This Row],[RN DON Hours]],Nurse[[#This Row],[LPN Hours (excl. Admin)]],Nurse[[#This Row],[LPN Admin Hours]],Nurse[[#This Row],[CNA Hours]],Nurse[[#This Row],[NA TR Hours]],Nurse[[#This Row],[Med Aide/Tech Hours]])</f>
        <v>284.60663043478263</v>
      </c>
      <c r="K78" s="4">
        <f>SUM(Nurse[[#This Row],[RN Hours (excl. Admin, DON)]],Nurse[[#This Row],[LPN Hours (excl. Admin)]],Nurse[[#This Row],[CNA Hours]],Nurse[[#This Row],[NA TR Hours]],Nurse[[#This Row],[Med Aide/Tech Hours]])</f>
        <v>262.47891304347826</v>
      </c>
      <c r="L78" s="4">
        <f>SUM(Nurse[[#This Row],[RN Hours (excl. Admin, DON)]],Nurse[[#This Row],[RN Admin Hours]],Nurse[[#This Row],[RN DON Hours]])</f>
        <v>27.793152173913047</v>
      </c>
      <c r="M78" s="4">
        <v>16.865543478260872</v>
      </c>
      <c r="N78" s="4">
        <v>5.7265217391304351</v>
      </c>
      <c r="O78" s="4">
        <v>5.2010869565217392</v>
      </c>
      <c r="P78" s="4">
        <f>SUM(Nurse[[#This Row],[LPN Hours (excl. Admin)]],Nurse[[#This Row],[LPN Admin Hours]])</f>
        <v>67.045869565217387</v>
      </c>
      <c r="Q78" s="4">
        <v>55.845760869565211</v>
      </c>
      <c r="R78" s="4">
        <v>11.200108695652172</v>
      </c>
      <c r="S78" s="4">
        <f>SUM(Nurse[[#This Row],[CNA Hours]],Nurse[[#This Row],[NA TR Hours]],Nurse[[#This Row],[Med Aide/Tech Hours]])</f>
        <v>189.7676086956522</v>
      </c>
      <c r="T78" s="4">
        <v>106.06934782608695</v>
      </c>
      <c r="U78" s="4">
        <v>52.265434782608693</v>
      </c>
      <c r="V78" s="4">
        <v>31.432826086956528</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8" s="4">
        <v>0</v>
      </c>
      <c r="Y78" s="4">
        <v>0</v>
      </c>
      <c r="Z78" s="4">
        <v>0</v>
      </c>
      <c r="AA78" s="4">
        <v>0</v>
      </c>
      <c r="AB78" s="4">
        <v>0</v>
      </c>
      <c r="AC78" s="4">
        <v>0</v>
      </c>
      <c r="AD78" s="4">
        <v>0</v>
      </c>
      <c r="AE78" s="4">
        <v>0</v>
      </c>
      <c r="AF78" s="1">
        <v>265878</v>
      </c>
      <c r="AG78" s="1">
        <v>7</v>
      </c>
      <c r="AH78"/>
    </row>
    <row r="79" spans="1:34" x14ac:dyDescent="0.25">
      <c r="A79" t="s">
        <v>496</v>
      </c>
      <c r="B79" t="s">
        <v>140</v>
      </c>
      <c r="C79" t="s">
        <v>717</v>
      </c>
      <c r="D79" t="s">
        <v>523</v>
      </c>
      <c r="E79" s="4">
        <v>84.184782608695656</v>
      </c>
      <c r="F79" s="4">
        <f>Nurse[[#This Row],[Total Nurse Staff Hours]]/Nurse[[#This Row],[MDS Census]]</f>
        <v>2.2803421562298256</v>
      </c>
      <c r="G79" s="4">
        <f>Nurse[[#This Row],[Total Direct Care Staff Hours]]/Nurse[[#This Row],[MDS Census]]</f>
        <v>1.9757585539057456</v>
      </c>
      <c r="H79" s="4">
        <f>Nurse[[#This Row],[Total RN Hours (w/ Admin, DON)]]/Nurse[[#This Row],[MDS Census]]</f>
        <v>0.60871530019367337</v>
      </c>
      <c r="I79" s="4">
        <f>Nurse[[#This Row],[RN Hours (excl. Admin, DON)]]/Nurse[[#This Row],[MDS Census]]</f>
        <v>0.30413169786959326</v>
      </c>
      <c r="J79" s="4">
        <f>SUM(Nurse[[#This Row],[RN Hours (excl. Admin, DON)]],Nurse[[#This Row],[RN Admin Hours]],Nurse[[#This Row],[RN DON Hours]],Nurse[[#This Row],[LPN Hours (excl. Admin)]],Nurse[[#This Row],[LPN Admin Hours]],Nurse[[#This Row],[CNA Hours]],Nurse[[#This Row],[NA TR Hours]],Nurse[[#This Row],[Med Aide/Tech Hours]])</f>
        <v>191.97010869565216</v>
      </c>
      <c r="K79" s="4">
        <f>SUM(Nurse[[#This Row],[RN Hours (excl. Admin, DON)]],Nurse[[#This Row],[LPN Hours (excl. Admin)]],Nurse[[#This Row],[CNA Hours]],Nurse[[#This Row],[NA TR Hours]],Nurse[[#This Row],[Med Aide/Tech Hours]])</f>
        <v>166.32880434782609</v>
      </c>
      <c r="L79" s="4">
        <f>SUM(Nurse[[#This Row],[RN Hours (excl. Admin, DON)]],Nurse[[#This Row],[RN Admin Hours]],Nurse[[#This Row],[RN DON Hours]])</f>
        <v>51.244565217391305</v>
      </c>
      <c r="M79" s="4">
        <v>25.603260869565219</v>
      </c>
      <c r="N79" s="4">
        <v>21.171195652173914</v>
      </c>
      <c r="O79" s="4">
        <v>4.4701086956521738</v>
      </c>
      <c r="P79" s="4">
        <f>SUM(Nurse[[#This Row],[LPN Hours (excl. Admin)]],Nurse[[#This Row],[LPN Admin Hours]])</f>
        <v>23.980978260869566</v>
      </c>
      <c r="Q79" s="4">
        <v>23.980978260869566</v>
      </c>
      <c r="R79" s="4">
        <v>0</v>
      </c>
      <c r="S79" s="4">
        <f>SUM(Nurse[[#This Row],[CNA Hours]],Nurse[[#This Row],[NA TR Hours]],Nurse[[#This Row],[Med Aide/Tech Hours]])</f>
        <v>116.7445652173913</v>
      </c>
      <c r="T79" s="4">
        <v>77.160326086956516</v>
      </c>
      <c r="U79" s="4">
        <v>12.733695652173912</v>
      </c>
      <c r="V79" s="4">
        <v>26.850543478260871</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9" s="4">
        <v>0</v>
      </c>
      <c r="Y79" s="4">
        <v>0</v>
      </c>
      <c r="Z79" s="4">
        <v>0</v>
      </c>
      <c r="AA79" s="4">
        <v>0</v>
      </c>
      <c r="AB79" s="4">
        <v>0</v>
      </c>
      <c r="AC79" s="4">
        <v>0</v>
      </c>
      <c r="AD79" s="4">
        <v>0</v>
      </c>
      <c r="AE79" s="4">
        <v>0</v>
      </c>
      <c r="AF79" s="1">
        <v>265395</v>
      </c>
      <c r="AG79" s="1">
        <v>7</v>
      </c>
      <c r="AH79"/>
    </row>
    <row r="80" spans="1:34" x14ac:dyDescent="0.25">
      <c r="A80" t="s">
        <v>496</v>
      </c>
      <c r="B80" t="s">
        <v>447</v>
      </c>
      <c r="C80" t="s">
        <v>858</v>
      </c>
      <c r="D80" t="s">
        <v>589</v>
      </c>
      <c r="E80" s="4">
        <v>54.880434782608695</v>
      </c>
      <c r="F80" s="4">
        <f>Nurse[[#This Row],[Total Nurse Staff Hours]]/Nurse[[#This Row],[MDS Census]]</f>
        <v>5.0975876411170518</v>
      </c>
      <c r="G80" s="4">
        <f>Nurse[[#This Row],[Total Direct Care Staff Hours]]/Nurse[[#This Row],[MDS Census]]</f>
        <v>4.7390730837789654</v>
      </c>
      <c r="H80" s="4">
        <f>Nurse[[#This Row],[Total RN Hours (w/ Admin, DON)]]/Nurse[[#This Row],[MDS Census]]</f>
        <v>0.64995048524460286</v>
      </c>
      <c r="I80" s="4">
        <f>Nurse[[#This Row],[RN Hours (excl. Admin, DON)]]/Nurse[[#This Row],[MDS Census]]</f>
        <v>0.38885918003565051</v>
      </c>
      <c r="J80" s="4">
        <f>SUM(Nurse[[#This Row],[RN Hours (excl. Admin, DON)]],Nurse[[#This Row],[RN Admin Hours]],Nurse[[#This Row],[RN DON Hours]],Nurse[[#This Row],[LPN Hours (excl. Admin)]],Nurse[[#This Row],[LPN Admin Hours]],Nurse[[#This Row],[CNA Hours]],Nurse[[#This Row],[NA TR Hours]],Nurse[[#This Row],[Med Aide/Tech Hours]])</f>
        <v>279.75782608695647</v>
      </c>
      <c r="K80" s="4">
        <f>SUM(Nurse[[#This Row],[RN Hours (excl. Admin, DON)]],Nurse[[#This Row],[LPN Hours (excl. Admin)]],Nurse[[#This Row],[CNA Hours]],Nurse[[#This Row],[NA TR Hours]],Nurse[[#This Row],[Med Aide/Tech Hours]])</f>
        <v>260.08239130434777</v>
      </c>
      <c r="L80" s="4">
        <f>SUM(Nurse[[#This Row],[RN Hours (excl. Admin, DON)]],Nurse[[#This Row],[RN Admin Hours]],Nurse[[#This Row],[RN DON Hours]])</f>
        <v>35.669565217391302</v>
      </c>
      <c r="M80" s="4">
        <v>21.340760869565212</v>
      </c>
      <c r="N80" s="4">
        <v>6.9538043478260878</v>
      </c>
      <c r="O80" s="4">
        <v>7.375</v>
      </c>
      <c r="P80" s="4">
        <f>SUM(Nurse[[#This Row],[LPN Hours (excl. Admin)]],Nurse[[#This Row],[LPN Admin Hours]])</f>
        <v>67.199456521739123</v>
      </c>
      <c r="Q80" s="4">
        <v>61.852826086956512</v>
      </c>
      <c r="R80" s="4">
        <v>5.3466304347826084</v>
      </c>
      <c r="S80" s="4">
        <f>SUM(Nurse[[#This Row],[CNA Hours]],Nurse[[#This Row],[NA TR Hours]],Nurse[[#This Row],[Med Aide/Tech Hours]])</f>
        <v>176.88880434782607</v>
      </c>
      <c r="T80" s="4">
        <v>176.88880434782607</v>
      </c>
      <c r="U80" s="4">
        <v>0</v>
      </c>
      <c r="V80" s="4">
        <v>0</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0" s="4">
        <v>0</v>
      </c>
      <c r="Y80" s="4">
        <v>0</v>
      </c>
      <c r="Z80" s="4">
        <v>0</v>
      </c>
      <c r="AA80" s="4">
        <v>0</v>
      </c>
      <c r="AB80" s="4">
        <v>0</v>
      </c>
      <c r="AC80" s="4">
        <v>0</v>
      </c>
      <c r="AD80" s="4">
        <v>0</v>
      </c>
      <c r="AE80" s="4">
        <v>0</v>
      </c>
      <c r="AF80" s="1">
        <v>265860</v>
      </c>
      <c r="AG80" s="1">
        <v>7</v>
      </c>
      <c r="AH80"/>
    </row>
    <row r="81" spans="1:34" x14ac:dyDescent="0.25">
      <c r="A81" t="s">
        <v>496</v>
      </c>
      <c r="B81" t="s">
        <v>446</v>
      </c>
      <c r="C81" t="s">
        <v>857</v>
      </c>
      <c r="D81" t="s">
        <v>603</v>
      </c>
      <c r="E81" s="4">
        <v>54.445652173913047</v>
      </c>
      <c r="F81" s="4">
        <f>Nurse[[#This Row],[Total Nurse Staff Hours]]/Nurse[[#This Row],[MDS Census]]</f>
        <v>2.9103613495707723</v>
      </c>
      <c r="G81" s="4">
        <f>Nurse[[#This Row],[Total Direct Care Staff Hours]]/Nurse[[#This Row],[MDS Census]]</f>
        <v>2.6911559193451784</v>
      </c>
      <c r="H81" s="4">
        <f>Nurse[[#This Row],[Total RN Hours (w/ Admin, DON)]]/Nurse[[#This Row],[MDS Census]]</f>
        <v>0.33764224396087039</v>
      </c>
      <c r="I81" s="4">
        <f>Nurse[[#This Row],[RN Hours (excl. Admin, DON)]]/Nurse[[#This Row],[MDS Census]]</f>
        <v>0.25039928129367139</v>
      </c>
      <c r="J81" s="4">
        <f>SUM(Nurse[[#This Row],[RN Hours (excl. Admin, DON)]],Nurse[[#This Row],[RN Admin Hours]],Nurse[[#This Row],[RN DON Hours]],Nurse[[#This Row],[LPN Hours (excl. Admin)]],Nurse[[#This Row],[LPN Admin Hours]],Nurse[[#This Row],[CNA Hours]],Nurse[[#This Row],[NA TR Hours]],Nurse[[#This Row],[Med Aide/Tech Hours]])</f>
        <v>158.45652173913044</v>
      </c>
      <c r="K81" s="4">
        <f>SUM(Nurse[[#This Row],[RN Hours (excl. Admin, DON)]],Nurse[[#This Row],[LPN Hours (excl. Admin)]],Nurse[[#This Row],[CNA Hours]],Nurse[[#This Row],[NA TR Hours]],Nurse[[#This Row],[Med Aide/Tech Hours]])</f>
        <v>146.52173913043478</v>
      </c>
      <c r="L81" s="4">
        <f>SUM(Nurse[[#This Row],[RN Hours (excl. Admin, DON)]],Nurse[[#This Row],[RN Admin Hours]],Nurse[[#This Row],[RN DON Hours]])</f>
        <v>18.383152173913043</v>
      </c>
      <c r="M81" s="4">
        <v>13.633152173913043</v>
      </c>
      <c r="N81" s="4">
        <v>0</v>
      </c>
      <c r="O81" s="4">
        <v>4.75</v>
      </c>
      <c r="P81" s="4">
        <f>SUM(Nurse[[#This Row],[LPN Hours (excl. Admin)]],Nurse[[#This Row],[LPN Admin Hours]])</f>
        <v>26.584239130434781</v>
      </c>
      <c r="Q81" s="4">
        <v>19.399456521739129</v>
      </c>
      <c r="R81" s="4">
        <v>7.1847826086956523</v>
      </c>
      <c r="S81" s="4">
        <f>SUM(Nurse[[#This Row],[CNA Hours]],Nurse[[#This Row],[NA TR Hours]],Nurse[[#This Row],[Med Aide/Tech Hours]])</f>
        <v>113.4891304347826</v>
      </c>
      <c r="T81" s="4">
        <v>78.013586956521735</v>
      </c>
      <c r="U81" s="4">
        <v>19.494565217391305</v>
      </c>
      <c r="V81" s="4">
        <v>15.980978260869565</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1" s="4">
        <v>0</v>
      </c>
      <c r="Y81" s="4">
        <v>0</v>
      </c>
      <c r="Z81" s="4">
        <v>0</v>
      </c>
      <c r="AA81" s="4">
        <v>0</v>
      </c>
      <c r="AB81" s="4">
        <v>0</v>
      </c>
      <c r="AC81" s="4">
        <v>0</v>
      </c>
      <c r="AD81" s="4">
        <v>0</v>
      </c>
      <c r="AE81" s="4">
        <v>0</v>
      </c>
      <c r="AF81" s="1">
        <v>265859</v>
      </c>
      <c r="AG81" s="1">
        <v>7</v>
      </c>
      <c r="AH81"/>
    </row>
    <row r="82" spans="1:34" x14ac:dyDescent="0.25">
      <c r="A82" t="s">
        <v>496</v>
      </c>
      <c r="B82" t="s">
        <v>186</v>
      </c>
      <c r="C82" t="s">
        <v>787</v>
      </c>
      <c r="D82" t="s">
        <v>586</v>
      </c>
      <c r="E82" s="4">
        <v>36.706521739130437</v>
      </c>
      <c r="F82" s="4">
        <f>Nurse[[#This Row],[Total Nurse Staff Hours]]/Nurse[[#This Row],[MDS Census]]</f>
        <v>3.0445247260882438</v>
      </c>
      <c r="G82" s="4">
        <f>Nurse[[#This Row],[Total Direct Care Staff Hours]]/Nurse[[#This Row],[MDS Census]]</f>
        <v>3.0420076991412492</v>
      </c>
      <c r="H82" s="4">
        <f>Nurse[[#This Row],[Total RN Hours (w/ Admin, DON)]]/Nurse[[#This Row],[MDS Census]]</f>
        <v>0.51214095350903155</v>
      </c>
      <c r="I82" s="4">
        <f>Nurse[[#This Row],[RN Hours (excl. Admin, DON)]]/Nurse[[#This Row],[MDS Census]]</f>
        <v>0.50962392656203725</v>
      </c>
      <c r="J82" s="4">
        <f>SUM(Nurse[[#This Row],[RN Hours (excl. Admin, DON)]],Nurse[[#This Row],[RN Admin Hours]],Nurse[[#This Row],[RN DON Hours]],Nurse[[#This Row],[LPN Hours (excl. Admin)]],Nurse[[#This Row],[LPN Admin Hours]],Nurse[[#This Row],[CNA Hours]],Nurse[[#This Row],[NA TR Hours]],Nurse[[#This Row],[Med Aide/Tech Hours]])</f>
        <v>111.75391304347826</v>
      </c>
      <c r="K82" s="4">
        <f>SUM(Nurse[[#This Row],[RN Hours (excl. Admin, DON)]],Nurse[[#This Row],[LPN Hours (excl. Admin)]],Nurse[[#This Row],[CNA Hours]],Nurse[[#This Row],[NA TR Hours]],Nurse[[#This Row],[Med Aide/Tech Hours]])</f>
        <v>111.66152173913042</v>
      </c>
      <c r="L82" s="4">
        <f>SUM(Nurse[[#This Row],[RN Hours (excl. Admin, DON)]],Nurse[[#This Row],[RN Admin Hours]],Nurse[[#This Row],[RN DON Hours]])</f>
        <v>18.798913043478258</v>
      </c>
      <c r="M82" s="4">
        <v>18.706521739130434</v>
      </c>
      <c r="N82" s="4">
        <v>0</v>
      </c>
      <c r="O82" s="4">
        <v>9.2391304347826081E-2</v>
      </c>
      <c r="P82" s="4">
        <f>SUM(Nurse[[#This Row],[LPN Hours (excl. Admin)]],Nurse[[#This Row],[LPN Admin Hours]])</f>
        <v>22.660326086956523</v>
      </c>
      <c r="Q82" s="4">
        <v>22.660326086956523</v>
      </c>
      <c r="R82" s="4">
        <v>0</v>
      </c>
      <c r="S82" s="4">
        <f>SUM(Nurse[[#This Row],[CNA Hours]],Nurse[[#This Row],[NA TR Hours]],Nurse[[#This Row],[Med Aide/Tech Hours]])</f>
        <v>70.294673913043482</v>
      </c>
      <c r="T82" s="4">
        <v>59.147934782608694</v>
      </c>
      <c r="U82" s="4">
        <v>0</v>
      </c>
      <c r="V82" s="4">
        <v>11.146739130434783</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2" s="4">
        <v>0</v>
      </c>
      <c r="Y82" s="4">
        <v>0</v>
      </c>
      <c r="Z82" s="4">
        <v>0</v>
      </c>
      <c r="AA82" s="4">
        <v>0</v>
      </c>
      <c r="AB82" s="4">
        <v>0</v>
      </c>
      <c r="AC82" s="4">
        <v>0</v>
      </c>
      <c r="AD82" s="4">
        <v>0</v>
      </c>
      <c r="AE82" s="4">
        <v>0</v>
      </c>
      <c r="AF82" s="1">
        <v>265474</v>
      </c>
      <c r="AG82" s="1">
        <v>7</v>
      </c>
      <c r="AH82"/>
    </row>
    <row r="83" spans="1:34" x14ac:dyDescent="0.25">
      <c r="A83" t="s">
        <v>496</v>
      </c>
      <c r="B83" t="s">
        <v>284</v>
      </c>
      <c r="C83" t="s">
        <v>819</v>
      </c>
      <c r="D83" t="s">
        <v>543</v>
      </c>
      <c r="E83" s="4">
        <v>46.891304347826086</v>
      </c>
      <c r="F83" s="4">
        <f>Nurse[[#This Row],[Total Nurse Staff Hours]]/Nurse[[#This Row],[MDS Census]]</f>
        <v>2.5320468242929994</v>
      </c>
      <c r="G83" s="4">
        <f>Nurse[[#This Row],[Total Direct Care Staff Hours]]/Nurse[[#This Row],[MDS Census]]</f>
        <v>2.2603732035234123</v>
      </c>
      <c r="H83" s="4">
        <f>Nurse[[#This Row],[Total RN Hours (w/ Admin, DON)]]/Nurse[[#This Row],[MDS Census]]</f>
        <v>0.16828929068150209</v>
      </c>
      <c r="I83" s="4">
        <f>Nurse[[#This Row],[RN Hours (excl. Admin, DON)]]/Nurse[[#This Row],[MDS Census]]</f>
        <v>9.1678256838201203E-2</v>
      </c>
      <c r="J83" s="4">
        <f>SUM(Nurse[[#This Row],[RN Hours (excl. Admin, DON)]],Nurse[[#This Row],[RN Admin Hours]],Nurse[[#This Row],[RN DON Hours]],Nurse[[#This Row],[LPN Hours (excl. Admin)]],Nurse[[#This Row],[LPN Admin Hours]],Nurse[[#This Row],[CNA Hours]],Nurse[[#This Row],[NA TR Hours]],Nurse[[#This Row],[Med Aide/Tech Hours]])</f>
        <v>118.73097826086956</v>
      </c>
      <c r="K83" s="4">
        <f>SUM(Nurse[[#This Row],[RN Hours (excl. Admin, DON)]],Nurse[[#This Row],[LPN Hours (excl. Admin)]],Nurse[[#This Row],[CNA Hours]],Nurse[[#This Row],[NA TR Hours]],Nurse[[#This Row],[Med Aide/Tech Hours]])</f>
        <v>105.99184782608695</v>
      </c>
      <c r="L83" s="4">
        <f>SUM(Nurse[[#This Row],[RN Hours (excl. Admin, DON)]],Nurse[[#This Row],[RN Admin Hours]],Nurse[[#This Row],[RN DON Hours]])</f>
        <v>7.8913043478260869</v>
      </c>
      <c r="M83" s="4">
        <v>4.2989130434782608</v>
      </c>
      <c r="N83" s="4">
        <v>0</v>
      </c>
      <c r="O83" s="4">
        <v>3.5923913043478262</v>
      </c>
      <c r="P83" s="4">
        <f>SUM(Nurse[[#This Row],[LPN Hours (excl. Admin)]],Nurse[[#This Row],[LPN Admin Hours]])</f>
        <v>26.557065217391305</v>
      </c>
      <c r="Q83" s="4">
        <v>17.410326086956523</v>
      </c>
      <c r="R83" s="4">
        <v>9.1467391304347831</v>
      </c>
      <c r="S83" s="4">
        <f>SUM(Nurse[[#This Row],[CNA Hours]],Nurse[[#This Row],[NA TR Hours]],Nurse[[#This Row],[Med Aide/Tech Hours]])</f>
        <v>84.282608695652172</v>
      </c>
      <c r="T83" s="4">
        <v>68.195652173913047</v>
      </c>
      <c r="U83" s="4">
        <v>0</v>
      </c>
      <c r="V83" s="4">
        <v>16.086956521739129</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14.538043478260869</v>
      </c>
      <c r="X83" s="4">
        <v>0</v>
      </c>
      <c r="Y83" s="4">
        <v>0</v>
      </c>
      <c r="Z83" s="4">
        <v>0</v>
      </c>
      <c r="AA83" s="4">
        <v>0.17934782608695651</v>
      </c>
      <c r="AB83" s="4">
        <v>0</v>
      </c>
      <c r="AC83" s="4">
        <v>14.358695652173912</v>
      </c>
      <c r="AD83" s="4">
        <v>0</v>
      </c>
      <c r="AE83" s="4">
        <v>0</v>
      </c>
      <c r="AF83" s="1">
        <v>265645</v>
      </c>
      <c r="AG83" s="1">
        <v>7</v>
      </c>
      <c r="AH83"/>
    </row>
    <row r="84" spans="1:34" x14ac:dyDescent="0.25">
      <c r="A84" t="s">
        <v>496</v>
      </c>
      <c r="B84" t="s">
        <v>344</v>
      </c>
      <c r="C84" t="s">
        <v>836</v>
      </c>
      <c r="D84" t="s">
        <v>599</v>
      </c>
      <c r="E84" s="4">
        <v>63.597826086956523</v>
      </c>
      <c r="F84" s="4">
        <f>Nurse[[#This Row],[Total Nurse Staff Hours]]/Nurse[[#This Row],[MDS Census]]</f>
        <v>3.1858160998119973</v>
      </c>
      <c r="G84" s="4">
        <f>Nurse[[#This Row],[Total Direct Care Staff Hours]]/Nurse[[#This Row],[MDS Census]]</f>
        <v>3.0035891300632369</v>
      </c>
      <c r="H84" s="4">
        <f>Nurse[[#This Row],[Total RN Hours (w/ Admin, DON)]]/Nurse[[#This Row],[MDS Census]]</f>
        <v>0.31916595453768581</v>
      </c>
      <c r="I84" s="4">
        <f>Nurse[[#This Row],[RN Hours (excl. Admin, DON)]]/Nurse[[#This Row],[MDS Census]]</f>
        <v>0.13693898478892494</v>
      </c>
      <c r="J84" s="4">
        <f>SUM(Nurse[[#This Row],[RN Hours (excl. Admin, DON)]],Nurse[[#This Row],[RN Admin Hours]],Nurse[[#This Row],[RN DON Hours]],Nurse[[#This Row],[LPN Hours (excl. Admin)]],Nurse[[#This Row],[LPN Admin Hours]],Nurse[[#This Row],[CNA Hours]],Nurse[[#This Row],[NA TR Hours]],Nurse[[#This Row],[Med Aide/Tech Hours]])</f>
        <v>202.61097826086953</v>
      </c>
      <c r="K84" s="4">
        <f>SUM(Nurse[[#This Row],[RN Hours (excl. Admin, DON)]],Nurse[[#This Row],[LPN Hours (excl. Admin)]],Nurse[[#This Row],[CNA Hours]],Nurse[[#This Row],[NA TR Hours]],Nurse[[#This Row],[Med Aide/Tech Hours]])</f>
        <v>191.02173913043478</v>
      </c>
      <c r="L84" s="4">
        <f>SUM(Nurse[[#This Row],[RN Hours (excl. Admin, DON)]],Nurse[[#This Row],[RN Admin Hours]],Nurse[[#This Row],[RN DON Hours]])</f>
        <v>20.298260869565215</v>
      </c>
      <c r="M84" s="4">
        <v>8.7090217391304332</v>
      </c>
      <c r="N84" s="4">
        <v>5.1086956521739131</v>
      </c>
      <c r="O84" s="4">
        <v>6.48054347826087</v>
      </c>
      <c r="P84" s="4">
        <f>SUM(Nurse[[#This Row],[LPN Hours (excl. Admin)]],Nurse[[#This Row],[LPN Admin Hours]])</f>
        <v>26.076847826086947</v>
      </c>
      <c r="Q84" s="4">
        <v>26.076847826086947</v>
      </c>
      <c r="R84" s="4">
        <v>0</v>
      </c>
      <c r="S84" s="4">
        <f>SUM(Nurse[[#This Row],[CNA Hours]],Nurse[[#This Row],[NA TR Hours]],Nurse[[#This Row],[Med Aide/Tech Hours]])</f>
        <v>156.23586956521737</v>
      </c>
      <c r="T84" s="4">
        <v>95.82347826086955</v>
      </c>
      <c r="U84" s="4">
        <v>20.297826086956519</v>
      </c>
      <c r="V84" s="4">
        <v>40.114565217391309</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0.76086956521739135</v>
      </c>
      <c r="X84" s="4">
        <v>0.76086956521739135</v>
      </c>
      <c r="Y84" s="4">
        <v>0</v>
      </c>
      <c r="Z84" s="4">
        <v>0</v>
      </c>
      <c r="AA84" s="4">
        <v>0</v>
      </c>
      <c r="AB84" s="4">
        <v>0</v>
      </c>
      <c r="AC84" s="4">
        <v>0</v>
      </c>
      <c r="AD84" s="4">
        <v>0</v>
      </c>
      <c r="AE84" s="4">
        <v>0</v>
      </c>
      <c r="AF84" s="1">
        <v>265734</v>
      </c>
      <c r="AG84" s="1">
        <v>7</v>
      </c>
      <c r="AH84"/>
    </row>
    <row r="85" spans="1:34" x14ac:dyDescent="0.25">
      <c r="A85" t="s">
        <v>496</v>
      </c>
      <c r="B85" t="s">
        <v>79</v>
      </c>
      <c r="C85" t="s">
        <v>657</v>
      </c>
      <c r="D85" t="s">
        <v>544</v>
      </c>
      <c r="E85" s="4">
        <v>11.782608695652174</v>
      </c>
      <c r="F85" s="4">
        <f>Nurse[[#This Row],[Total Nurse Staff Hours]]/Nurse[[#This Row],[MDS Census]]</f>
        <v>7.9442619926199285</v>
      </c>
      <c r="G85" s="4">
        <f>Nurse[[#This Row],[Total Direct Care Staff Hours]]/Nurse[[#This Row],[MDS Census]]</f>
        <v>7.9344280442804447</v>
      </c>
      <c r="H85" s="4">
        <f>Nurse[[#This Row],[Total RN Hours (w/ Admin, DON)]]/Nurse[[#This Row],[MDS Census]]</f>
        <v>5.7138191881918825</v>
      </c>
      <c r="I85" s="4">
        <f>Nurse[[#This Row],[RN Hours (excl. Admin, DON)]]/Nurse[[#This Row],[MDS Census]]</f>
        <v>5.7138191881918825</v>
      </c>
      <c r="J85" s="4">
        <f>SUM(Nurse[[#This Row],[RN Hours (excl. Admin, DON)]],Nurse[[#This Row],[RN Admin Hours]],Nurse[[#This Row],[RN DON Hours]],Nurse[[#This Row],[LPN Hours (excl. Admin)]],Nurse[[#This Row],[LPN Admin Hours]],Nurse[[#This Row],[CNA Hours]],Nurse[[#This Row],[NA TR Hours]],Nurse[[#This Row],[Med Aide/Tech Hours]])</f>
        <v>93.604130434782633</v>
      </c>
      <c r="K85" s="4">
        <f>SUM(Nurse[[#This Row],[RN Hours (excl. Admin, DON)]],Nurse[[#This Row],[LPN Hours (excl. Admin)]],Nurse[[#This Row],[CNA Hours]],Nurse[[#This Row],[NA TR Hours]],Nurse[[#This Row],[Med Aide/Tech Hours]])</f>
        <v>93.488260869565238</v>
      </c>
      <c r="L85" s="4">
        <f>SUM(Nurse[[#This Row],[RN Hours (excl. Admin, DON)]],Nurse[[#This Row],[RN Admin Hours]],Nurse[[#This Row],[RN DON Hours]])</f>
        <v>67.323695652173924</v>
      </c>
      <c r="M85" s="4">
        <v>67.323695652173924</v>
      </c>
      <c r="N85" s="4">
        <v>0</v>
      </c>
      <c r="O85" s="4">
        <v>0</v>
      </c>
      <c r="P85" s="4">
        <f>SUM(Nurse[[#This Row],[LPN Hours (excl. Admin)]],Nurse[[#This Row],[LPN Admin Hours]])</f>
        <v>0.11586956521739131</v>
      </c>
      <c r="Q85" s="4">
        <v>0</v>
      </c>
      <c r="R85" s="4">
        <v>0.11586956521739131</v>
      </c>
      <c r="S85" s="4">
        <f>SUM(Nurse[[#This Row],[CNA Hours]],Nurse[[#This Row],[NA TR Hours]],Nurse[[#This Row],[Med Aide/Tech Hours]])</f>
        <v>26.164565217391313</v>
      </c>
      <c r="T85" s="4">
        <v>26.164565217391313</v>
      </c>
      <c r="U85" s="4">
        <v>0</v>
      </c>
      <c r="V85" s="4">
        <v>0</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38.255000000000017</v>
      </c>
      <c r="X85" s="4">
        <v>26.253152173913058</v>
      </c>
      <c r="Y85" s="4">
        <v>0</v>
      </c>
      <c r="Z85" s="4">
        <v>0</v>
      </c>
      <c r="AA85" s="4">
        <v>0</v>
      </c>
      <c r="AB85" s="4">
        <v>0</v>
      </c>
      <c r="AC85" s="4">
        <v>12.001847826086957</v>
      </c>
      <c r="AD85" s="4">
        <v>0</v>
      </c>
      <c r="AE85" s="4">
        <v>0</v>
      </c>
      <c r="AF85" s="1">
        <v>265289</v>
      </c>
      <c r="AG85" s="1">
        <v>7</v>
      </c>
      <c r="AH85"/>
    </row>
    <row r="86" spans="1:34" x14ac:dyDescent="0.25">
      <c r="A86" t="s">
        <v>496</v>
      </c>
      <c r="B86" t="s">
        <v>401</v>
      </c>
      <c r="C86" t="s">
        <v>847</v>
      </c>
      <c r="D86" t="s">
        <v>576</v>
      </c>
      <c r="E86" s="4">
        <v>61.847826086956523</v>
      </c>
      <c r="F86" s="4">
        <f>Nurse[[#This Row],[Total Nurse Staff Hours]]/Nurse[[#This Row],[MDS Census]]</f>
        <v>3.3193005272407734</v>
      </c>
      <c r="G86" s="4">
        <f>Nurse[[#This Row],[Total Direct Care Staff Hours]]/Nurse[[#This Row],[MDS Census]]</f>
        <v>3.1415834797891034</v>
      </c>
      <c r="H86" s="4">
        <f>Nurse[[#This Row],[Total RN Hours (w/ Admin, DON)]]/Nurse[[#This Row],[MDS Census]]</f>
        <v>0.20765026362038663</v>
      </c>
      <c r="I86" s="4">
        <f>Nurse[[#This Row],[RN Hours (excl. Admin, DON)]]/Nurse[[#This Row],[MDS Census]]</f>
        <v>2.9933216168717049E-2</v>
      </c>
      <c r="J86" s="4">
        <f>SUM(Nurse[[#This Row],[RN Hours (excl. Admin, DON)]],Nurse[[#This Row],[RN Admin Hours]],Nurse[[#This Row],[RN DON Hours]],Nurse[[#This Row],[LPN Hours (excl. Admin)]],Nurse[[#This Row],[LPN Admin Hours]],Nurse[[#This Row],[CNA Hours]],Nurse[[#This Row],[NA TR Hours]],Nurse[[#This Row],[Med Aide/Tech Hours]])</f>
        <v>205.29152173913045</v>
      </c>
      <c r="K86" s="4">
        <f>SUM(Nurse[[#This Row],[RN Hours (excl. Admin, DON)]],Nurse[[#This Row],[LPN Hours (excl. Admin)]],Nurse[[#This Row],[CNA Hours]],Nurse[[#This Row],[NA TR Hours]],Nurse[[#This Row],[Med Aide/Tech Hours]])</f>
        <v>194.30010869565217</v>
      </c>
      <c r="L86" s="4">
        <f>SUM(Nurse[[#This Row],[RN Hours (excl. Admin, DON)]],Nurse[[#This Row],[RN Admin Hours]],Nurse[[#This Row],[RN DON Hours]])</f>
        <v>12.842717391304348</v>
      </c>
      <c r="M86" s="4">
        <v>1.8513043478260871</v>
      </c>
      <c r="N86" s="4">
        <v>5.2836956521739129</v>
      </c>
      <c r="O86" s="4">
        <v>5.7077173913043469</v>
      </c>
      <c r="P86" s="4">
        <f>SUM(Nurse[[#This Row],[LPN Hours (excl. Admin)]],Nurse[[#This Row],[LPN Admin Hours]])</f>
        <v>51.562826086956527</v>
      </c>
      <c r="Q86" s="4">
        <v>51.562826086956527</v>
      </c>
      <c r="R86" s="4">
        <v>0</v>
      </c>
      <c r="S86" s="4">
        <f>SUM(Nurse[[#This Row],[CNA Hours]],Nurse[[#This Row],[NA TR Hours]],Nurse[[#This Row],[Med Aide/Tech Hours]])</f>
        <v>140.88597826086956</v>
      </c>
      <c r="T86" s="4">
        <v>108.59434782608696</v>
      </c>
      <c r="U86" s="4">
        <v>8.3318478260869533</v>
      </c>
      <c r="V86" s="4">
        <v>23.959782608695654</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78.845108695652172</v>
      </c>
      <c r="X86" s="4">
        <v>0.80706521739130432</v>
      </c>
      <c r="Y86" s="4">
        <v>0</v>
      </c>
      <c r="Z86" s="4">
        <v>0</v>
      </c>
      <c r="AA86" s="4">
        <v>2.6195652173913042</v>
      </c>
      <c r="AB86" s="4">
        <v>0</v>
      </c>
      <c r="AC86" s="4">
        <v>69.592391304347828</v>
      </c>
      <c r="AD86" s="4">
        <v>0</v>
      </c>
      <c r="AE86" s="4">
        <v>5.8260869565217392</v>
      </c>
      <c r="AF86" s="1">
        <v>265807</v>
      </c>
      <c r="AG86" s="1">
        <v>7</v>
      </c>
      <c r="AH86"/>
    </row>
    <row r="87" spans="1:34" x14ac:dyDescent="0.25">
      <c r="A87" t="s">
        <v>496</v>
      </c>
      <c r="B87" t="s">
        <v>412</v>
      </c>
      <c r="C87" t="s">
        <v>726</v>
      </c>
      <c r="D87" t="s">
        <v>593</v>
      </c>
      <c r="E87" s="4">
        <v>135.15217391304347</v>
      </c>
      <c r="F87" s="4">
        <f>Nurse[[#This Row],[Total Nurse Staff Hours]]/Nurse[[#This Row],[MDS Census]]</f>
        <v>2.5501246581952715</v>
      </c>
      <c r="G87" s="4">
        <f>Nurse[[#This Row],[Total Direct Care Staff Hours]]/Nurse[[#This Row],[MDS Census]]</f>
        <v>2.5031566672028314</v>
      </c>
      <c r="H87" s="4">
        <f>Nurse[[#This Row],[Total RN Hours (w/ Admin, DON)]]/Nurse[[#This Row],[MDS Census]]</f>
        <v>0.13615891909281003</v>
      </c>
      <c r="I87" s="4">
        <f>Nurse[[#This Row],[RN Hours (excl. Admin, DON)]]/Nurse[[#This Row],[MDS Census]]</f>
        <v>8.9190928100369965E-2</v>
      </c>
      <c r="J87" s="4">
        <f>SUM(Nurse[[#This Row],[RN Hours (excl. Admin, DON)]],Nurse[[#This Row],[RN Admin Hours]],Nurse[[#This Row],[RN DON Hours]],Nurse[[#This Row],[LPN Hours (excl. Admin)]],Nurse[[#This Row],[LPN Admin Hours]],Nurse[[#This Row],[CNA Hours]],Nurse[[#This Row],[NA TR Hours]],Nurse[[#This Row],[Med Aide/Tech Hours]])</f>
        <v>344.65489130434787</v>
      </c>
      <c r="K87" s="4">
        <f>SUM(Nurse[[#This Row],[RN Hours (excl. Admin, DON)]],Nurse[[#This Row],[LPN Hours (excl. Admin)]],Nurse[[#This Row],[CNA Hours]],Nurse[[#This Row],[NA TR Hours]],Nurse[[#This Row],[Med Aide/Tech Hours]])</f>
        <v>338.30706521739131</v>
      </c>
      <c r="L87" s="4">
        <f>SUM(Nurse[[#This Row],[RN Hours (excl. Admin, DON)]],Nurse[[#This Row],[RN Admin Hours]],Nurse[[#This Row],[RN DON Hours]])</f>
        <v>18.402173913043477</v>
      </c>
      <c r="M87" s="4">
        <v>12.054347826086957</v>
      </c>
      <c r="N87" s="4">
        <v>0</v>
      </c>
      <c r="O87" s="4">
        <v>6.3478260869565215</v>
      </c>
      <c r="P87" s="4">
        <f>SUM(Nurse[[#This Row],[LPN Hours (excl. Admin)]],Nurse[[#This Row],[LPN Admin Hours]])</f>
        <v>61.521739130434781</v>
      </c>
      <c r="Q87" s="4">
        <v>61.521739130434781</v>
      </c>
      <c r="R87" s="4">
        <v>0</v>
      </c>
      <c r="S87" s="4">
        <f>SUM(Nurse[[#This Row],[CNA Hours]],Nurse[[#This Row],[NA TR Hours]],Nurse[[#This Row],[Med Aide/Tech Hours]])</f>
        <v>264.73097826086956</v>
      </c>
      <c r="T87" s="4">
        <v>207.07880434782609</v>
      </c>
      <c r="U87" s="4">
        <v>0</v>
      </c>
      <c r="V87" s="4">
        <v>57.652173913043477</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7" s="4">
        <v>0</v>
      </c>
      <c r="Y87" s="4">
        <v>0</v>
      </c>
      <c r="Z87" s="4">
        <v>0</v>
      </c>
      <c r="AA87" s="4">
        <v>0</v>
      </c>
      <c r="AB87" s="4">
        <v>0</v>
      </c>
      <c r="AC87" s="4">
        <v>0</v>
      </c>
      <c r="AD87" s="4">
        <v>0</v>
      </c>
      <c r="AE87" s="4">
        <v>0</v>
      </c>
      <c r="AF87" s="1">
        <v>265823</v>
      </c>
      <c r="AG87" s="1">
        <v>7</v>
      </c>
      <c r="AH87"/>
    </row>
    <row r="88" spans="1:34" x14ac:dyDescent="0.25">
      <c r="A88" t="s">
        <v>496</v>
      </c>
      <c r="B88" t="s">
        <v>338</v>
      </c>
      <c r="C88" t="s">
        <v>716</v>
      </c>
      <c r="D88" t="s">
        <v>593</v>
      </c>
      <c r="E88" s="4">
        <v>91.228260869565219</v>
      </c>
      <c r="F88" s="4">
        <f>Nurse[[#This Row],[Total Nurse Staff Hours]]/Nurse[[#This Row],[MDS Census]]</f>
        <v>1.6999737876802097</v>
      </c>
      <c r="G88" s="4">
        <f>Nurse[[#This Row],[Total Direct Care Staff Hours]]/Nurse[[#This Row],[MDS Census]]</f>
        <v>1.6596187298939591</v>
      </c>
      <c r="H88" s="4">
        <f>Nurse[[#This Row],[Total RN Hours (w/ Admin, DON)]]/Nurse[[#This Row],[MDS Census]]</f>
        <v>0.10332539020612413</v>
      </c>
      <c r="I88" s="4">
        <f>Nurse[[#This Row],[RN Hours (excl. Admin, DON)]]/Nurse[[#This Row],[MDS Census]]</f>
        <v>6.2970332419873695E-2</v>
      </c>
      <c r="J88" s="4">
        <f>SUM(Nurse[[#This Row],[RN Hours (excl. Admin, DON)]],Nurse[[#This Row],[RN Admin Hours]],Nurse[[#This Row],[RN DON Hours]],Nurse[[#This Row],[LPN Hours (excl. Admin)]],Nurse[[#This Row],[LPN Admin Hours]],Nurse[[#This Row],[CNA Hours]],Nurse[[#This Row],[NA TR Hours]],Nurse[[#This Row],[Med Aide/Tech Hours]])</f>
        <v>155.08565217391305</v>
      </c>
      <c r="K88" s="4">
        <f>SUM(Nurse[[#This Row],[RN Hours (excl. Admin, DON)]],Nurse[[#This Row],[LPN Hours (excl. Admin)]],Nurse[[#This Row],[CNA Hours]],Nurse[[#This Row],[NA TR Hours]],Nurse[[#This Row],[Med Aide/Tech Hours]])</f>
        <v>151.40413043478259</v>
      </c>
      <c r="L88" s="4">
        <f>SUM(Nurse[[#This Row],[RN Hours (excl. Admin, DON)]],Nurse[[#This Row],[RN Admin Hours]],Nurse[[#This Row],[RN DON Hours]])</f>
        <v>9.4261956521739112</v>
      </c>
      <c r="M88" s="4">
        <v>5.744673913043477</v>
      </c>
      <c r="N88" s="4">
        <v>0</v>
      </c>
      <c r="O88" s="4">
        <v>3.6815217391304347</v>
      </c>
      <c r="P88" s="4">
        <f>SUM(Nurse[[#This Row],[LPN Hours (excl. Admin)]],Nurse[[#This Row],[LPN Admin Hours]])</f>
        <v>30.23456521739131</v>
      </c>
      <c r="Q88" s="4">
        <v>30.23456521739131</v>
      </c>
      <c r="R88" s="4">
        <v>0</v>
      </c>
      <c r="S88" s="4">
        <f>SUM(Nurse[[#This Row],[CNA Hours]],Nurse[[#This Row],[NA TR Hours]],Nurse[[#This Row],[Med Aide/Tech Hours]])</f>
        <v>115.42489130434782</v>
      </c>
      <c r="T88" s="4">
        <v>98.789021739130433</v>
      </c>
      <c r="U88" s="4">
        <v>0</v>
      </c>
      <c r="V88" s="4">
        <v>16.635869565217384</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8" s="4">
        <v>0</v>
      </c>
      <c r="Y88" s="4">
        <v>0</v>
      </c>
      <c r="Z88" s="4">
        <v>0</v>
      </c>
      <c r="AA88" s="4">
        <v>0</v>
      </c>
      <c r="AB88" s="4">
        <v>0</v>
      </c>
      <c r="AC88" s="4">
        <v>0</v>
      </c>
      <c r="AD88" s="4">
        <v>0</v>
      </c>
      <c r="AE88" s="4">
        <v>0</v>
      </c>
      <c r="AF88" s="1">
        <v>265720</v>
      </c>
      <c r="AG88" s="1">
        <v>7</v>
      </c>
      <c r="AH88"/>
    </row>
    <row r="89" spans="1:34" x14ac:dyDescent="0.25">
      <c r="A89" t="s">
        <v>496</v>
      </c>
      <c r="B89" t="s">
        <v>232</v>
      </c>
      <c r="C89" t="s">
        <v>715</v>
      </c>
      <c r="D89" t="s">
        <v>613</v>
      </c>
      <c r="E89" s="4">
        <v>43.652173913043477</v>
      </c>
      <c r="F89" s="4">
        <f>Nurse[[#This Row],[Total Nurse Staff Hours]]/Nurse[[#This Row],[MDS Census]]</f>
        <v>2.5012599601593628</v>
      </c>
      <c r="G89" s="4">
        <f>Nurse[[#This Row],[Total Direct Care Staff Hours]]/Nurse[[#This Row],[MDS Census]]</f>
        <v>2.4514591633466138</v>
      </c>
      <c r="H89" s="4">
        <f>Nurse[[#This Row],[Total RN Hours (w/ Admin, DON)]]/Nurse[[#This Row],[MDS Census]]</f>
        <v>0.25033864541832668</v>
      </c>
      <c r="I89" s="4">
        <f>Nurse[[#This Row],[RN Hours (excl. Admin, DON)]]/Nurse[[#This Row],[MDS Census]]</f>
        <v>0.20053784860557772</v>
      </c>
      <c r="J89" s="4">
        <f>SUM(Nurse[[#This Row],[RN Hours (excl. Admin, DON)]],Nurse[[#This Row],[RN Admin Hours]],Nurse[[#This Row],[RN DON Hours]],Nurse[[#This Row],[LPN Hours (excl. Admin)]],Nurse[[#This Row],[LPN Admin Hours]],Nurse[[#This Row],[CNA Hours]],Nurse[[#This Row],[NA TR Hours]],Nurse[[#This Row],[Med Aide/Tech Hours]])</f>
        <v>109.18543478260871</v>
      </c>
      <c r="K89" s="4">
        <f>SUM(Nurse[[#This Row],[RN Hours (excl. Admin, DON)]],Nurse[[#This Row],[LPN Hours (excl. Admin)]],Nurse[[#This Row],[CNA Hours]],Nurse[[#This Row],[NA TR Hours]],Nurse[[#This Row],[Med Aide/Tech Hours]])</f>
        <v>107.01152173913044</v>
      </c>
      <c r="L89" s="4">
        <f>SUM(Nurse[[#This Row],[RN Hours (excl. Admin, DON)]],Nurse[[#This Row],[RN Admin Hours]],Nurse[[#This Row],[RN DON Hours]])</f>
        <v>10.927826086956522</v>
      </c>
      <c r="M89" s="4">
        <v>8.7539130434782617</v>
      </c>
      <c r="N89" s="4">
        <v>2.1739130434782608</v>
      </c>
      <c r="O89" s="4">
        <v>0</v>
      </c>
      <c r="P89" s="4">
        <f>SUM(Nurse[[#This Row],[LPN Hours (excl. Admin)]],Nurse[[#This Row],[LPN Admin Hours]])</f>
        <v>19.502391304347828</v>
      </c>
      <c r="Q89" s="4">
        <v>19.502391304347828</v>
      </c>
      <c r="R89" s="4">
        <v>0</v>
      </c>
      <c r="S89" s="4">
        <f>SUM(Nurse[[#This Row],[CNA Hours]],Nurse[[#This Row],[NA TR Hours]],Nurse[[#This Row],[Med Aide/Tech Hours]])</f>
        <v>78.755217391304356</v>
      </c>
      <c r="T89" s="4">
        <v>45.088913043478271</v>
      </c>
      <c r="U89" s="4">
        <v>18.764565217391304</v>
      </c>
      <c r="V89" s="4">
        <v>14.901739130434779</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2.0081521739130435</v>
      </c>
      <c r="X89" s="4">
        <v>2.0081521739130435</v>
      </c>
      <c r="Y89" s="4">
        <v>0</v>
      </c>
      <c r="Z89" s="4">
        <v>0</v>
      </c>
      <c r="AA89" s="4">
        <v>0</v>
      </c>
      <c r="AB89" s="4">
        <v>0</v>
      </c>
      <c r="AC89" s="4">
        <v>0</v>
      </c>
      <c r="AD89" s="4">
        <v>0</v>
      </c>
      <c r="AE89" s="4">
        <v>0</v>
      </c>
      <c r="AF89" s="1">
        <v>265552</v>
      </c>
      <c r="AG89" s="1">
        <v>7</v>
      </c>
      <c r="AH89"/>
    </row>
    <row r="90" spans="1:34" x14ac:dyDescent="0.25">
      <c r="A90" t="s">
        <v>496</v>
      </c>
      <c r="B90" t="s">
        <v>286</v>
      </c>
      <c r="C90" t="s">
        <v>766</v>
      </c>
      <c r="D90" t="s">
        <v>571</v>
      </c>
      <c r="E90" s="4">
        <v>79.141304347826093</v>
      </c>
      <c r="F90" s="4">
        <f>Nurse[[#This Row],[Total Nurse Staff Hours]]/Nurse[[#This Row],[MDS Census]]</f>
        <v>2.905664057135009</v>
      </c>
      <c r="G90" s="4">
        <f>Nurse[[#This Row],[Total Direct Care Staff Hours]]/Nurse[[#This Row],[MDS Census]]</f>
        <v>2.5963658838071697</v>
      </c>
      <c r="H90" s="4">
        <f>Nurse[[#This Row],[Total RN Hours (w/ Admin, DON)]]/Nurse[[#This Row],[MDS Census]]</f>
        <v>0.25435242411756626</v>
      </c>
      <c r="I90" s="4">
        <f>Nurse[[#This Row],[RN Hours (excl. Admin, DON)]]/Nurse[[#This Row],[MDS Census]]</f>
        <v>1.3348441148193928E-2</v>
      </c>
      <c r="J90" s="4">
        <f>SUM(Nurse[[#This Row],[RN Hours (excl. Admin, DON)]],Nurse[[#This Row],[RN Admin Hours]],Nurse[[#This Row],[RN DON Hours]],Nurse[[#This Row],[LPN Hours (excl. Admin)]],Nurse[[#This Row],[LPN Admin Hours]],Nurse[[#This Row],[CNA Hours]],Nurse[[#This Row],[NA TR Hours]],Nurse[[#This Row],[Med Aide/Tech Hours]])</f>
        <v>229.95804347826089</v>
      </c>
      <c r="K90" s="4">
        <f>SUM(Nurse[[#This Row],[RN Hours (excl. Admin, DON)]],Nurse[[#This Row],[LPN Hours (excl. Admin)]],Nurse[[#This Row],[CNA Hours]],Nurse[[#This Row],[NA TR Hours]],Nurse[[#This Row],[Med Aide/Tech Hours]])</f>
        <v>205.4797826086957</v>
      </c>
      <c r="L90" s="4">
        <f>SUM(Nurse[[#This Row],[RN Hours (excl. Admin, DON)]],Nurse[[#This Row],[RN Admin Hours]],Nurse[[#This Row],[RN DON Hours]])</f>
        <v>20.129782608695653</v>
      </c>
      <c r="M90" s="4">
        <v>1.0564130434782608</v>
      </c>
      <c r="N90" s="4">
        <v>13.394021739130435</v>
      </c>
      <c r="O90" s="4">
        <v>5.6793478260869561</v>
      </c>
      <c r="P90" s="4">
        <f>SUM(Nurse[[#This Row],[LPN Hours (excl. Admin)]],Nurse[[#This Row],[LPN Admin Hours]])</f>
        <v>61.495000000000005</v>
      </c>
      <c r="Q90" s="4">
        <v>56.090108695652177</v>
      </c>
      <c r="R90" s="4">
        <v>5.4048913043478262</v>
      </c>
      <c r="S90" s="4">
        <f>SUM(Nurse[[#This Row],[CNA Hours]],Nurse[[#This Row],[NA TR Hours]],Nurse[[#This Row],[Med Aide/Tech Hours]])</f>
        <v>148.33326086956521</v>
      </c>
      <c r="T90" s="4">
        <v>113.06315217391305</v>
      </c>
      <c r="U90" s="4">
        <v>4.9918478260869561</v>
      </c>
      <c r="V90" s="4">
        <v>30.278260869565216</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66.83576086956522</v>
      </c>
      <c r="X90" s="4">
        <v>1.0564130434782608</v>
      </c>
      <c r="Y90" s="4">
        <v>0</v>
      </c>
      <c r="Z90" s="4">
        <v>0</v>
      </c>
      <c r="AA90" s="4">
        <v>8.8102173913043469</v>
      </c>
      <c r="AB90" s="4">
        <v>0.23369565217391305</v>
      </c>
      <c r="AC90" s="4">
        <v>55.690869565217398</v>
      </c>
      <c r="AD90" s="4">
        <v>0</v>
      </c>
      <c r="AE90" s="4">
        <v>1.0445652173913043</v>
      </c>
      <c r="AF90" s="1">
        <v>265647</v>
      </c>
      <c r="AG90" s="1">
        <v>7</v>
      </c>
      <c r="AH90"/>
    </row>
    <row r="91" spans="1:34" x14ac:dyDescent="0.25">
      <c r="A91" t="s">
        <v>496</v>
      </c>
      <c r="B91" t="s">
        <v>266</v>
      </c>
      <c r="C91" t="s">
        <v>726</v>
      </c>
      <c r="D91" t="s">
        <v>593</v>
      </c>
      <c r="E91" s="4">
        <v>104.66304347826087</v>
      </c>
      <c r="F91" s="4">
        <f>Nurse[[#This Row],[Total Nurse Staff Hours]]/Nurse[[#This Row],[MDS Census]]</f>
        <v>2.8995118911621143</v>
      </c>
      <c r="G91" s="4">
        <f>Nurse[[#This Row],[Total Direct Care Staff Hours]]/Nurse[[#This Row],[MDS Census]]</f>
        <v>2.6874182158064182</v>
      </c>
      <c r="H91" s="4">
        <f>Nurse[[#This Row],[Total RN Hours (w/ Admin, DON)]]/Nurse[[#This Row],[MDS Census]]</f>
        <v>0.15682209990653237</v>
      </c>
      <c r="I91" s="4">
        <f>Nurse[[#This Row],[RN Hours (excl. Admin, DON)]]/Nurse[[#This Row],[MDS Census]]</f>
        <v>6.1692802990964794E-2</v>
      </c>
      <c r="J91" s="4">
        <f>SUM(Nurse[[#This Row],[RN Hours (excl. Admin, DON)]],Nurse[[#This Row],[RN Admin Hours]],Nurse[[#This Row],[RN DON Hours]],Nurse[[#This Row],[LPN Hours (excl. Admin)]],Nurse[[#This Row],[LPN Admin Hours]],Nurse[[#This Row],[CNA Hours]],Nurse[[#This Row],[NA TR Hours]],Nurse[[#This Row],[Med Aide/Tech Hours]])</f>
        <v>303.4717391304348</v>
      </c>
      <c r="K91" s="4">
        <f>SUM(Nurse[[#This Row],[RN Hours (excl. Admin, DON)]],Nurse[[#This Row],[LPN Hours (excl. Admin)]],Nurse[[#This Row],[CNA Hours]],Nurse[[#This Row],[NA TR Hours]],Nurse[[#This Row],[Med Aide/Tech Hours]])</f>
        <v>281.27336956521742</v>
      </c>
      <c r="L91" s="4">
        <f>SUM(Nurse[[#This Row],[RN Hours (excl. Admin, DON)]],Nurse[[#This Row],[RN Admin Hours]],Nurse[[#This Row],[RN DON Hours]])</f>
        <v>16.413478260869567</v>
      </c>
      <c r="M91" s="4">
        <v>6.4569565217391309</v>
      </c>
      <c r="N91" s="4">
        <v>4.3913043478260869</v>
      </c>
      <c r="O91" s="4">
        <v>5.5652173913043477</v>
      </c>
      <c r="P91" s="4">
        <f>SUM(Nurse[[#This Row],[LPN Hours (excl. Admin)]],Nurse[[#This Row],[LPN Admin Hours]])</f>
        <v>73.658369565217356</v>
      </c>
      <c r="Q91" s="4">
        <v>61.416521739130395</v>
      </c>
      <c r="R91" s="4">
        <v>12.241847826086957</v>
      </c>
      <c r="S91" s="4">
        <f>SUM(Nurse[[#This Row],[CNA Hours]],Nurse[[#This Row],[NA TR Hours]],Nurse[[#This Row],[Med Aide/Tech Hours]])</f>
        <v>213.39989130434788</v>
      </c>
      <c r="T91" s="4">
        <v>176.87543478260875</v>
      </c>
      <c r="U91" s="4">
        <v>0</v>
      </c>
      <c r="V91" s="4">
        <v>36.524456521739133</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59.080652173913052</v>
      </c>
      <c r="X91" s="4">
        <v>0.59010869565217394</v>
      </c>
      <c r="Y91" s="4">
        <v>0</v>
      </c>
      <c r="Z91" s="4">
        <v>0</v>
      </c>
      <c r="AA91" s="4">
        <v>23.840434782608703</v>
      </c>
      <c r="AB91" s="4">
        <v>0</v>
      </c>
      <c r="AC91" s="4">
        <v>34.650108695652179</v>
      </c>
      <c r="AD91" s="4">
        <v>0</v>
      </c>
      <c r="AE91" s="4">
        <v>0</v>
      </c>
      <c r="AF91" s="1">
        <v>265607</v>
      </c>
      <c r="AG91" s="1">
        <v>7</v>
      </c>
      <c r="AH91"/>
    </row>
    <row r="92" spans="1:34" x14ac:dyDescent="0.25">
      <c r="A92" t="s">
        <v>496</v>
      </c>
      <c r="B92" t="s">
        <v>124</v>
      </c>
      <c r="C92" t="s">
        <v>772</v>
      </c>
      <c r="D92" t="s">
        <v>523</v>
      </c>
      <c r="E92" s="4">
        <v>76.815217391304344</v>
      </c>
      <c r="F92" s="4">
        <f>Nurse[[#This Row],[Total Nurse Staff Hours]]/Nurse[[#This Row],[MDS Census]]</f>
        <v>4.9451790009905201</v>
      </c>
      <c r="G92" s="4">
        <f>Nurse[[#This Row],[Total Direct Care Staff Hours]]/Nurse[[#This Row],[MDS Census]]</f>
        <v>4.7606947785481815</v>
      </c>
      <c r="H92" s="4">
        <f>Nurse[[#This Row],[Total RN Hours (w/ Admin, DON)]]/Nurse[[#This Row],[MDS Census]]</f>
        <v>0.67189047686429881</v>
      </c>
      <c r="I92" s="4">
        <f>Nurse[[#This Row],[RN Hours (excl. Admin, DON)]]/Nurse[[#This Row],[MDS Census]]</f>
        <v>0.56427762841375406</v>
      </c>
      <c r="J92" s="4">
        <f>SUM(Nurse[[#This Row],[RN Hours (excl. Admin, DON)]],Nurse[[#This Row],[RN Admin Hours]],Nurse[[#This Row],[RN DON Hours]],Nurse[[#This Row],[LPN Hours (excl. Admin)]],Nurse[[#This Row],[LPN Admin Hours]],Nurse[[#This Row],[CNA Hours]],Nurse[[#This Row],[NA TR Hours]],Nurse[[#This Row],[Med Aide/Tech Hours]])</f>
        <v>379.86500000000001</v>
      </c>
      <c r="K92" s="4">
        <f>SUM(Nurse[[#This Row],[RN Hours (excl. Admin, DON)]],Nurse[[#This Row],[LPN Hours (excl. Admin)]],Nurse[[#This Row],[CNA Hours]],Nurse[[#This Row],[NA TR Hours]],Nurse[[#This Row],[Med Aide/Tech Hours]])</f>
        <v>365.69380434782607</v>
      </c>
      <c r="L92" s="4">
        <f>SUM(Nurse[[#This Row],[RN Hours (excl. Admin, DON)]],Nurse[[#This Row],[RN Admin Hours]],Nurse[[#This Row],[RN DON Hours]])</f>
        <v>51.611413043478258</v>
      </c>
      <c r="M92" s="4">
        <v>43.345108695652172</v>
      </c>
      <c r="N92" s="4">
        <v>3.222826086956522</v>
      </c>
      <c r="O92" s="4">
        <v>5.0434782608695654</v>
      </c>
      <c r="P92" s="4">
        <f>SUM(Nurse[[#This Row],[LPN Hours (excl. Admin)]],Nurse[[#This Row],[LPN Admin Hours]])</f>
        <v>72.823369565217391</v>
      </c>
      <c r="Q92" s="4">
        <v>66.918478260869563</v>
      </c>
      <c r="R92" s="4">
        <v>5.9048913043478262</v>
      </c>
      <c r="S92" s="4">
        <f>SUM(Nurse[[#This Row],[CNA Hours]],Nurse[[#This Row],[NA TR Hours]],Nurse[[#This Row],[Med Aide/Tech Hours]])</f>
        <v>255.43021739130435</v>
      </c>
      <c r="T92" s="4">
        <v>240.63673913043479</v>
      </c>
      <c r="U92" s="4">
        <v>14.793478260869565</v>
      </c>
      <c r="V92" s="4">
        <v>0</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8.5171739130434787</v>
      </c>
      <c r="X92" s="4">
        <v>0</v>
      </c>
      <c r="Y92" s="4">
        <v>0</v>
      </c>
      <c r="Z92" s="4">
        <v>0</v>
      </c>
      <c r="AA92" s="4">
        <v>0.57880434782608692</v>
      </c>
      <c r="AB92" s="4">
        <v>0</v>
      </c>
      <c r="AC92" s="4">
        <v>7.9383695652173918</v>
      </c>
      <c r="AD92" s="4">
        <v>0</v>
      </c>
      <c r="AE92" s="4">
        <v>0</v>
      </c>
      <c r="AF92" s="1">
        <v>265369</v>
      </c>
      <c r="AG92" s="1">
        <v>7</v>
      </c>
      <c r="AH92"/>
    </row>
    <row r="93" spans="1:34" x14ac:dyDescent="0.25">
      <c r="A93" t="s">
        <v>496</v>
      </c>
      <c r="B93" t="s">
        <v>290</v>
      </c>
      <c r="C93" t="s">
        <v>691</v>
      </c>
      <c r="D93" t="s">
        <v>542</v>
      </c>
      <c r="E93" s="4">
        <v>58.326086956521742</v>
      </c>
      <c r="F93" s="4">
        <f>Nurse[[#This Row],[Total Nurse Staff Hours]]/Nurse[[#This Row],[MDS Census]]</f>
        <v>2.0360398807305256</v>
      </c>
      <c r="G93" s="4">
        <f>Nurse[[#This Row],[Total Direct Care Staff Hours]]/Nurse[[#This Row],[MDS Census]]</f>
        <v>1.7866828177413343</v>
      </c>
      <c r="H93" s="4">
        <f>Nurse[[#This Row],[Total RN Hours (w/ Admin, DON)]]/Nurse[[#This Row],[MDS Census]]</f>
        <v>0.42346999627282889</v>
      </c>
      <c r="I93" s="4">
        <f>Nurse[[#This Row],[RN Hours (excl. Admin, DON)]]/Nurse[[#This Row],[MDS Census]]</f>
        <v>0.17411293328363769</v>
      </c>
      <c r="J93" s="4">
        <f>SUM(Nurse[[#This Row],[RN Hours (excl. Admin, DON)]],Nurse[[#This Row],[RN Admin Hours]],Nurse[[#This Row],[RN DON Hours]],Nurse[[#This Row],[LPN Hours (excl. Admin)]],Nurse[[#This Row],[LPN Admin Hours]],Nurse[[#This Row],[CNA Hours]],Nurse[[#This Row],[NA TR Hours]],Nurse[[#This Row],[Med Aide/Tech Hours]])</f>
        <v>118.7542391304348</v>
      </c>
      <c r="K93" s="4">
        <f>SUM(Nurse[[#This Row],[RN Hours (excl. Admin, DON)]],Nurse[[#This Row],[LPN Hours (excl. Admin)]],Nurse[[#This Row],[CNA Hours]],Nurse[[#This Row],[NA TR Hours]],Nurse[[#This Row],[Med Aide/Tech Hours]])</f>
        <v>104.21021739130435</v>
      </c>
      <c r="L93" s="4">
        <f>SUM(Nurse[[#This Row],[RN Hours (excl. Admin, DON)]],Nurse[[#This Row],[RN Admin Hours]],Nurse[[#This Row],[RN DON Hours]])</f>
        <v>24.699347826086957</v>
      </c>
      <c r="M93" s="4">
        <v>10.155326086956521</v>
      </c>
      <c r="N93" s="4">
        <v>5.510326086956522</v>
      </c>
      <c r="O93" s="4">
        <v>9.0336956521739129</v>
      </c>
      <c r="P93" s="4">
        <f>SUM(Nurse[[#This Row],[LPN Hours (excl. Admin)]],Nurse[[#This Row],[LPN Admin Hours]])</f>
        <v>31.571413043478262</v>
      </c>
      <c r="Q93" s="4">
        <v>31.571413043478262</v>
      </c>
      <c r="R93" s="4">
        <v>0</v>
      </c>
      <c r="S93" s="4">
        <f>SUM(Nurse[[#This Row],[CNA Hours]],Nurse[[#This Row],[NA TR Hours]],Nurse[[#This Row],[Med Aide/Tech Hours]])</f>
        <v>62.483478260869568</v>
      </c>
      <c r="T93" s="4">
        <v>26.791304347826095</v>
      </c>
      <c r="U93" s="4">
        <v>14.679891304347825</v>
      </c>
      <c r="V93" s="4">
        <v>21.012282608695649</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13.261521739130435</v>
      </c>
      <c r="X93" s="4">
        <v>4.5569565217391297</v>
      </c>
      <c r="Y93" s="4">
        <v>0.10597826086956522</v>
      </c>
      <c r="Z93" s="4">
        <v>0</v>
      </c>
      <c r="AA93" s="4">
        <v>7.4157608695652177</v>
      </c>
      <c r="AB93" s="4">
        <v>0</v>
      </c>
      <c r="AC93" s="4">
        <v>1.1828260869565219</v>
      </c>
      <c r="AD93" s="4">
        <v>0</v>
      </c>
      <c r="AE93" s="4">
        <v>0</v>
      </c>
      <c r="AF93" s="1">
        <v>265652</v>
      </c>
      <c r="AG93" s="1">
        <v>7</v>
      </c>
      <c r="AH93"/>
    </row>
    <row r="94" spans="1:34" x14ac:dyDescent="0.25">
      <c r="A94" t="s">
        <v>496</v>
      </c>
      <c r="B94" t="s">
        <v>204</v>
      </c>
      <c r="C94" t="s">
        <v>795</v>
      </c>
      <c r="D94" t="s">
        <v>574</v>
      </c>
      <c r="E94" s="4">
        <v>45.097826086956523</v>
      </c>
      <c r="F94" s="4">
        <f>Nurse[[#This Row],[Total Nurse Staff Hours]]/Nurse[[#This Row],[MDS Census]]</f>
        <v>3.4258471920944809</v>
      </c>
      <c r="G94" s="4">
        <f>Nurse[[#This Row],[Total Direct Care Staff Hours]]/Nurse[[#This Row],[MDS Census]]</f>
        <v>3.2318944323933478</v>
      </c>
      <c r="H94" s="4">
        <f>Nurse[[#This Row],[Total RN Hours (w/ Admin, DON)]]/Nurse[[#This Row],[MDS Census]]</f>
        <v>0.33603277898288747</v>
      </c>
      <c r="I94" s="4">
        <f>Nurse[[#This Row],[RN Hours (excl. Admin, DON)]]/Nurse[[#This Row],[MDS Census]]</f>
        <v>0.26926970354302249</v>
      </c>
      <c r="J94" s="4">
        <f>SUM(Nurse[[#This Row],[RN Hours (excl. Admin, DON)]],Nurse[[#This Row],[RN Admin Hours]],Nurse[[#This Row],[RN DON Hours]],Nurse[[#This Row],[LPN Hours (excl. Admin)]],Nurse[[#This Row],[LPN Admin Hours]],Nurse[[#This Row],[CNA Hours]],Nurse[[#This Row],[NA TR Hours]],Nurse[[#This Row],[Med Aide/Tech Hours]])</f>
        <v>154.49826086956523</v>
      </c>
      <c r="K94" s="4">
        <f>SUM(Nurse[[#This Row],[RN Hours (excl. Admin, DON)]],Nurse[[#This Row],[LPN Hours (excl. Admin)]],Nurse[[#This Row],[CNA Hours]],Nurse[[#This Row],[NA TR Hours]],Nurse[[#This Row],[Med Aide/Tech Hours]])</f>
        <v>145.75141304347827</v>
      </c>
      <c r="L94" s="4">
        <f>SUM(Nurse[[#This Row],[RN Hours (excl. Admin, DON)]],Nurse[[#This Row],[RN Admin Hours]],Nurse[[#This Row],[RN DON Hours]])</f>
        <v>15.154347826086958</v>
      </c>
      <c r="M94" s="4">
        <v>12.143478260869568</v>
      </c>
      <c r="N94" s="4">
        <v>0</v>
      </c>
      <c r="O94" s="4">
        <v>3.0108695652173911</v>
      </c>
      <c r="P94" s="4">
        <f>SUM(Nurse[[#This Row],[LPN Hours (excl. Admin)]],Nurse[[#This Row],[LPN Admin Hours]])</f>
        <v>22.400978260869564</v>
      </c>
      <c r="Q94" s="4">
        <v>16.664999999999999</v>
      </c>
      <c r="R94" s="4">
        <v>5.7359782608695653</v>
      </c>
      <c r="S94" s="4">
        <f>SUM(Nurse[[#This Row],[CNA Hours]],Nurse[[#This Row],[NA TR Hours]],Nurse[[#This Row],[Med Aide/Tech Hours]])</f>
        <v>116.94293478260872</v>
      </c>
      <c r="T94" s="4">
        <v>78.017500000000013</v>
      </c>
      <c r="U94" s="4">
        <v>22.167391304347824</v>
      </c>
      <c r="V94" s="4">
        <v>16.75804347826087</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4" s="4">
        <v>0</v>
      </c>
      <c r="Y94" s="4">
        <v>0</v>
      </c>
      <c r="Z94" s="4">
        <v>0</v>
      </c>
      <c r="AA94" s="4">
        <v>0</v>
      </c>
      <c r="AB94" s="4">
        <v>0</v>
      </c>
      <c r="AC94" s="4">
        <v>0</v>
      </c>
      <c r="AD94" s="4">
        <v>0</v>
      </c>
      <c r="AE94" s="4">
        <v>0</v>
      </c>
      <c r="AF94" s="1">
        <v>265504</v>
      </c>
      <c r="AG94" s="1">
        <v>7</v>
      </c>
      <c r="AH94"/>
    </row>
    <row r="95" spans="1:34" x14ac:dyDescent="0.25">
      <c r="A95" t="s">
        <v>496</v>
      </c>
      <c r="B95" t="s">
        <v>122</v>
      </c>
      <c r="C95" t="s">
        <v>715</v>
      </c>
      <c r="D95" t="s">
        <v>613</v>
      </c>
      <c r="E95" s="4">
        <v>64.271739130434781</v>
      </c>
      <c r="F95" s="4">
        <f>Nurse[[#This Row],[Total Nurse Staff Hours]]/Nurse[[#This Row],[MDS Census]]</f>
        <v>4.042152883477085</v>
      </c>
      <c r="G95" s="4">
        <f>Nurse[[#This Row],[Total Direct Care Staff Hours]]/Nurse[[#This Row],[MDS Census]]</f>
        <v>3.8203196347031976</v>
      </c>
      <c r="H95" s="4">
        <f>Nurse[[#This Row],[Total RN Hours (w/ Admin, DON)]]/Nurse[[#This Row],[MDS Census]]</f>
        <v>0.54373414510400842</v>
      </c>
      <c r="I95" s="4">
        <f>Nurse[[#This Row],[RN Hours (excl. Admin, DON)]]/Nurse[[#This Row],[MDS Census]]</f>
        <v>0.47743953999661792</v>
      </c>
      <c r="J95" s="4">
        <f>SUM(Nurse[[#This Row],[RN Hours (excl. Admin, DON)]],Nurse[[#This Row],[RN Admin Hours]],Nurse[[#This Row],[RN DON Hours]],Nurse[[#This Row],[LPN Hours (excl. Admin)]],Nurse[[#This Row],[LPN Admin Hours]],Nurse[[#This Row],[CNA Hours]],Nurse[[#This Row],[NA TR Hours]],Nurse[[#This Row],[Med Aide/Tech Hours]])</f>
        <v>259.79619565217394</v>
      </c>
      <c r="K95" s="4">
        <f>SUM(Nurse[[#This Row],[RN Hours (excl. Admin, DON)]],Nurse[[#This Row],[LPN Hours (excl. Admin)]],Nurse[[#This Row],[CNA Hours]],Nurse[[#This Row],[NA TR Hours]],Nurse[[#This Row],[Med Aide/Tech Hours]])</f>
        <v>245.53858695652181</v>
      </c>
      <c r="L95" s="4">
        <f>SUM(Nurse[[#This Row],[RN Hours (excl. Admin, DON)]],Nurse[[#This Row],[RN Admin Hours]],Nurse[[#This Row],[RN DON Hours]])</f>
        <v>34.9467391304348</v>
      </c>
      <c r="M95" s="4">
        <v>30.685869565217409</v>
      </c>
      <c r="N95" s="4">
        <v>0</v>
      </c>
      <c r="O95" s="4">
        <v>4.2608695652173916</v>
      </c>
      <c r="P95" s="4">
        <f>SUM(Nurse[[#This Row],[LPN Hours (excl. Admin)]],Nurse[[#This Row],[LPN Admin Hours]])</f>
        <v>57.75869565217392</v>
      </c>
      <c r="Q95" s="4">
        <v>47.761956521739137</v>
      </c>
      <c r="R95" s="4">
        <v>9.9967391304347846</v>
      </c>
      <c r="S95" s="4">
        <f>SUM(Nurse[[#This Row],[CNA Hours]],Nurse[[#This Row],[NA TR Hours]],Nurse[[#This Row],[Med Aide/Tech Hours]])</f>
        <v>167.09076086956526</v>
      </c>
      <c r="T95" s="4">
        <v>161.90271739130438</v>
      </c>
      <c r="U95" s="4">
        <v>0</v>
      </c>
      <c r="V95" s="4">
        <v>5.1880434782608713</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5" s="4">
        <v>0</v>
      </c>
      <c r="Y95" s="4">
        <v>0</v>
      </c>
      <c r="Z95" s="4">
        <v>0</v>
      </c>
      <c r="AA95" s="4">
        <v>0</v>
      </c>
      <c r="AB95" s="4">
        <v>0</v>
      </c>
      <c r="AC95" s="4">
        <v>0</v>
      </c>
      <c r="AD95" s="4">
        <v>0</v>
      </c>
      <c r="AE95" s="4">
        <v>0</v>
      </c>
      <c r="AF95" s="1">
        <v>265367</v>
      </c>
      <c r="AG95" s="1">
        <v>7</v>
      </c>
      <c r="AH95"/>
    </row>
    <row r="96" spans="1:34" x14ac:dyDescent="0.25">
      <c r="A96" t="s">
        <v>496</v>
      </c>
      <c r="B96" t="s">
        <v>244</v>
      </c>
      <c r="C96" t="s">
        <v>694</v>
      </c>
      <c r="D96" t="s">
        <v>561</v>
      </c>
      <c r="E96" s="4">
        <v>39.282608695652172</v>
      </c>
      <c r="F96" s="4">
        <f>Nurse[[#This Row],[Total Nurse Staff Hours]]/Nurse[[#This Row],[MDS Census]]</f>
        <v>3.8609048146098512</v>
      </c>
      <c r="G96" s="4">
        <f>Nurse[[#This Row],[Total Direct Care Staff Hours]]/Nurse[[#This Row],[MDS Census]]</f>
        <v>3.8609048146098512</v>
      </c>
      <c r="H96" s="4">
        <f>Nurse[[#This Row],[Total RN Hours (w/ Admin, DON)]]/Nurse[[#This Row],[MDS Census]]</f>
        <v>0.28589651355838408</v>
      </c>
      <c r="I96" s="4">
        <f>Nurse[[#This Row],[RN Hours (excl. Admin, DON)]]/Nurse[[#This Row],[MDS Census]]</f>
        <v>0.28589651355838408</v>
      </c>
      <c r="J96" s="4">
        <f>SUM(Nurse[[#This Row],[RN Hours (excl. Admin, DON)]],Nurse[[#This Row],[RN Admin Hours]],Nurse[[#This Row],[RN DON Hours]],Nurse[[#This Row],[LPN Hours (excl. Admin)]],Nurse[[#This Row],[LPN Admin Hours]],Nurse[[#This Row],[CNA Hours]],Nurse[[#This Row],[NA TR Hours]],Nurse[[#This Row],[Med Aide/Tech Hours]])</f>
        <v>151.66641304347829</v>
      </c>
      <c r="K96" s="4">
        <f>SUM(Nurse[[#This Row],[RN Hours (excl. Admin, DON)]],Nurse[[#This Row],[LPN Hours (excl. Admin)]],Nurse[[#This Row],[CNA Hours]],Nurse[[#This Row],[NA TR Hours]],Nurse[[#This Row],[Med Aide/Tech Hours]])</f>
        <v>151.66641304347829</v>
      </c>
      <c r="L96" s="4">
        <f>SUM(Nurse[[#This Row],[RN Hours (excl. Admin, DON)]],Nurse[[#This Row],[RN Admin Hours]],Nurse[[#This Row],[RN DON Hours]])</f>
        <v>11.230760869565218</v>
      </c>
      <c r="M96" s="4">
        <v>11.230760869565218</v>
      </c>
      <c r="N96" s="4">
        <v>0</v>
      </c>
      <c r="O96" s="4">
        <v>0</v>
      </c>
      <c r="P96" s="4">
        <f>SUM(Nurse[[#This Row],[LPN Hours (excl. Admin)]],Nurse[[#This Row],[LPN Admin Hours]])</f>
        <v>44.540869565217392</v>
      </c>
      <c r="Q96" s="4">
        <v>44.540869565217392</v>
      </c>
      <c r="R96" s="4">
        <v>0</v>
      </c>
      <c r="S96" s="4">
        <f>SUM(Nurse[[#This Row],[CNA Hours]],Nurse[[#This Row],[NA TR Hours]],Nurse[[#This Row],[Med Aide/Tech Hours]])</f>
        <v>95.894782608695678</v>
      </c>
      <c r="T96" s="4">
        <v>65.712391304347847</v>
      </c>
      <c r="U96" s="4">
        <v>0</v>
      </c>
      <c r="V96" s="4">
        <v>30.182391304347835</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9.570652173913043</v>
      </c>
      <c r="X96" s="4">
        <v>0</v>
      </c>
      <c r="Y96" s="4">
        <v>0</v>
      </c>
      <c r="Z96" s="4">
        <v>0</v>
      </c>
      <c r="AA96" s="4">
        <v>0</v>
      </c>
      <c r="AB96" s="4">
        <v>0</v>
      </c>
      <c r="AC96" s="4">
        <v>6.7309782608695654</v>
      </c>
      <c r="AD96" s="4">
        <v>0</v>
      </c>
      <c r="AE96" s="4">
        <v>2.839673913043478</v>
      </c>
      <c r="AF96" s="1">
        <v>265572</v>
      </c>
      <c r="AG96" s="1">
        <v>7</v>
      </c>
      <c r="AH96"/>
    </row>
    <row r="97" spans="1:34" x14ac:dyDescent="0.25">
      <c r="A97" t="s">
        <v>496</v>
      </c>
      <c r="B97" t="s">
        <v>341</v>
      </c>
      <c r="C97" t="s">
        <v>835</v>
      </c>
      <c r="D97" t="s">
        <v>573</v>
      </c>
      <c r="E97" s="4">
        <v>40.489130434782609</v>
      </c>
      <c r="F97" s="4">
        <f>Nurse[[#This Row],[Total Nurse Staff Hours]]/Nurse[[#This Row],[MDS Census]]</f>
        <v>3.394998657718121</v>
      </c>
      <c r="G97" s="4">
        <f>Nurse[[#This Row],[Total Direct Care Staff Hours]]/Nurse[[#This Row],[MDS Census]]</f>
        <v>3.2687758389261745</v>
      </c>
      <c r="H97" s="4">
        <f>Nurse[[#This Row],[Total RN Hours (w/ Admin, DON)]]/Nurse[[#This Row],[MDS Census]]</f>
        <v>0.29111140939597313</v>
      </c>
      <c r="I97" s="4">
        <f>Nurse[[#This Row],[RN Hours (excl. Admin, DON)]]/Nurse[[#This Row],[MDS Census]]</f>
        <v>0.16488859060402683</v>
      </c>
      <c r="J97" s="4">
        <f>SUM(Nurse[[#This Row],[RN Hours (excl. Admin, DON)]],Nurse[[#This Row],[RN Admin Hours]],Nurse[[#This Row],[RN DON Hours]],Nurse[[#This Row],[LPN Hours (excl. Admin)]],Nurse[[#This Row],[LPN Admin Hours]],Nurse[[#This Row],[CNA Hours]],Nurse[[#This Row],[NA TR Hours]],Nurse[[#This Row],[Med Aide/Tech Hours]])</f>
        <v>137.46054347826089</v>
      </c>
      <c r="K97" s="4">
        <f>SUM(Nurse[[#This Row],[RN Hours (excl. Admin, DON)]],Nurse[[#This Row],[LPN Hours (excl. Admin)]],Nurse[[#This Row],[CNA Hours]],Nurse[[#This Row],[NA TR Hours]],Nurse[[#This Row],[Med Aide/Tech Hours]])</f>
        <v>132.34989130434784</v>
      </c>
      <c r="L97" s="4">
        <f>SUM(Nurse[[#This Row],[RN Hours (excl. Admin, DON)]],Nurse[[#This Row],[RN Admin Hours]],Nurse[[#This Row],[RN DON Hours]])</f>
        <v>11.786847826086955</v>
      </c>
      <c r="M97" s="4">
        <v>6.6761956521739121</v>
      </c>
      <c r="N97" s="4">
        <v>0</v>
      </c>
      <c r="O97" s="4">
        <v>5.1106521739130439</v>
      </c>
      <c r="P97" s="4">
        <f>SUM(Nurse[[#This Row],[LPN Hours (excl. Admin)]],Nurse[[#This Row],[LPN Admin Hours]])</f>
        <v>19.226195652173921</v>
      </c>
      <c r="Q97" s="4">
        <v>19.226195652173921</v>
      </c>
      <c r="R97" s="4">
        <v>0</v>
      </c>
      <c r="S97" s="4">
        <f>SUM(Nurse[[#This Row],[CNA Hours]],Nurse[[#This Row],[NA TR Hours]],Nurse[[#This Row],[Med Aide/Tech Hours]])</f>
        <v>106.44749999999999</v>
      </c>
      <c r="T97" s="4">
        <v>60.942282608695656</v>
      </c>
      <c r="U97" s="4">
        <v>33.823043478260871</v>
      </c>
      <c r="V97" s="4">
        <v>11.682173913043478</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7" s="4">
        <v>0</v>
      </c>
      <c r="Y97" s="4">
        <v>0</v>
      </c>
      <c r="Z97" s="4">
        <v>0</v>
      </c>
      <c r="AA97" s="4">
        <v>0</v>
      </c>
      <c r="AB97" s="4">
        <v>0</v>
      </c>
      <c r="AC97" s="4">
        <v>0</v>
      </c>
      <c r="AD97" s="4">
        <v>0</v>
      </c>
      <c r="AE97" s="4">
        <v>0</v>
      </c>
      <c r="AF97" s="1">
        <v>265729</v>
      </c>
      <c r="AG97" s="1">
        <v>7</v>
      </c>
      <c r="AH97"/>
    </row>
    <row r="98" spans="1:34" x14ac:dyDescent="0.25">
      <c r="A98" t="s">
        <v>496</v>
      </c>
      <c r="B98" t="s">
        <v>137</v>
      </c>
      <c r="C98" t="s">
        <v>716</v>
      </c>
      <c r="D98" t="s">
        <v>610</v>
      </c>
      <c r="E98" s="4">
        <v>56.043478260869563</v>
      </c>
      <c r="F98" s="4">
        <f>Nurse[[#This Row],[Total Nurse Staff Hours]]/Nurse[[#This Row],[MDS Census]]</f>
        <v>2.8960434445306436</v>
      </c>
      <c r="G98" s="4">
        <f>Nurse[[#This Row],[Total Direct Care Staff Hours]]/Nurse[[#This Row],[MDS Census]]</f>
        <v>2.7913110938712182</v>
      </c>
      <c r="H98" s="4">
        <f>Nurse[[#This Row],[Total RN Hours (w/ Admin, DON)]]/Nurse[[#This Row],[MDS Census]]</f>
        <v>0.30430566330488751</v>
      </c>
      <c r="I98" s="4">
        <f>Nurse[[#This Row],[RN Hours (excl. Admin, DON)]]/Nurse[[#This Row],[MDS Census]]</f>
        <v>0.20190069821567108</v>
      </c>
      <c r="J98" s="4">
        <f>SUM(Nurse[[#This Row],[RN Hours (excl. Admin, DON)]],Nurse[[#This Row],[RN Admin Hours]],Nurse[[#This Row],[RN DON Hours]],Nurse[[#This Row],[LPN Hours (excl. Admin)]],Nurse[[#This Row],[LPN Admin Hours]],Nurse[[#This Row],[CNA Hours]],Nurse[[#This Row],[NA TR Hours]],Nurse[[#This Row],[Med Aide/Tech Hours]])</f>
        <v>162.30434782608694</v>
      </c>
      <c r="K98" s="4">
        <f>SUM(Nurse[[#This Row],[RN Hours (excl. Admin, DON)]],Nurse[[#This Row],[LPN Hours (excl. Admin)]],Nurse[[#This Row],[CNA Hours]],Nurse[[#This Row],[NA TR Hours]],Nurse[[#This Row],[Med Aide/Tech Hours]])</f>
        <v>156.43478260869566</v>
      </c>
      <c r="L98" s="4">
        <f>SUM(Nurse[[#This Row],[RN Hours (excl. Admin, DON)]],Nurse[[#This Row],[RN Admin Hours]],Nurse[[#This Row],[RN DON Hours]])</f>
        <v>17.054347826086957</v>
      </c>
      <c r="M98" s="4">
        <v>11.315217391304348</v>
      </c>
      <c r="N98" s="4">
        <v>0</v>
      </c>
      <c r="O98" s="4">
        <v>5.7391304347826084</v>
      </c>
      <c r="P98" s="4">
        <f>SUM(Nurse[[#This Row],[LPN Hours (excl. Admin)]],Nurse[[#This Row],[LPN Admin Hours]])</f>
        <v>40.130434782608695</v>
      </c>
      <c r="Q98" s="4">
        <v>40</v>
      </c>
      <c r="R98" s="4">
        <v>0.13043478260869565</v>
      </c>
      <c r="S98" s="4">
        <f>SUM(Nurse[[#This Row],[CNA Hours]],Nurse[[#This Row],[NA TR Hours]],Nurse[[#This Row],[Med Aide/Tech Hours]])</f>
        <v>105.1195652173913</v>
      </c>
      <c r="T98" s="4">
        <v>60.663043478260867</v>
      </c>
      <c r="U98" s="4">
        <v>18.894021739130434</v>
      </c>
      <c r="V98" s="4">
        <v>25.5625</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8" s="4">
        <v>0</v>
      </c>
      <c r="Y98" s="4">
        <v>0</v>
      </c>
      <c r="Z98" s="4">
        <v>0</v>
      </c>
      <c r="AA98" s="4">
        <v>0</v>
      </c>
      <c r="AB98" s="4">
        <v>0</v>
      </c>
      <c r="AC98" s="4">
        <v>0</v>
      </c>
      <c r="AD98" s="4">
        <v>0</v>
      </c>
      <c r="AE98" s="4">
        <v>0</v>
      </c>
      <c r="AF98" s="1">
        <v>265392</v>
      </c>
      <c r="AG98" s="1">
        <v>7</v>
      </c>
      <c r="AH98"/>
    </row>
    <row r="99" spans="1:34" x14ac:dyDescent="0.25">
      <c r="A99" t="s">
        <v>496</v>
      </c>
      <c r="B99" t="s">
        <v>92</v>
      </c>
      <c r="C99" t="s">
        <v>757</v>
      </c>
      <c r="D99" t="s">
        <v>593</v>
      </c>
      <c r="E99" s="4">
        <v>161.2608695652174</v>
      </c>
      <c r="F99" s="4">
        <f>Nurse[[#This Row],[Total Nurse Staff Hours]]/Nurse[[#This Row],[MDS Census]]</f>
        <v>3.5700390940954434</v>
      </c>
      <c r="G99" s="4">
        <f>Nurse[[#This Row],[Total Direct Care Staff Hours]]/Nurse[[#This Row],[MDS Census]]</f>
        <v>3.3952891614990564</v>
      </c>
      <c r="H99" s="4">
        <f>Nurse[[#This Row],[Total RN Hours (w/ Admin, DON)]]/Nurse[[#This Row],[MDS Census]]</f>
        <v>0.19796373685629548</v>
      </c>
      <c r="I99" s="4">
        <f>Nurse[[#This Row],[RN Hours (excl. Admin, DON)]]/Nurse[[#This Row],[MDS Census]]</f>
        <v>6.5711782151523332E-2</v>
      </c>
      <c r="J99" s="4">
        <f>SUM(Nurse[[#This Row],[RN Hours (excl. Admin, DON)]],Nurse[[#This Row],[RN Admin Hours]],Nurse[[#This Row],[RN DON Hours]],Nurse[[#This Row],[LPN Hours (excl. Admin)]],Nurse[[#This Row],[LPN Admin Hours]],Nurse[[#This Row],[CNA Hours]],Nurse[[#This Row],[NA TR Hours]],Nurse[[#This Row],[Med Aide/Tech Hours]])</f>
        <v>575.7076086956522</v>
      </c>
      <c r="K99" s="4">
        <f>SUM(Nurse[[#This Row],[RN Hours (excl. Admin, DON)]],Nurse[[#This Row],[LPN Hours (excl. Admin)]],Nurse[[#This Row],[CNA Hours]],Nurse[[#This Row],[NA TR Hours]],Nurse[[#This Row],[Med Aide/Tech Hours]])</f>
        <v>547.52728260869571</v>
      </c>
      <c r="L99" s="4">
        <f>SUM(Nurse[[#This Row],[RN Hours (excl. Admin, DON)]],Nurse[[#This Row],[RN Admin Hours]],Nurse[[#This Row],[RN DON Hours]])</f>
        <v>31.923804347826085</v>
      </c>
      <c r="M99" s="4">
        <v>10.596739130434784</v>
      </c>
      <c r="N99" s="4">
        <v>16.229239130434781</v>
      </c>
      <c r="O99" s="4">
        <v>5.0978260869565215</v>
      </c>
      <c r="P99" s="4">
        <f>SUM(Nurse[[#This Row],[LPN Hours (excl. Admin)]],Nurse[[#This Row],[LPN Admin Hours]])</f>
        <v>107.66717391304351</v>
      </c>
      <c r="Q99" s="4">
        <v>100.81391304347829</v>
      </c>
      <c r="R99" s="4">
        <v>6.8532608695652177</v>
      </c>
      <c r="S99" s="4">
        <f>SUM(Nurse[[#This Row],[CNA Hours]],Nurse[[#This Row],[NA TR Hours]],Nurse[[#This Row],[Med Aide/Tech Hours]])</f>
        <v>436.11663043478256</v>
      </c>
      <c r="T99" s="4">
        <v>396.16597826086951</v>
      </c>
      <c r="U99" s="4">
        <v>0</v>
      </c>
      <c r="V99" s="4">
        <v>39.95065217391307</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126.05684782608695</v>
      </c>
      <c r="X99" s="4">
        <v>1.4527173913043478</v>
      </c>
      <c r="Y99" s="4">
        <v>0</v>
      </c>
      <c r="Z99" s="4">
        <v>0</v>
      </c>
      <c r="AA99" s="4">
        <v>24.287282608695651</v>
      </c>
      <c r="AB99" s="4">
        <v>0</v>
      </c>
      <c r="AC99" s="4">
        <v>99.43369565217391</v>
      </c>
      <c r="AD99" s="4">
        <v>0</v>
      </c>
      <c r="AE99" s="4">
        <v>0.88315217391304346</v>
      </c>
      <c r="AF99" s="1">
        <v>265325</v>
      </c>
      <c r="AG99" s="1">
        <v>7</v>
      </c>
      <c r="AH99"/>
    </row>
    <row r="100" spans="1:34" x14ac:dyDescent="0.25">
      <c r="A100" t="s">
        <v>496</v>
      </c>
      <c r="B100" t="s">
        <v>44</v>
      </c>
      <c r="C100" t="s">
        <v>697</v>
      </c>
      <c r="D100" t="s">
        <v>593</v>
      </c>
      <c r="E100" s="4">
        <v>158.18478260869566</v>
      </c>
      <c r="F100" s="4">
        <f>Nurse[[#This Row],[Total Nurse Staff Hours]]/Nurse[[#This Row],[MDS Census]]</f>
        <v>3.1600322957465812</v>
      </c>
      <c r="G100" s="4">
        <f>Nurse[[#This Row],[Total Direct Care Staff Hours]]/Nurse[[#This Row],[MDS Census]]</f>
        <v>3.118975468975469</v>
      </c>
      <c r="H100" s="4">
        <f>Nurse[[#This Row],[Total RN Hours (w/ Admin, DON)]]/Nurse[[#This Row],[MDS Census]]</f>
        <v>0.24699580842437985</v>
      </c>
      <c r="I100" s="4">
        <f>Nurse[[#This Row],[RN Hours (excl. Admin, DON)]]/Nurse[[#This Row],[MDS Census]]</f>
        <v>0.20593898165326738</v>
      </c>
      <c r="J100" s="4">
        <f>SUM(Nurse[[#This Row],[RN Hours (excl. Admin, DON)]],Nurse[[#This Row],[RN Admin Hours]],Nurse[[#This Row],[RN DON Hours]],Nurse[[#This Row],[LPN Hours (excl. Admin)]],Nurse[[#This Row],[LPN Admin Hours]],Nurse[[#This Row],[CNA Hours]],Nurse[[#This Row],[NA TR Hours]],Nurse[[#This Row],[Med Aide/Tech Hours]])</f>
        <v>499.8690217391304</v>
      </c>
      <c r="K100" s="4">
        <f>SUM(Nurse[[#This Row],[RN Hours (excl. Admin, DON)]],Nurse[[#This Row],[LPN Hours (excl. Admin)]],Nurse[[#This Row],[CNA Hours]],Nurse[[#This Row],[NA TR Hours]],Nurse[[#This Row],[Med Aide/Tech Hours]])</f>
        <v>493.37445652173915</v>
      </c>
      <c r="L100" s="4">
        <f>SUM(Nurse[[#This Row],[RN Hours (excl. Admin, DON)]],Nurse[[#This Row],[RN Admin Hours]],Nurse[[#This Row],[RN DON Hours]])</f>
        <v>39.070978260869566</v>
      </c>
      <c r="M100" s="4">
        <v>32.576413043478261</v>
      </c>
      <c r="N100" s="4">
        <v>0.48097826086956524</v>
      </c>
      <c r="O100" s="4">
        <v>6.0135869565217392</v>
      </c>
      <c r="P100" s="4">
        <f>SUM(Nurse[[#This Row],[LPN Hours (excl. Admin)]],Nurse[[#This Row],[LPN Admin Hours]])</f>
        <v>95.564456521739132</v>
      </c>
      <c r="Q100" s="4">
        <v>95.564456521739132</v>
      </c>
      <c r="R100" s="4">
        <v>0</v>
      </c>
      <c r="S100" s="4">
        <f>SUM(Nurse[[#This Row],[CNA Hours]],Nurse[[#This Row],[NA TR Hours]],Nurse[[#This Row],[Med Aide/Tech Hours]])</f>
        <v>365.23358695652172</v>
      </c>
      <c r="T100" s="4">
        <v>307.9944565217391</v>
      </c>
      <c r="U100" s="4">
        <v>0</v>
      </c>
      <c r="V100" s="4">
        <v>57.239130434782609</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138.24402173913037</v>
      </c>
      <c r="X100" s="4">
        <v>0.64163043478260873</v>
      </c>
      <c r="Y100" s="4">
        <v>0</v>
      </c>
      <c r="Z100" s="4">
        <v>0</v>
      </c>
      <c r="AA100" s="4">
        <v>36.020978260869569</v>
      </c>
      <c r="AB100" s="4">
        <v>0</v>
      </c>
      <c r="AC100" s="4">
        <v>100.95641304347819</v>
      </c>
      <c r="AD100" s="4">
        <v>0</v>
      </c>
      <c r="AE100" s="4">
        <v>0.625</v>
      </c>
      <c r="AF100" s="1">
        <v>265170</v>
      </c>
      <c r="AG100" s="1">
        <v>7</v>
      </c>
      <c r="AH100"/>
    </row>
    <row r="101" spans="1:34" x14ac:dyDescent="0.25">
      <c r="A101" t="s">
        <v>496</v>
      </c>
      <c r="B101" t="s">
        <v>104</v>
      </c>
      <c r="C101" t="s">
        <v>764</v>
      </c>
      <c r="D101" t="s">
        <v>593</v>
      </c>
      <c r="E101" s="4">
        <v>103.71739130434783</v>
      </c>
      <c r="F101" s="4">
        <f>Nurse[[#This Row],[Total Nurse Staff Hours]]/Nurse[[#This Row],[MDS Census]]</f>
        <v>2.9801949276881152</v>
      </c>
      <c r="G101" s="4">
        <f>Nurse[[#This Row],[Total Direct Care Staff Hours]]/Nurse[[#This Row],[MDS Census]]</f>
        <v>2.827493188010898</v>
      </c>
      <c r="H101" s="4">
        <f>Nurse[[#This Row],[Total RN Hours (w/ Admin, DON)]]/Nurse[[#This Row],[MDS Census]]</f>
        <v>0.23597568643890168</v>
      </c>
      <c r="I101" s="4">
        <f>Nurse[[#This Row],[RN Hours (excl. Admin, DON)]]/Nurse[[#This Row],[MDS Census]]</f>
        <v>0.1357346468245651</v>
      </c>
      <c r="J101" s="4">
        <f>SUM(Nurse[[#This Row],[RN Hours (excl. Admin, DON)]],Nurse[[#This Row],[RN Admin Hours]],Nurse[[#This Row],[RN DON Hours]],Nurse[[#This Row],[LPN Hours (excl. Admin)]],Nurse[[#This Row],[LPN Admin Hours]],Nurse[[#This Row],[CNA Hours]],Nurse[[#This Row],[NA TR Hours]],Nurse[[#This Row],[Med Aide/Tech Hours]])</f>
        <v>309.09804347826082</v>
      </c>
      <c r="K101" s="4">
        <f>SUM(Nurse[[#This Row],[RN Hours (excl. Admin, DON)]],Nurse[[#This Row],[LPN Hours (excl. Admin)]],Nurse[[#This Row],[CNA Hours]],Nurse[[#This Row],[NA TR Hours]],Nurse[[#This Row],[Med Aide/Tech Hours]])</f>
        <v>293.26021739130425</v>
      </c>
      <c r="L101" s="4">
        <f>SUM(Nurse[[#This Row],[RN Hours (excl. Admin, DON)]],Nurse[[#This Row],[RN Admin Hours]],Nurse[[#This Row],[RN DON Hours]])</f>
        <v>24.474782608695651</v>
      </c>
      <c r="M101" s="4">
        <v>14.07804347826087</v>
      </c>
      <c r="N101" s="4">
        <v>5.9565217391304346</v>
      </c>
      <c r="O101" s="4">
        <v>4.4402173913043477</v>
      </c>
      <c r="P101" s="4">
        <f>SUM(Nurse[[#This Row],[LPN Hours (excl. Admin)]],Nurse[[#This Row],[LPN Admin Hours]])</f>
        <v>57.382608695652159</v>
      </c>
      <c r="Q101" s="4">
        <v>51.941521739130422</v>
      </c>
      <c r="R101" s="4">
        <v>5.4410869565217395</v>
      </c>
      <c r="S101" s="4">
        <f>SUM(Nurse[[#This Row],[CNA Hours]],Nurse[[#This Row],[NA TR Hours]],Nurse[[#This Row],[Med Aide/Tech Hours]])</f>
        <v>227.24065217391299</v>
      </c>
      <c r="T101" s="4">
        <v>140.13413043478258</v>
      </c>
      <c r="U101" s="4">
        <v>57.139130434782601</v>
      </c>
      <c r="V101" s="4">
        <v>29.967391304347824</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56.718695652173921</v>
      </c>
      <c r="X101" s="4">
        <v>1.9566304347826087</v>
      </c>
      <c r="Y101" s="4">
        <v>0</v>
      </c>
      <c r="Z101" s="4">
        <v>0</v>
      </c>
      <c r="AA101" s="4">
        <v>13.521413043478262</v>
      </c>
      <c r="AB101" s="4">
        <v>0</v>
      </c>
      <c r="AC101" s="4">
        <v>40.977065217391306</v>
      </c>
      <c r="AD101" s="4">
        <v>0</v>
      </c>
      <c r="AE101" s="4">
        <v>0.26358695652173914</v>
      </c>
      <c r="AF101" s="1">
        <v>265343</v>
      </c>
      <c r="AG101" s="1">
        <v>7</v>
      </c>
      <c r="AH101"/>
    </row>
    <row r="102" spans="1:34" x14ac:dyDescent="0.25">
      <c r="A102" t="s">
        <v>496</v>
      </c>
      <c r="B102" t="s">
        <v>330</v>
      </c>
      <c r="C102" t="s">
        <v>717</v>
      </c>
      <c r="D102" t="s">
        <v>593</v>
      </c>
      <c r="E102" s="4">
        <v>157.65217391304347</v>
      </c>
      <c r="F102" s="4">
        <f>Nurse[[#This Row],[Total Nurse Staff Hours]]/Nurse[[#This Row],[MDS Census]]</f>
        <v>2.9798262548262557</v>
      </c>
      <c r="G102" s="4">
        <f>Nurse[[#This Row],[Total Direct Care Staff Hours]]/Nurse[[#This Row],[MDS Census]]</f>
        <v>2.8133866519580808</v>
      </c>
      <c r="H102" s="4">
        <f>Nurse[[#This Row],[Total RN Hours (w/ Admin, DON)]]/Nurse[[#This Row],[MDS Census]]</f>
        <v>0.46738554881412031</v>
      </c>
      <c r="I102" s="4">
        <f>Nurse[[#This Row],[RN Hours (excl. Admin, DON)]]/Nurse[[#This Row],[MDS Census]]</f>
        <v>0.34161817429674579</v>
      </c>
      <c r="J102" s="4">
        <f>SUM(Nurse[[#This Row],[RN Hours (excl. Admin, DON)]],Nurse[[#This Row],[RN Admin Hours]],Nurse[[#This Row],[RN DON Hours]],Nurse[[#This Row],[LPN Hours (excl. Admin)]],Nurse[[#This Row],[LPN Admin Hours]],Nurse[[#This Row],[CNA Hours]],Nurse[[#This Row],[NA TR Hours]],Nurse[[#This Row],[Med Aide/Tech Hours]])</f>
        <v>469.77608695652185</v>
      </c>
      <c r="K102" s="4">
        <f>SUM(Nurse[[#This Row],[RN Hours (excl. Admin, DON)]],Nurse[[#This Row],[LPN Hours (excl. Admin)]],Nurse[[#This Row],[CNA Hours]],Nurse[[#This Row],[NA TR Hours]],Nurse[[#This Row],[Med Aide/Tech Hours]])</f>
        <v>443.53652173913048</v>
      </c>
      <c r="L102" s="4">
        <f>SUM(Nurse[[#This Row],[RN Hours (excl. Admin, DON)]],Nurse[[#This Row],[RN Admin Hours]],Nurse[[#This Row],[RN DON Hours]])</f>
        <v>73.684347826086963</v>
      </c>
      <c r="M102" s="4">
        <v>53.856847826086963</v>
      </c>
      <c r="N102" s="4">
        <v>8.9226086956521744</v>
      </c>
      <c r="O102" s="4">
        <v>10.904891304347826</v>
      </c>
      <c r="P102" s="4">
        <f>SUM(Nurse[[#This Row],[LPN Hours (excl. Admin)]],Nurse[[#This Row],[LPN Admin Hours]])</f>
        <v>73.989565217391302</v>
      </c>
      <c r="Q102" s="4">
        <v>67.577500000000001</v>
      </c>
      <c r="R102" s="4">
        <v>6.4120652173913051</v>
      </c>
      <c r="S102" s="4">
        <f>SUM(Nurse[[#This Row],[CNA Hours]],Nurse[[#This Row],[NA TR Hours]],Nurse[[#This Row],[Med Aide/Tech Hours]])</f>
        <v>322.10217391304354</v>
      </c>
      <c r="T102" s="4">
        <v>212.79793478260871</v>
      </c>
      <c r="U102" s="4">
        <v>58.768043478260871</v>
      </c>
      <c r="V102" s="4">
        <v>50.536195652173923</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97.29858695652176</v>
      </c>
      <c r="X102" s="4">
        <v>0.10206521739130435</v>
      </c>
      <c r="Y102" s="4">
        <v>0</v>
      </c>
      <c r="Z102" s="4">
        <v>0</v>
      </c>
      <c r="AA102" s="4">
        <v>16.270434782608696</v>
      </c>
      <c r="AB102" s="4">
        <v>0</v>
      </c>
      <c r="AC102" s="4">
        <v>80.926086956521758</v>
      </c>
      <c r="AD102" s="4">
        <v>0</v>
      </c>
      <c r="AE102" s="4">
        <v>0</v>
      </c>
      <c r="AF102" s="1">
        <v>265711</v>
      </c>
      <c r="AG102" s="1">
        <v>7</v>
      </c>
      <c r="AH102"/>
    </row>
    <row r="103" spans="1:34" x14ac:dyDescent="0.25">
      <c r="A103" t="s">
        <v>496</v>
      </c>
      <c r="B103" t="s">
        <v>388</v>
      </c>
      <c r="C103" t="s">
        <v>755</v>
      </c>
      <c r="D103" t="s">
        <v>589</v>
      </c>
      <c r="E103" s="4">
        <v>117.68478260869566</v>
      </c>
      <c r="F103" s="4">
        <f>Nurse[[#This Row],[Total Nurse Staff Hours]]/Nurse[[#This Row],[MDS Census]]</f>
        <v>3.5669271266278741</v>
      </c>
      <c r="G103" s="4">
        <f>Nurse[[#This Row],[Total Direct Care Staff Hours]]/Nurse[[#This Row],[MDS Census]]</f>
        <v>3.3642163110741659</v>
      </c>
      <c r="H103" s="4">
        <f>Nurse[[#This Row],[Total RN Hours (w/ Admin, DON)]]/Nurse[[#This Row],[MDS Census]]</f>
        <v>0.42477140482128012</v>
      </c>
      <c r="I103" s="4">
        <f>Nurse[[#This Row],[RN Hours (excl. Admin, DON)]]/Nurse[[#This Row],[MDS Census]]</f>
        <v>0.2220605892675718</v>
      </c>
      <c r="J103" s="4">
        <f>SUM(Nurse[[#This Row],[RN Hours (excl. Admin, DON)]],Nurse[[#This Row],[RN Admin Hours]],Nurse[[#This Row],[RN DON Hours]],Nurse[[#This Row],[LPN Hours (excl. Admin)]],Nurse[[#This Row],[LPN Admin Hours]],Nurse[[#This Row],[CNA Hours]],Nurse[[#This Row],[NA TR Hours]],Nurse[[#This Row],[Med Aide/Tech Hours]])</f>
        <v>419.77304347826083</v>
      </c>
      <c r="K103" s="4">
        <f>SUM(Nurse[[#This Row],[RN Hours (excl. Admin, DON)]],Nurse[[#This Row],[LPN Hours (excl. Admin)]],Nurse[[#This Row],[CNA Hours]],Nurse[[#This Row],[NA TR Hours]],Nurse[[#This Row],[Med Aide/Tech Hours]])</f>
        <v>395.91706521739127</v>
      </c>
      <c r="L103" s="4">
        <f>SUM(Nurse[[#This Row],[RN Hours (excl. Admin, DON)]],Nurse[[#This Row],[RN Admin Hours]],Nurse[[#This Row],[RN DON Hours]])</f>
        <v>49.989130434782609</v>
      </c>
      <c r="M103" s="4">
        <v>26.133152173913043</v>
      </c>
      <c r="N103" s="4">
        <v>16.274456521739129</v>
      </c>
      <c r="O103" s="4">
        <v>7.5815217391304346</v>
      </c>
      <c r="P103" s="4">
        <f>SUM(Nurse[[#This Row],[LPN Hours (excl. Admin)]],Nurse[[#This Row],[LPN Admin Hours]])</f>
        <v>94.413043478260875</v>
      </c>
      <c r="Q103" s="4">
        <v>94.413043478260875</v>
      </c>
      <c r="R103" s="4">
        <v>0</v>
      </c>
      <c r="S103" s="4">
        <f>SUM(Nurse[[#This Row],[CNA Hours]],Nurse[[#This Row],[NA TR Hours]],Nurse[[#This Row],[Med Aide/Tech Hours]])</f>
        <v>275.37086956521733</v>
      </c>
      <c r="T103" s="4">
        <v>228.48499999999996</v>
      </c>
      <c r="U103" s="4">
        <v>19.798913043478262</v>
      </c>
      <c r="V103" s="4">
        <v>27.086956521739129</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24.084239130434781</v>
      </c>
      <c r="X103" s="4">
        <v>0</v>
      </c>
      <c r="Y103" s="4">
        <v>0</v>
      </c>
      <c r="Z103" s="4">
        <v>0</v>
      </c>
      <c r="AA103" s="4">
        <v>0</v>
      </c>
      <c r="AB103" s="4">
        <v>0</v>
      </c>
      <c r="AC103" s="4">
        <v>23.513586956521738</v>
      </c>
      <c r="AD103" s="4">
        <v>0.57065217391304346</v>
      </c>
      <c r="AE103" s="4">
        <v>0</v>
      </c>
      <c r="AF103" s="1">
        <v>265792</v>
      </c>
      <c r="AG103" s="1">
        <v>7</v>
      </c>
      <c r="AH103"/>
    </row>
    <row r="104" spans="1:34" x14ac:dyDescent="0.25">
      <c r="A104" t="s">
        <v>496</v>
      </c>
      <c r="B104" t="s">
        <v>33</v>
      </c>
      <c r="C104" t="s">
        <v>697</v>
      </c>
      <c r="D104" t="s">
        <v>593</v>
      </c>
      <c r="E104" s="4">
        <v>83.728260869565219</v>
      </c>
      <c r="F104" s="4">
        <f>Nurse[[#This Row],[Total Nurse Staff Hours]]/Nurse[[#This Row],[MDS Census]]</f>
        <v>3.2351369596261192</v>
      </c>
      <c r="G104" s="4">
        <f>Nurse[[#This Row],[Total Direct Care Staff Hours]]/Nurse[[#This Row],[MDS Census]]</f>
        <v>3.0612112164091907</v>
      </c>
      <c r="H104" s="4">
        <f>Nurse[[#This Row],[Total RN Hours (w/ Admin, DON)]]/Nurse[[#This Row],[MDS Census]]</f>
        <v>0.13108529144489159</v>
      </c>
      <c r="I104" s="4">
        <f>Nurse[[#This Row],[RN Hours (excl. Admin, DON)]]/Nurse[[#This Row],[MDS Census]]</f>
        <v>3.5246008048812151E-2</v>
      </c>
      <c r="J104" s="4">
        <f>SUM(Nurse[[#This Row],[RN Hours (excl. Admin, DON)]],Nurse[[#This Row],[RN Admin Hours]],Nurse[[#This Row],[RN DON Hours]],Nurse[[#This Row],[LPN Hours (excl. Admin)]],Nurse[[#This Row],[LPN Admin Hours]],Nurse[[#This Row],[CNA Hours]],Nurse[[#This Row],[NA TR Hours]],Nurse[[#This Row],[Med Aide/Tech Hours]])</f>
        <v>270.87239130434779</v>
      </c>
      <c r="K104" s="4">
        <f>SUM(Nurse[[#This Row],[RN Hours (excl. Admin, DON)]],Nurse[[#This Row],[LPN Hours (excl. Admin)]],Nurse[[#This Row],[CNA Hours]],Nurse[[#This Row],[NA TR Hours]],Nurse[[#This Row],[Med Aide/Tech Hours]])</f>
        <v>256.30989130434779</v>
      </c>
      <c r="L104" s="4">
        <f>SUM(Nurse[[#This Row],[RN Hours (excl. Admin, DON)]],Nurse[[#This Row],[RN Admin Hours]],Nurse[[#This Row],[RN DON Hours]])</f>
        <v>10.975543478260869</v>
      </c>
      <c r="M104" s="4">
        <v>2.9510869565217392</v>
      </c>
      <c r="N104" s="4">
        <v>3.2608695652173912E-2</v>
      </c>
      <c r="O104" s="4">
        <v>7.9918478260869561</v>
      </c>
      <c r="P104" s="4">
        <f>SUM(Nurse[[#This Row],[LPN Hours (excl. Admin)]],Nurse[[#This Row],[LPN Admin Hours]])</f>
        <v>47.81989130434782</v>
      </c>
      <c r="Q104" s="4">
        <v>41.281847826086953</v>
      </c>
      <c r="R104" s="4">
        <v>6.5380434782608692</v>
      </c>
      <c r="S104" s="4">
        <f>SUM(Nurse[[#This Row],[CNA Hours]],Nurse[[#This Row],[NA TR Hours]],Nurse[[#This Row],[Med Aide/Tech Hours]])</f>
        <v>212.07695652173911</v>
      </c>
      <c r="T104" s="4">
        <v>148.93347826086955</v>
      </c>
      <c r="U104" s="4">
        <v>36.152173913043477</v>
      </c>
      <c r="V104" s="4">
        <v>26.991304347826084</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98.000108695652187</v>
      </c>
      <c r="X104" s="4">
        <v>0.26358695652173914</v>
      </c>
      <c r="Y104" s="4">
        <v>0</v>
      </c>
      <c r="Z104" s="4">
        <v>0</v>
      </c>
      <c r="AA104" s="4">
        <v>12.817173913043479</v>
      </c>
      <c r="AB104" s="4">
        <v>0</v>
      </c>
      <c r="AC104" s="4">
        <v>84.39</v>
      </c>
      <c r="AD104" s="4">
        <v>0.17391304347826086</v>
      </c>
      <c r="AE104" s="4">
        <v>0.3554347826086956</v>
      </c>
      <c r="AF104" s="1">
        <v>265156</v>
      </c>
      <c r="AG104" s="1">
        <v>7</v>
      </c>
      <c r="AH104"/>
    </row>
    <row r="105" spans="1:34" x14ac:dyDescent="0.25">
      <c r="A105" t="s">
        <v>496</v>
      </c>
      <c r="B105" t="s">
        <v>86</v>
      </c>
      <c r="C105" t="s">
        <v>716</v>
      </c>
      <c r="D105" t="s">
        <v>593</v>
      </c>
      <c r="E105" s="4">
        <v>97.184782608695656</v>
      </c>
      <c r="F105" s="4">
        <f>Nurse[[#This Row],[Total Nurse Staff Hours]]/Nurse[[#This Row],[MDS Census]]</f>
        <v>5.5350598367073029</v>
      </c>
      <c r="G105" s="4">
        <f>Nurse[[#This Row],[Total Direct Care Staff Hours]]/Nurse[[#This Row],[MDS Census]]</f>
        <v>5.3875931103903367</v>
      </c>
      <c r="H105" s="4">
        <f>Nurse[[#This Row],[Total RN Hours (w/ Admin, DON)]]/Nurse[[#This Row],[MDS Census]]</f>
        <v>0.68155128061738057</v>
      </c>
      <c r="I105" s="4">
        <f>Nurse[[#This Row],[RN Hours (excl. Admin, DON)]]/Nurse[[#This Row],[MDS Census]]</f>
        <v>0.53906162621630693</v>
      </c>
      <c r="J105" s="4">
        <f>SUM(Nurse[[#This Row],[RN Hours (excl. Admin, DON)]],Nurse[[#This Row],[RN Admin Hours]],Nurse[[#This Row],[RN DON Hours]],Nurse[[#This Row],[LPN Hours (excl. Admin)]],Nurse[[#This Row],[LPN Admin Hours]],Nurse[[#This Row],[CNA Hours]],Nurse[[#This Row],[NA TR Hours]],Nurse[[#This Row],[Med Aide/Tech Hours]])</f>
        <v>537.92358695652172</v>
      </c>
      <c r="K105" s="4">
        <f>SUM(Nurse[[#This Row],[RN Hours (excl. Admin, DON)]],Nurse[[#This Row],[LPN Hours (excl. Admin)]],Nurse[[#This Row],[CNA Hours]],Nurse[[#This Row],[NA TR Hours]],Nurse[[#This Row],[Med Aide/Tech Hours]])</f>
        <v>523.59206521739134</v>
      </c>
      <c r="L105" s="4">
        <f>SUM(Nurse[[#This Row],[RN Hours (excl. Admin, DON)]],Nurse[[#This Row],[RN Admin Hours]],Nurse[[#This Row],[RN DON Hours]])</f>
        <v>66.236413043478265</v>
      </c>
      <c r="M105" s="4">
        <v>52.388586956521742</v>
      </c>
      <c r="N105" s="4">
        <v>8.070652173913043</v>
      </c>
      <c r="O105" s="4">
        <v>5.7771739130434785</v>
      </c>
      <c r="P105" s="4">
        <f>SUM(Nurse[[#This Row],[LPN Hours (excl. Admin)]],Nurse[[#This Row],[LPN Admin Hours]])</f>
        <v>89.293478260869563</v>
      </c>
      <c r="Q105" s="4">
        <v>88.809782608695656</v>
      </c>
      <c r="R105" s="4">
        <v>0.48369565217391303</v>
      </c>
      <c r="S105" s="4">
        <f>SUM(Nurse[[#This Row],[CNA Hours]],Nurse[[#This Row],[NA TR Hours]],Nurse[[#This Row],[Med Aide/Tech Hours]])</f>
        <v>382.3936956521739</v>
      </c>
      <c r="T105" s="4">
        <v>256.9208695652174</v>
      </c>
      <c r="U105" s="4">
        <v>69.355978260869563</v>
      </c>
      <c r="V105" s="4">
        <v>56.116847826086953</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4.2472826086956523</v>
      </c>
      <c r="X105" s="4">
        <v>0.18478260869565216</v>
      </c>
      <c r="Y105" s="4">
        <v>0</v>
      </c>
      <c r="Z105" s="4">
        <v>0</v>
      </c>
      <c r="AA105" s="4">
        <v>1.6331521739130435</v>
      </c>
      <c r="AB105" s="4">
        <v>0</v>
      </c>
      <c r="AC105" s="4">
        <v>2.4293478260869565</v>
      </c>
      <c r="AD105" s="4">
        <v>0</v>
      </c>
      <c r="AE105" s="4">
        <v>0</v>
      </c>
      <c r="AF105" s="1">
        <v>265310</v>
      </c>
      <c r="AG105" s="1">
        <v>7</v>
      </c>
      <c r="AH105"/>
    </row>
    <row r="106" spans="1:34" x14ac:dyDescent="0.25">
      <c r="A106" t="s">
        <v>496</v>
      </c>
      <c r="B106" t="s">
        <v>18</v>
      </c>
      <c r="C106" t="s">
        <v>721</v>
      </c>
      <c r="D106" t="s">
        <v>593</v>
      </c>
      <c r="E106" s="4">
        <v>183.28260869565219</v>
      </c>
      <c r="F106" s="4">
        <f>Nurse[[#This Row],[Total Nurse Staff Hours]]/Nurse[[#This Row],[MDS Census]]</f>
        <v>3.0424232000948885</v>
      </c>
      <c r="G106" s="4">
        <f>Nurse[[#This Row],[Total Direct Care Staff Hours]]/Nurse[[#This Row],[MDS Census]]</f>
        <v>2.9356001660538493</v>
      </c>
      <c r="H106" s="4">
        <f>Nurse[[#This Row],[Total RN Hours (w/ Admin, DON)]]/Nurse[[#This Row],[MDS Census]]</f>
        <v>0.31387142687700154</v>
      </c>
      <c r="I106" s="4">
        <f>Nurse[[#This Row],[RN Hours (excl. Admin, DON)]]/Nurse[[#This Row],[MDS Census]]</f>
        <v>0.23532202585695644</v>
      </c>
      <c r="J106" s="4">
        <f>SUM(Nurse[[#This Row],[RN Hours (excl. Admin, DON)]],Nurse[[#This Row],[RN Admin Hours]],Nurse[[#This Row],[RN DON Hours]],Nurse[[#This Row],[LPN Hours (excl. Admin)]],Nurse[[#This Row],[LPN Admin Hours]],Nurse[[#This Row],[CNA Hours]],Nurse[[#This Row],[NA TR Hours]],Nurse[[#This Row],[Med Aide/Tech Hours]])</f>
        <v>557.62326086956534</v>
      </c>
      <c r="K106" s="4">
        <f>SUM(Nurse[[#This Row],[RN Hours (excl. Admin, DON)]],Nurse[[#This Row],[LPN Hours (excl. Admin)]],Nurse[[#This Row],[CNA Hours]],Nurse[[#This Row],[NA TR Hours]],Nurse[[#This Row],[Med Aide/Tech Hours]])</f>
        <v>538.04445652173922</v>
      </c>
      <c r="L106" s="4">
        <f>SUM(Nurse[[#This Row],[RN Hours (excl. Admin, DON)]],Nurse[[#This Row],[RN Admin Hours]],Nurse[[#This Row],[RN DON Hours]])</f>
        <v>57.527173913043477</v>
      </c>
      <c r="M106" s="4">
        <v>43.130434782608695</v>
      </c>
      <c r="N106" s="4">
        <v>9.2146739130434785</v>
      </c>
      <c r="O106" s="4">
        <v>5.1820652173913047</v>
      </c>
      <c r="P106" s="4">
        <f>SUM(Nurse[[#This Row],[LPN Hours (excl. Admin)]],Nurse[[#This Row],[LPN Admin Hours]])</f>
        <v>91.30836956521739</v>
      </c>
      <c r="Q106" s="4">
        <v>86.126304347826093</v>
      </c>
      <c r="R106" s="4">
        <v>5.1820652173913047</v>
      </c>
      <c r="S106" s="4">
        <f>SUM(Nurse[[#This Row],[CNA Hours]],Nurse[[#This Row],[NA TR Hours]],Nurse[[#This Row],[Med Aide/Tech Hours]])</f>
        <v>408.78771739130445</v>
      </c>
      <c r="T106" s="4">
        <v>330.33043478260879</v>
      </c>
      <c r="U106" s="4">
        <v>3.6331521739130435</v>
      </c>
      <c r="V106" s="4">
        <v>74.824130434782617</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90.784999999999997</v>
      </c>
      <c r="X106" s="4">
        <v>8.1521739130434784E-2</v>
      </c>
      <c r="Y106" s="4">
        <v>0</v>
      </c>
      <c r="Z106" s="4">
        <v>0</v>
      </c>
      <c r="AA106" s="4">
        <v>0.89402173913043481</v>
      </c>
      <c r="AB106" s="4">
        <v>0</v>
      </c>
      <c r="AC106" s="4">
        <v>89.809456521739122</v>
      </c>
      <c r="AD106" s="4">
        <v>0</v>
      </c>
      <c r="AE106" s="4">
        <v>0</v>
      </c>
      <c r="AF106" s="1">
        <v>265105</v>
      </c>
      <c r="AG106" s="1">
        <v>7</v>
      </c>
      <c r="AH106"/>
    </row>
    <row r="107" spans="1:34" x14ac:dyDescent="0.25">
      <c r="A107" t="s">
        <v>496</v>
      </c>
      <c r="B107" t="s">
        <v>130</v>
      </c>
      <c r="C107" t="s">
        <v>715</v>
      </c>
      <c r="D107" t="s">
        <v>613</v>
      </c>
      <c r="E107" s="4">
        <v>17.043478260869566</v>
      </c>
      <c r="F107" s="4">
        <f>Nurse[[#This Row],[Total Nurse Staff Hours]]/Nurse[[#This Row],[MDS Census]]</f>
        <v>4.0452168367346939</v>
      </c>
      <c r="G107" s="4">
        <f>Nurse[[#This Row],[Total Direct Care Staff Hours]]/Nurse[[#This Row],[MDS Census]]</f>
        <v>3.6721045918367357</v>
      </c>
      <c r="H107" s="4">
        <f>Nurse[[#This Row],[Total RN Hours (w/ Admin, DON)]]/Nurse[[#This Row],[MDS Census]]</f>
        <v>0.76976403061224485</v>
      </c>
      <c r="I107" s="4">
        <f>Nurse[[#This Row],[RN Hours (excl. Admin, DON)]]/Nurse[[#This Row],[MDS Census]]</f>
        <v>0.39665178571428572</v>
      </c>
      <c r="J107" s="4">
        <f>SUM(Nurse[[#This Row],[RN Hours (excl. Admin, DON)]],Nurse[[#This Row],[RN Admin Hours]],Nurse[[#This Row],[RN DON Hours]],Nurse[[#This Row],[LPN Hours (excl. Admin)]],Nurse[[#This Row],[LPN Admin Hours]],Nurse[[#This Row],[CNA Hours]],Nurse[[#This Row],[NA TR Hours]],Nurse[[#This Row],[Med Aide/Tech Hours]])</f>
        <v>68.944565217391315</v>
      </c>
      <c r="K107" s="4">
        <f>SUM(Nurse[[#This Row],[RN Hours (excl. Admin, DON)]],Nurse[[#This Row],[LPN Hours (excl. Admin)]],Nurse[[#This Row],[CNA Hours]],Nurse[[#This Row],[NA TR Hours]],Nurse[[#This Row],[Med Aide/Tech Hours]])</f>
        <v>62.585434782608715</v>
      </c>
      <c r="L107" s="4">
        <f>SUM(Nurse[[#This Row],[RN Hours (excl. Admin, DON)]],Nurse[[#This Row],[RN Admin Hours]],Nurse[[#This Row],[RN DON Hours]])</f>
        <v>13.119456521739131</v>
      </c>
      <c r="M107" s="4">
        <v>6.760326086956522</v>
      </c>
      <c r="N107" s="4">
        <v>3.1225000000000005</v>
      </c>
      <c r="O107" s="4">
        <v>3.2366304347826085</v>
      </c>
      <c r="P107" s="4">
        <f>SUM(Nurse[[#This Row],[LPN Hours (excl. Admin)]],Nurse[[#This Row],[LPN Admin Hours]])</f>
        <v>19.127608695652182</v>
      </c>
      <c r="Q107" s="4">
        <v>19.127608695652182</v>
      </c>
      <c r="R107" s="4">
        <v>0</v>
      </c>
      <c r="S107" s="4">
        <f>SUM(Nurse[[#This Row],[CNA Hours]],Nurse[[#This Row],[NA TR Hours]],Nurse[[#This Row],[Med Aide/Tech Hours]])</f>
        <v>36.697500000000005</v>
      </c>
      <c r="T107" s="4">
        <v>21.726739130434783</v>
      </c>
      <c r="U107" s="4">
        <v>14.970760869565222</v>
      </c>
      <c r="V107" s="4">
        <v>0</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0.2608695652173913</v>
      </c>
      <c r="X107" s="4">
        <v>0.2608695652173913</v>
      </c>
      <c r="Y107" s="4">
        <v>0</v>
      </c>
      <c r="Z107" s="4">
        <v>0</v>
      </c>
      <c r="AA107" s="4">
        <v>0</v>
      </c>
      <c r="AB107" s="4">
        <v>0</v>
      </c>
      <c r="AC107" s="4">
        <v>0</v>
      </c>
      <c r="AD107" s="4">
        <v>0</v>
      </c>
      <c r="AE107" s="4">
        <v>0</v>
      </c>
      <c r="AF107" s="1">
        <v>265382</v>
      </c>
      <c r="AG107" s="1">
        <v>7</v>
      </c>
      <c r="AH107"/>
    </row>
    <row r="108" spans="1:34" x14ac:dyDescent="0.25">
      <c r="A108" t="s">
        <v>496</v>
      </c>
      <c r="B108" t="s">
        <v>359</v>
      </c>
      <c r="C108" t="s">
        <v>761</v>
      </c>
      <c r="D108" t="s">
        <v>581</v>
      </c>
      <c r="E108" s="4">
        <v>91.108695652173907</v>
      </c>
      <c r="F108" s="4">
        <f>Nurse[[#This Row],[Total Nurse Staff Hours]]/Nurse[[#This Row],[MDS Census]]</f>
        <v>2.9289441660701505</v>
      </c>
      <c r="G108" s="4">
        <f>Nurse[[#This Row],[Total Direct Care Staff Hours]]/Nurse[[#This Row],[MDS Census]]</f>
        <v>2.6520388928656646</v>
      </c>
      <c r="H108" s="4">
        <f>Nurse[[#This Row],[Total RN Hours (w/ Admin, DON)]]/Nurse[[#This Row],[MDS Census]]</f>
        <v>0.46331782390837506</v>
      </c>
      <c r="I108" s="4">
        <f>Nurse[[#This Row],[RN Hours (excl. Admin, DON)]]/Nurse[[#This Row],[MDS Census]]</f>
        <v>0.18641255070388929</v>
      </c>
      <c r="J108" s="4">
        <f>SUM(Nurse[[#This Row],[RN Hours (excl. Admin, DON)]],Nurse[[#This Row],[RN Admin Hours]],Nurse[[#This Row],[RN DON Hours]],Nurse[[#This Row],[LPN Hours (excl. Admin)]],Nurse[[#This Row],[LPN Admin Hours]],Nurse[[#This Row],[CNA Hours]],Nurse[[#This Row],[NA TR Hours]],Nurse[[#This Row],[Med Aide/Tech Hours]])</f>
        <v>266.85228260869565</v>
      </c>
      <c r="K108" s="4">
        <f>SUM(Nurse[[#This Row],[RN Hours (excl. Admin, DON)]],Nurse[[#This Row],[LPN Hours (excl. Admin)]],Nurse[[#This Row],[CNA Hours]],Nurse[[#This Row],[NA TR Hours]],Nurse[[#This Row],[Med Aide/Tech Hours]])</f>
        <v>241.62380434782608</v>
      </c>
      <c r="L108" s="4">
        <f>SUM(Nurse[[#This Row],[RN Hours (excl. Admin, DON)]],Nurse[[#This Row],[RN Admin Hours]],Nurse[[#This Row],[RN DON Hours]])</f>
        <v>42.212282608695645</v>
      </c>
      <c r="M108" s="4">
        <v>16.983804347826087</v>
      </c>
      <c r="N108" s="4">
        <v>19.837173913043472</v>
      </c>
      <c r="O108" s="4">
        <v>5.3913043478260869</v>
      </c>
      <c r="P108" s="4">
        <f>SUM(Nurse[[#This Row],[LPN Hours (excl. Admin)]],Nurse[[#This Row],[LPN Admin Hours]])</f>
        <v>41.849130434782623</v>
      </c>
      <c r="Q108" s="4">
        <v>41.849130434782623</v>
      </c>
      <c r="R108" s="4">
        <v>0</v>
      </c>
      <c r="S108" s="4">
        <f>SUM(Nurse[[#This Row],[CNA Hours]],Nurse[[#This Row],[NA TR Hours]],Nurse[[#This Row],[Med Aide/Tech Hours]])</f>
        <v>182.79086956521735</v>
      </c>
      <c r="T108" s="4">
        <v>123.21173913043474</v>
      </c>
      <c r="U108" s="4">
        <v>31.401630434782618</v>
      </c>
      <c r="V108" s="4">
        <v>28.177500000000009</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40.075978260869562</v>
      </c>
      <c r="X108" s="4">
        <v>0</v>
      </c>
      <c r="Y108" s="4">
        <v>0.5</v>
      </c>
      <c r="Z108" s="4">
        <v>0</v>
      </c>
      <c r="AA108" s="4">
        <v>2.2254347826086955</v>
      </c>
      <c r="AB108" s="4">
        <v>0</v>
      </c>
      <c r="AC108" s="4">
        <v>37.266304347826086</v>
      </c>
      <c r="AD108" s="4">
        <v>0</v>
      </c>
      <c r="AE108" s="4">
        <v>8.4239130434782608E-2</v>
      </c>
      <c r="AF108" s="1">
        <v>265754</v>
      </c>
      <c r="AG108" s="1">
        <v>7</v>
      </c>
      <c r="AH108"/>
    </row>
    <row r="109" spans="1:34" x14ac:dyDescent="0.25">
      <c r="A109" t="s">
        <v>496</v>
      </c>
      <c r="B109" t="s">
        <v>156</v>
      </c>
      <c r="C109" t="s">
        <v>692</v>
      </c>
      <c r="D109" t="s">
        <v>549</v>
      </c>
      <c r="E109" s="4">
        <v>36.521739130434781</v>
      </c>
      <c r="F109" s="4">
        <f>Nurse[[#This Row],[Total Nurse Staff Hours]]/Nurse[[#This Row],[MDS Census]]</f>
        <v>2.7683779761904761</v>
      </c>
      <c r="G109" s="4">
        <f>Nurse[[#This Row],[Total Direct Care Staff Hours]]/Nurse[[#This Row],[MDS Census]]</f>
        <v>2.4650446428571429</v>
      </c>
      <c r="H109" s="4">
        <f>Nurse[[#This Row],[Total RN Hours (w/ Admin, DON)]]/Nurse[[#This Row],[MDS Census]]</f>
        <v>0.65328273809523796</v>
      </c>
      <c r="I109" s="4">
        <f>Nurse[[#This Row],[RN Hours (excl. Admin, DON)]]/Nurse[[#This Row],[MDS Census]]</f>
        <v>0.37351190476190471</v>
      </c>
      <c r="J109" s="4">
        <f>SUM(Nurse[[#This Row],[RN Hours (excl. Admin, DON)]],Nurse[[#This Row],[RN Admin Hours]],Nurse[[#This Row],[RN DON Hours]],Nurse[[#This Row],[LPN Hours (excl. Admin)]],Nurse[[#This Row],[LPN Admin Hours]],Nurse[[#This Row],[CNA Hours]],Nurse[[#This Row],[NA TR Hours]],Nurse[[#This Row],[Med Aide/Tech Hours]])</f>
        <v>101.10597826086956</v>
      </c>
      <c r="K109" s="4">
        <f>SUM(Nurse[[#This Row],[RN Hours (excl. Admin, DON)]],Nurse[[#This Row],[LPN Hours (excl. Admin)]],Nurse[[#This Row],[CNA Hours]],Nurse[[#This Row],[NA TR Hours]],Nurse[[#This Row],[Med Aide/Tech Hours]])</f>
        <v>90.02771739130435</v>
      </c>
      <c r="L109" s="4">
        <f>SUM(Nurse[[#This Row],[RN Hours (excl. Admin, DON)]],Nurse[[#This Row],[RN Admin Hours]],Nurse[[#This Row],[RN DON Hours]])</f>
        <v>23.85902173913043</v>
      </c>
      <c r="M109" s="4">
        <v>13.641304347826084</v>
      </c>
      <c r="N109" s="4">
        <v>5.1633695652173905</v>
      </c>
      <c r="O109" s="4">
        <v>5.0543478260869561</v>
      </c>
      <c r="P109" s="4">
        <f>SUM(Nurse[[#This Row],[LPN Hours (excl. Admin)]],Nurse[[#This Row],[LPN Admin Hours]])</f>
        <v>11.159565217391304</v>
      </c>
      <c r="Q109" s="4">
        <v>10.299021739130435</v>
      </c>
      <c r="R109" s="4">
        <v>0.86054347826086963</v>
      </c>
      <c r="S109" s="4">
        <f>SUM(Nurse[[#This Row],[CNA Hours]],Nurse[[#This Row],[NA TR Hours]],Nurse[[#This Row],[Med Aide/Tech Hours]])</f>
        <v>66.087391304347832</v>
      </c>
      <c r="T109" s="4">
        <v>37.268478260869571</v>
      </c>
      <c r="U109" s="4">
        <v>19.60565217391304</v>
      </c>
      <c r="V109" s="4">
        <v>9.2132608695652145</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9" s="4">
        <v>0</v>
      </c>
      <c r="Y109" s="4">
        <v>0</v>
      </c>
      <c r="Z109" s="4">
        <v>0</v>
      </c>
      <c r="AA109" s="4">
        <v>0</v>
      </c>
      <c r="AB109" s="4">
        <v>0</v>
      </c>
      <c r="AC109" s="4">
        <v>0</v>
      </c>
      <c r="AD109" s="4">
        <v>0</v>
      </c>
      <c r="AE109" s="4">
        <v>0</v>
      </c>
      <c r="AF109" s="1">
        <v>265418</v>
      </c>
      <c r="AG109" s="1">
        <v>7</v>
      </c>
      <c r="AH109"/>
    </row>
    <row r="110" spans="1:34" x14ac:dyDescent="0.25">
      <c r="A110" t="s">
        <v>496</v>
      </c>
      <c r="B110" t="s">
        <v>304</v>
      </c>
      <c r="C110" t="s">
        <v>716</v>
      </c>
      <c r="D110" t="s">
        <v>610</v>
      </c>
      <c r="E110" s="4">
        <v>42.25</v>
      </c>
      <c r="F110" s="4">
        <f>Nurse[[#This Row],[Total Nurse Staff Hours]]/Nurse[[#This Row],[MDS Census]]</f>
        <v>2.2617700025726779</v>
      </c>
      <c r="G110" s="4">
        <f>Nurse[[#This Row],[Total Direct Care Staff Hours]]/Nurse[[#This Row],[MDS Census]]</f>
        <v>2.2617700025726779</v>
      </c>
      <c r="H110" s="4">
        <f>Nurse[[#This Row],[Total RN Hours (w/ Admin, DON)]]/Nurse[[#This Row],[MDS Census]]</f>
        <v>0.10168510419346539</v>
      </c>
      <c r="I110" s="4">
        <f>Nurse[[#This Row],[RN Hours (excl. Admin, DON)]]/Nurse[[#This Row],[MDS Census]]</f>
        <v>0.10168510419346539</v>
      </c>
      <c r="J110" s="4">
        <f>SUM(Nurse[[#This Row],[RN Hours (excl. Admin, DON)]],Nurse[[#This Row],[RN Admin Hours]],Nurse[[#This Row],[RN DON Hours]],Nurse[[#This Row],[LPN Hours (excl. Admin)]],Nurse[[#This Row],[LPN Admin Hours]],Nurse[[#This Row],[CNA Hours]],Nurse[[#This Row],[NA TR Hours]],Nurse[[#This Row],[Med Aide/Tech Hours]])</f>
        <v>95.559782608695642</v>
      </c>
      <c r="K110" s="4">
        <f>SUM(Nurse[[#This Row],[RN Hours (excl. Admin, DON)]],Nurse[[#This Row],[LPN Hours (excl. Admin)]],Nurse[[#This Row],[CNA Hours]],Nurse[[#This Row],[NA TR Hours]],Nurse[[#This Row],[Med Aide/Tech Hours]])</f>
        <v>95.559782608695642</v>
      </c>
      <c r="L110" s="4">
        <f>SUM(Nurse[[#This Row],[RN Hours (excl. Admin, DON)]],Nurse[[#This Row],[RN Admin Hours]],Nurse[[#This Row],[RN DON Hours]])</f>
        <v>4.2961956521739131</v>
      </c>
      <c r="M110" s="4">
        <v>4.2961956521739131</v>
      </c>
      <c r="N110" s="4">
        <v>0</v>
      </c>
      <c r="O110" s="4">
        <v>0</v>
      </c>
      <c r="P110" s="4">
        <f>SUM(Nurse[[#This Row],[LPN Hours (excl. Admin)]],Nurse[[#This Row],[LPN Admin Hours]])</f>
        <v>18.3125</v>
      </c>
      <c r="Q110" s="4">
        <v>18.3125</v>
      </c>
      <c r="R110" s="4">
        <v>0</v>
      </c>
      <c r="S110" s="4">
        <f>SUM(Nurse[[#This Row],[CNA Hours]],Nurse[[#This Row],[NA TR Hours]],Nurse[[#This Row],[Med Aide/Tech Hours]])</f>
        <v>72.951086956521735</v>
      </c>
      <c r="T110" s="4">
        <v>68.752717391304344</v>
      </c>
      <c r="U110" s="4">
        <v>0</v>
      </c>
      <c r="V110" s="4">
        <v>4.1983695652173916</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18.095108695652172</v>
      </c>
      <c r="X110" s="4">
        <v>3.4402173913043477</v>
      </c>
      <c r="Y110" s="4">
        <v>0</v>
      </c>
      <c r="Z110" s="4">
        <v>0</v>
      </c>
      <c r="AA110" s="4">
        <v>4.2853260869565215</v>
      </c>
      <c r="AB110" s="4">
        <v>0</v>
      </c>
      <c r="AC110" s="4">
        <v>10.369565217391305</v>
      </c>
      <c r="AD110" s="4">
        <v>0</v>
      </c>
      <c r="AE110" s="4">
        <v>0</v>
      </c>
      <c r="AF110" s="1">
        <v>265672</v>
      </c>
      <c r="AG110" s="1">
        <v>7</v>
      </c>
      <c r="AH110"/>
    </row>
    <row r="111" spans="1:34" x14ac:dyDescent="0.25">
      <c r="A111" t="s">
        <v>496</v>
      </c>
      <c r="B111" t="s">
        <v>445</v>
      </c>
      <c r="C111" t="s">
        <v>729</v>
      </c>
      <c r="D111" t="s">
        <v>597</v>
      </c>
      <c r="E111" s="4">
        <v>57.293478260869563</v>
      </c>
      <c r="F111" s="4">
        <f>Nurse[[#This Row],[Total Nurse Staff Hours]]/Nurse[[#This Row],[MDS Census]]</f>
        <v>5.379766647694936</v>
      </c>
      <c r="G111" s="4">
        <f>Nurse[[#This Row],[Total Direct Care Staff Hours]]/Nurse[[#This Row],[MDS Census]]</f>
        <v>5.2765604249668003</v>
      </c>
      <c r="H111" s="4">
        <f>Nurse[[#This Row],[Total RN Hours (w/ Admin, DON)]]/Nurse[[#This Row],[MDS Census]]</f>
        <v>0.3051128818061089</v>
      </c>
      <c r="I111" s="4">
        <f>Nurse[[#This Row],[RN Hours (excl. Admin, DON)]]/Nurse[[#This Row],[MDS Census]]</f>
        <v>0.20190665907797381</v>
      </c>
      <c r="J111" s="4">
        <f>SUM(Nurse[[#This Row],[RN Hours (excl. Admin, DON)]],Nurse[[#This Row],[RN Admin Hours]],Nurse[[#This Row],[RN DON Hours]],Nurse[[#This Row],[LPN Hours (excl. Admin)]],Nurse[[#This Row],[LPN Admin Hours]],Nurse[[#This Row],[CNA Hours]],Nurse[[#This Row],[NA TR Hours]],Nurse[[#This Row],[Med Aide/Tech Hours]])</f>
        <v>308.22554347826093</v>
      </c>
      <c r="K111" s="4">
        <f>SUM(Nurse[[#This Row],[RN Hours (excl. Admin, DON)]],Nurse[[#This Row],[LPN Hours (excl. Admin)]],Nurse[[#This Row],[CNA Hours]],Nurse[[#This Row],[NA TR Hours]],Nurse[[#This Row],[Med Aide/Tech Hours]])</f>
        <v>302.31250000000006</v>
      </c>
      <c r="L111" s="4">
        <f>SUM(Nurse[[#This Row],[RN Hours (excl. Admin, DON)]],Nurse[[#This Row],[RN Admin Hours]],Nurse[[#This Row],[RN DON Hours]])</f>
        <v>17.480978260869566</v>
      </c>
      <c r="M111" s="4">
        <v>11.567934782608695</v>
      </c>
      <c r="N111" s="4">
        <v>1.2173913043478262</v>
      </c>
      <c r="O111" s="4">
        <v>4.6956521739130439</v>
      </c>
      <c r="P111" s="4">
        <f>SUM(Nurse[[#This Row],[LPN Hours (excl. Admin)]],Nurse[[#This Row],[LPN Admin Hours]])</f>
        <v>54.636630434782617</v>
      </c>
      <c r="Q111" s="4">
        <v>54.636630434782617</v>
      </c>
      <c r="R111" s="4">
        <v>0</v>
      </c>
      <c r="S111" s="4">
        <f>SUM(Nurse[[#This Row],[CNA Hours]],Nurse[[#This Row],[NA TR Hours]],Nurse[[#This Row],[Med Aide/Tech Hours]])</f>
        <v>236.10793478260871</v>
      </c>
      <c r="T111" s="4">
        <v>153.37010869565219</v>
      </c>
      <c r="U111" s="4">
        <v>43.225000000000001</v>
      </c>
      <c r="V111" s="4">
        <v>39.51282608695653</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1" s="4">
        <v>0</v>
      </c>
      <c r="Y111" s="4">
        <v>0</v>
      </c>
      <c r="Z111" s="4">
        <v>0</v>
      </c>
      <c r="AA111" s="4">
        <v>0</v>
      </c>
      <c r="AB111" s="4">
        <v>0</v>
      </c>
      <c r="AC111" s="4">
        <v>0</v>
      </c>
      <c r="AD111" s="4">
        <v>0</v>
      </c>
      <c r="AE111" s="4">
        <v>0</v>
      </c>
      <c r="AF111" s="1">
        <v>265858</v>
      </c>
      <c r="AG111" s="1">
        <v>7</v>
      </c>
      <c r="AH111"/>
    </row>
    <row r="112" spans="1:34" x14ac:dyDescent="0.25">
      <c r="A112" t="s">
        <v>496</v>
      </c>
      <c r="B112" t="s">
        <v>342</v>
      </c>
      <c r="C112" t="s">
        <v>666</v>
      </c>
      <c r="D112" t="s">
        <v>569</v>
      </c>
      <c r="E112" s="4">
        <v>84.434782608695656</v>
      </c>
      <c r="F112" s="4">
        <f>Nurse[[#This Row],[Total Nurse Staff Hours]]/Nurse[[#This Row],[MDS Census]]</f>
        <v>1.8525360453141091</v>
      </c>
      <c r="G112" s="4">
        <f>Nurse[[#This Row],[Total Direct Care Staff Hours]]/Nurse[[#This Row],[MDS Census]]</f>
        <v>1.8473867147270857</v>
      </c>
      <c r="H112" s="4">
        <f>Nurse[[#This Row],[Total RN Hours (w/ Admin, DON)]]/Nurse[[#This Row],[MDS Census]]</f>
        <v>0.13549176107106076</v>
      </c>
      <c r="I112" s="4">
        <f>Nurse[[#This Row],[RN Hours (excl. Admin, DON)]]/Nurse[[#This Row],[MDS Census]]</f>
        <v>0.13034243048403707</v>
      </c>
      <c r="J112" s="4">
        <f>SUM(Nurse[[#This Row],[RN Hours (excl. Admin, DON)]],Nurse[[#This Row],[RN Admin Hours]],Nurse[[#This Row],[RN DON Hours]],Nurse[[#This Row],[LPN Hours (excl. Admin)]],Nurse[[#This Row],[LPN Admin Hours]],Nurse[[#This Row],[CNA Hours]],Nurse[[#This Row],[NA TR Hours]],Nurse[[#This Row],[Med Aide/Tech Hours]])</f>
        <v>156.41847826086956</v>
      </c>
      <c r="K112" s="4">
        <f>SUM(Nurse[[#This Row],[RN Hours (excl. Admin, DON)]],Nurse[[#This Row],[LPN Hours (excl. Admin)]],Nurse[[#This Row],[CNA Hours]],Nurse[[#This Row],[NA TR Hours]],Nurse[[#This Row],[Med Aide/Tech Hours]])</f>
        <v>155.98369565217394</v>
      </c>
      <c r="L112" s="4">
        <f>SUM(Nurse[[#This Row],[RN Hours (excl. Admin, DON)]],Nurse[[#This Row],[RN Admin Hours]],Nurse[[#This Row],[RN DON Hours]])</f>
        <v>11.440217391304348</v>
      </c>
      <c r="M112" s="4">
        <v>11.005434782608695</v>
      </c>
      <c r="N112" s="4">
        <v>0</v>
      </c>
      <c r="O112" s="4">
        <v>0.43478260869565216</v>
      </c>
      <c r="P112" s="4">
        <f>SUM(Nurse[[#This Row],[LPN Hours (excl. Admin)]],Nurse[[#This Row],[LPN Admin Hours]])</f>
        <v>34.413043478260867</v>
      </c>
      <c r="Q112" s="4">
        <v>34.413043478260867</v>
      </c>
      <c r="R112" s="4">
        <v>0</v>
      </c>
      <c r="S112" s="4">
        <f>SUM(Nurse[[#This Row],[CNA Hours]],Nurse[[#This Row],[NA TR Hours]],Nurse[[#This Row],[Med Aide/Tech Hours]])</f>
        <v>110.56521739130436</v>
      </c>
      <c r="T112" s="4">
        <v>94.902173913043484</v>
      </c>
      <c r="U112" s="4">
        <v>0</v>
      </c>
      <c r="V112" s="4">
        <v>15.663043478260869</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2" s="4">
        <v>0</v>
      </c>
      <c r="Y112" s="4">
        <v>0</v>
      </c>
      <c r="Z112" s="4">
        <v>0</v>
      </c>
      <c r="AA112" s="4">
        <v>0</v>
      </c>
      <c r="AB112" s="4">
        <v>0</v>
      </c>
      <c r="AC112" s="4">
        <v>0</v>
      </c>
      <c r="AD112" s="4">
        <v>0</v>
      </c>
      <c r="AE112" s="4">
        <v>0</v>
      </c>
      <c r="AF112" s="1">
        <v>265730</v>
      </c>
      <c r="AG112" s="1">
        <v>7</v>
      </c>
      <c r="AH112"/>
    </row>
    <row r="113" spans="1:34" x14ac:dyDescent="0.25">
      <c r="A113" t="s">
        <v>496</v>
      </c>
      <c r="B113" t="s">
        <v>159</v>
      </c>
      <c r="C113" t="s">
        <v>763</v>
      </c>
      <c r="D113" t="s">
        <v>538</v>
      </c>
      <c r="E113" s="4">
        <v>58.076086956521742</v>
      </c>
      <c r="F113" s="4">
        <f>Nurse[[#This Row],[Total Nurse Staff Hours]]/Nurse[[#This Row],[MDS Census]]</f>
        <v>2.0548381059329963</v>
      </c>
      <c r="G113" s="4">
        <f>Nurse[[#This Row],[Total Direct Care Staff Hours]]/Nurse[[#This Row],[MDS Census]]</f>
        <v>2.0548381059329963</v>
      </c>
      <c r="H113" s="4">
        <f>Nurse[[#This Row],[Total RN Hours (w/ Admin, DON)]]/Nurse[[#This Row],[MDS Census]]</f>
        <v>0.19104435710275125</v>
      </c>
      <c r="I113" s="4">
        <f>Nurse[[#This Row],[RN Hours (excl. Admin, DON)]]/Nurse[[#This Row],[MDS Census]]</f>
        <v>0.19104435710275125</v>
      </c>
      <c r="J113" s="4">
        <f>SUM(Nurse[[#This Row],[RN Hours (excl. Admin, DON)]],Nurse[[#This Row],[RN Admin Hours]],Nurse[[#This Row],[RN DON Hours]],Nurse[[#This Row],[LPN Hours (excl. Admin)]],Nurse[[#This Row],[LPN Admin Hours]],Nurse[[#This Row],[CNA Hours]],Nurse[[#This Row],[NA TR Hours]],Nurse[[#This Row],[Med Aide/Tech Hours]])</f>
        <v>119.33695652173913</v>
      </c>
      <c r="K113" s="4">
        <f>SUM(Nurse[[#This Row],[RN Hours (excl. Admin, DON)]],Nurse[[#This Row],[LPN Hours (excl. Admin)]],Nurse[[#This Row],[CNA Hours]],Nurse[[#This Row],[NA TR Hours]],Nurse[[#This Row],[Med Aide/Tech Hours]])</f>
        <v>119.33695652173913</v>
      </c>
      <c r="L113" s="4">
        <f>SUM(Nurse[[#This Row],[RN Hours (excl. Admin, DON)]],Nurse[[#This Row],[RN Admin Hours]],Nurse[[#This Row],[RN DON Hours]])</f>
        <v>11.095108695652174</v>
      </c>
      <c r="M113" s="4">
        <v>11.095108695652174</v>
      </c>
      <c r="N113" s="4">
        <v>0</v>
      </c>
      <c r="O113" s="4">
        <v>0</v>
      </c>
      <c r="P113" s="4">
        <f>SUM(Nurse[[#This Row],[LPN Hours (excl. Admin)]],Nurse[[#This Row],[LPN Admin Hours]])</f>
        <v>23.475543478260871</v>
      </c>
      <c r="Q113" s="4">
        <v>23.475543478260871</v>
      </c>
      <c r="R113" s="4">
        <v>0</v>
      </c>
      <c r="S113" s="4">
        <f>SUM(Nurse[[#This Row],[CNA Hours]],Nurse[[#This Row],[NA TR Hours]],Nurse[[#This Row],[Med Aide/Tech Hours]])</f>
        <v>84.766304347826079</v>
      </c>
      <c r="T113" s="4">
        <v>70.657608695652172</v>
      </c>
      <c r="U113" s="4">
        <v>0</v>
      </c>
      <c r="V113" s="4">
        <v>14.108695652173912</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3" s="4">
        <v>0</v>
      </c>
      <c r="Y113" s="4">
        <v>0</v>
      </c>
      <c r="Z113" s="4">
        <v>0</v>
      </c>
      <c r="AA113" s="4">
        <v>0</v>
      </c>
      <c r="AB113" s="4">
        <v>0</v>
      </c>
      <c r="AC113" s="4">
        <v>0</v>
      </c>
      <c r="AD113" s="4">
        <v>0</v>
      </c>
      <c r="AE113" s="4">
        <v>0</v>
      </c>
      <c r="AF113" s="1">
        <v>265425</v>
      </c>
      <c r="AG113" s="1">
        <v>7</v>
      </c>
      <c r="AH113"/>
    </row>
    <row r="114" spans="1:34" x14ac:dyDescent="0.25">
      <c r="A114" t="s">
        <v>496</v>
      </c>
      <c r="B114" t="s">
        <v>234</v>
      </c>
      <c r="C114" t="s">
        <v>805</v>
      </c>
      <c r="D114" t="s">
        <v>547</v>
      </c>
      <c r="E114" s="4">
        <v>56.304347826086953</v>
      </c>
      <c r="F114" s="4">
        <f>Nurse[[#This Row],[Total Nurse Staff Hours]]/Nurse[[#This Row],[MDS Census]]</f>
        <v>2.5717258687258693</v>
      </c>
      <c r="G114" s="4">
        <f>Nurse[[#This Row],[Total Direct Care Staff Hours]]/Nurse[[#This Row],[MDS Census]]</f>
        <v>2.3802934362934365</v>
      </c>
      <c r="H114" s="4">
        <f>Nurse[[#This Row],[Total RN Hours (w/ Admin, DON)]]/Nurse[[#This Row],[MDS Census]]</f>
        <v>0.57207722007722017</v>
      </c>
      <c r="I114" s="4">
        <f>Nurse[[#This Row],[RN Hours (excl. Admin, DON)]]/Nurse[[#This Row],[MDS Census]]</f>
        <v>0.47477992277992292</v>
      </c>
      <c r="J114" s="4">
        <f>SUM(Nurse[[#This Row],[RN Hours (excl. Admin, DON)]],Nurse[[#This Row],[RN Admin Hours]],Nurse[[#This Row],[RN DON Hours]],Nurse[[#This Row],[LPN Hours (excl. Admin)]],Nurse[[#This Row],[LPN Admin Hours]],Nurse[[#This Row],[CNA Hours]],Nurse[[#This Row],[NA TR Hours]],Nurse[[#This Row],[Med Aide/Tech Hours]])</f>
        <v>144.79934782608697</v>
      </c>
      <c r="K114" s="4">
        <f>SUM(Nurse[[#This Row],[RN Hours (excl. Admin, DON)]],Nurse[[#This Row],[LPN Hours (excl. Admin)]],Nurse[[#This Row],[CNA Hours]],Nurse[[#This Row],[NA TR Hours]],Nurse[[#This Row],[Med Aide/Tech Hours]])</f>
        <v>134.0208695652174</v>
      </c>
      <c r="L114" s="4">
        <f>SUM(Nurse[[#This Row],[RN Hours (excl. Admin, DON)]],Nurse[[#This Row],[RN Admin Hours]],Nurse[[#This Row],[RN DON Hours]])</f>
        <v>32.210434782608701</v>
      </c>
      <c r="M114" s="4">
        <v>26.732173913043486</v>
      </c>
      <c r="N114" s="4">
        <v>0</v>
      </c>
      <c r="O114" s="4">
        <v>5.4782608695652177</v>
      </c>
      <c r="P114" s="4">
        <f>SUM(Nurse[[#This Row],[LPN Hours (excl. Admin)]],Nurse[[#This Row],[LPN Admin Hours]])</f>
        <v>18.177608695652175</v>
      </c>
      <c r="Q114" s="4">
        <v>12.877391304347825</v>
      </c>
      <c r="R114" s="4">
        <v>5.3002173913043489</v>
      </c>
      <c r="S114" s="4">
        <f>SUM(Nurse[[#This Row],[CNA Hours]],Nurse[[#This Row],[NA TR Hours]],Nurse[[#This Row],[Med Aide/Tech Hours]])</f>
        <v>94.411304347826103</v>
      </c>
      <c r="T114" s="4">
        <v>21.009456521739128</v>
      </c>
      <c r="U114" s="4">
        <v>38.721413043478258</v>
      </c>
      <c r="V114" s="4">
        <v>34.680434782608707</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4" s="4">
        <v>0</v>
      </c>
      <c r="Y114" s="4">
        <v>0</v>
      </c>
      <c r="Z114" s="4">
        <v>0</v>
      </c>
      <c r="AA114" s="4">
        <v>0</v>
      </c>
      <c r="AB114" s="4">
        <v>0</v>
      </c>
      <c r="AC114" s="4">
        <v>0</v>
      </c>
      <c r="AD114" s="4">
        <v>0</v>
      </c>
      <c r="AE114" s="4">
        <v>0</v>
      </c>
      <c r="AF114" s="1">
        <v>265555</v>
      </c>
      <c r="AG114" s="1">
        <v>7</v>
      </c>
      <c r="AH114"/>
    </row>
    <row r="115" spans="1:34" x14ac:dyDescent="0.25">
      <c r="A115" t="s">
        <v>496</v>
      </c>
      <c r="B115" t="s">
        <v>414</v>
      </c>
      <c r="C115" t="s">
        <v>849</v>
      </c>
      <c r="D115" t="s">
        <v>555</v>
      </c>
      <c r="E115" s="4">
        <v>52.521739130434781</v>
      </c>
      <c r="F115" s="4">
        <f>Nurse[[#This Row],[Total Nurse Staff Hours]]/Nurse[[#This Row],[MDS Census]]</f>
        <v>2.994923427152318</v>
      </c>
      <c r="G115" s="4">
        <f>Nurse[[#This Row],[Total Direct Care Staff Hours]]/Nurse[[#This Row],[MDS Census]]</f>
        <v>2.8439466059602654</v>
      </c>
      <c r="H115" s="4">
        <f>Nurse[[#This Row],[Total RN Hours (w/ Admin, DON)]]/Nurse[[#This Row],[MDS Census]]</f>
        <v>0.34716680463576166</v>
      </c>
      <c r="I115" s="4">
        <f>Nurse[[#This Row],[RN Hours (excl. Admin, DON)]]/Nurse[[#This Row],[MDS Census]]</f>
        <v>0.26091473509933788</v>
      </c>
      <c r="J115" s="4">
        <f>SUM(Nurse[[#This Row],[RN Hours (excl. Admin, DON)]],Nurse[[#This Row],[RN Admin Hours]],Nurse[[#This Row],[RN DON Hours]],Nurse[[#This Row],[LPN Hours (excl. Admin)]],Nurse[[#This Row],[LPN Admin Hours]],Nurse[[#This Row],[CNA Hours]],Nurse[[#This Row],[NA TR Hours]],Nurse[[#This Row],[Med Aide/Tech Hours]])</f>
        <v>157.29858695652175</v>
      </c>
      <c r="K115" s="4">
        <f>SUM(Nurse[[#This Row],[RN Hours (excl. Admin, DON)]],Nurse[[#This Row],[LPN Hours (excl. Admin)]],Nurse[[#This Row],[CNA Hours]],Nurse[[#This Row],[NA TR Hours]],Nurse[[#This Row],[Med Aide/Tech Hours]])</f>
        <v>149.36902173913046</v>
      </c>
      <c r="L115" s="4">
        <f>SUM(Nurse[[#This Row],[RN Hours (excl. Admin, DON)]],Nurse[[#This Row],[RN Admin Hours]],Nurse[[#This Row],[RN DON Hours]])</f>
        <v>18.233804347826091</v>
      </c>
      <c r="M115" s="4">
        <v>13.70369565217392</v>
      </c>
      <c r="N115" s="4">
        <v>0.68434782608695655</v>
      </c>
      <c r="O115" s="4">
        <v>3.8457608695652161</v>
      </c>
      <c r="P115" s="4">
        <f>SUM(Nurse[[#This Row],[LPN Hours (excl. Admin)]],Nurse[[#This Row],[LPN Admin Hours]])</f>
        <v>25.053913043478261</v>
      </c>
      <c r="Q115" s="4">
        <v>21.654456521739132</v>
      </c>
      <c r="R115" s="4">
        <v>3.3994565217391304</v>
      </c>
      <c r="S115" s="4">
        <f>SUM(Nurse[[#This Row],[CNA Hours]],Nurse[[#This Row],[NA TR Hours]],Nurse[[#This Row],[Med Aide/Tech Hours]])</f>
        <v>114.01086956521742</v>
      </c>
      <c r="T115" s="4">
        <v>83.370543478260899</v>
      </c>
      <c r="U115" s="4">
        <v>2.4715217391304352</v>
      </c>
      <c r="V115" s="4">
        <v>28.168804347826079</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5" s="4">
        <v>0</v>
      </c>
      <c r="Y115" s="4">
        <v>0</v>
      </c>
      <c r="Z115" s="4">
        <v>0</v>
      </c>
      <c r="AA115" s="4">
        <v>0</v>
      </c>
      <c r="AB115" s="4">
        <v>0</v>
      </c>
      <c r="AC115" s="4">
        <v>0</v>
      </c>
      <c r="AD115" s="4">
        <v>0</v>
      </c>
      <c r="AE115" s="4">
        <v>0</v>
      </c>
      <c r="AF115" s="1">
        <v>265825</v>
      </c>
      <c r="AG115" s="1">
        <v>7</v>
      </c>
      <c r="AH115"/>
    </row>
    <row r="116" spans="1:34" x14ac:dyDescent="0.25">
      <c r="A116" t="s">
        <v>496</v>
      </c>
      <c r="B116" t="s">
        <v>345</v>
      </c>
      <c r="C116" t="s">
        <v>716</v>
      </c>
      <c r="D116" t="s">
        <v>593</v>
      </c>
      <c r="E116" s="4">
        <v>45.326086956521742</v>
      </c>
      <c r="F116" s="4">
        <f>Nurse[[#This Row],[Total Nurse Staff Hours]]/Nurse[[#This Row],[MDS Census]]</f>
        <v>3.2481534772182248</v>
      </c>
      <c r="G116" s="4">
        <f>Nurse[[#This Row],[Total Direct Care Staff Hours]]/Nurse[[#This Row],[MDS Census]]</f>
        <v>3.0867625899280564</v>
      </c>
      <c r="H116" s="4">
        <f>Nurse[[#This Row],[Total RN Hours (w/ Admin, DON)]]/Nurse[[#This Row],[MDS Census]]</f>
        <v>0.20561151079136689</v>
      </c>
      <c r="I116" s="4">
        <f>Nurse[[#This Row],[RN Hours (excl. Admin, DON)]]/Nurse[[#This Row],[MDS Census]]</f>
        <v>4.4220623501199041E-2</v>
      </c>
      <c r="J116" s="4">
        <f>SUM(Nurse[[#This Row],[RN Hours (excl. Admin, DON)]],Nurse[[#This Row],[RN Admin Hours]],Nurse[[#This Row],[RN DON Hours]],Nurse[[#This Row],[LPN Hours (excl. Admin)]],Nurse[[#This Row],[LPN Admin Hours]],Nurse[[#This Row],[CNA Hours]],Nurse[[#This Row],[NA TR Hours]],Nurse[[#This Row],[Med Aide/Tech Hours]])</f>
        <v>147.22608695652173</v>
      </c>
      <c r="K116" s="4">
        <f>SUM(Nurse[[#This Row],[RN Hours (excl. Admin, DON)]],Nurse[[#This Row],[LPN Hours (excl. Admin)]],Nurse[[#This Row],[CNA Hours]],Nurse[[#This Row],[NA TR Hours]],Nurse[[#This Row],[Med Aide/Tech Hours]])</f>
        <v>139.91086956521735</v>
      </c>
      <c r="L116" s="4">
        <f>SUM(Nurse[[#This Row],[RN Hours (excl. Admin, DON)]],Nurse[[#This Row],[RN Admin Hours]],Nurse[[#This Row],[RN DON Hours]])</f>
        <v>9.3195652173913039</v>
      </c>
      <c r="M116" s="4">
        <v>2.0043478260869567</v>
      </c>
      <c r="N116" s="4">
        <v>0</v>
      </c>
      <c r="O116" s="4">
        <v>7.3152173913043477</v>
      </c>
      <c r="P116" s="4">
        <f>SUM(Nurse[[#This Row],[LPN Hours (excl. Admin)]],Nurse[[#This Row],[LPN Admin Hours]])</f>
        <v>47.385869565217391</v>
      </c>
      <c r="Q116" s="4">
        <v>47.385869565217391</v>
      </c>
      <c r="R116" s="4">
        <v>0</v>
      </c>
      <c r="S116" s="4">
        <f>SUM(Nurse[[#This Row],[CNA Hours]],Nurse[[#This Row],[NA TR Hours]],Nurse[[#This Row],[Med Aide/Tech Hours]])</f>
        <v>90.520652173913021</v>
      </c>
      <c r="T116" s="4">
        <v>74.590217391304321</v>
      </c>
      <c r="U116" s="4">
        <v>0</v>
      </c>
      <c r="V116" s="4">
        <v>15.930434782608693</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6" s="4">
        <v>0</v>
      </c>
      <c r="Y116" s="4">
        <v>0</v>
      </c>
      <c r="Z116" s="4">
        <v>0</v>
      </c>
      <c r="AA116" s="4">
        <v>0</v>
      </c>
      <c r="AB116" s="4">
        <v>0</v>
      </c>
      <c r="AC116" s="4">
        <v>0</v>
      </c>
      <c r="AD116" s="4">
        <v>0</v>
      </c>
      <c r="AE116" s="4">
        <v>0</v>
      </c>
      <c r="AF116" s="1">
        <v>265735</v>
      </c>
      <c r="AG116" s="1">
        <v>7</v>
      </c>
      <c r="AH116"/>
    </row>
    <row r="117" spans="1:34" x14ac:dyDescent="0.25">
      <c r="A117" t="s">
        <v>496</v>
      </c>
      <c r="B117" t="s">
        <v>323</v>
      </c>
      <c r="C117" t="s">
        <v>643</v>
      </c>
      <c r="D117" t="s">
        <v>527</v>
      </c>
      <c r="E117" s="4">
        <v>83.402173913043484</v>
      </c>
      <c r="F117" s="4">
        <f>Nurse[[#This Row],[Total Nurse Staff Hours]]/Nurse[[#This Row],[MDS Census]]</f>
        <v>1.7275511533950214</v>
      </c>
      <c r="G117" s="4">
        <f>Nurse[[#This Row],[Total Direct Care Staff Hours]]/Nurse[[#This Row],[MDS Census]]</f>
        <v>1.6597158868760586</v>
      </c>
      <c r="H117" s="4">
        <f>Nurse[[#This Row],[Total RN Hours (w/ Admin, DON)]]/Nurse[[#This Row],[MDS Census]]</f>
        <v>0.26094747817020725</v>
      </c>
      <c r="I117" s="4">
        <f>Nurse[[#This Row],[RN Hours (excl. Admin, DON)]]/Nurse[[#This Row],[MDS Census]]</f>
        <v>0.20220252834614882</v>
      </c>
      <c r="J117" s="4">
        <f>SUM(Nurse[[#This Row],[RN Hours (excl. Admin, DON)]],Nurse[[#This Row],[RN Admin Hours]],Nurse[[#This Row],[RN DON Hours]],Nurse[[#This Row],[LPN Hours (excl. Admin)]],Nurse[[#This Row],[LPN Admin Hours]],Nurse[[#This Row],[CNA Hours]],Nurse[[#This Row],[NA TR Hours]],Nurse[[#This Row],[Med Aide/Tech Hours]])</f>
        <v>144.08152173913044</v>
      </c>
      <c r="K117" s="4">
        <f>SUM(Nurse[[#This Row],[RN Hours (excl. Admin, DON)]],Nurse[[#This Row],[LPN Hours (excl. Admin)]],Nurse[[#This Row],[CNA Hours]],Nurse[[#This Row],[NA TR Hours]],Nurse[[#This Row],[Med Aide/Tech Hours]])</f>
        <v>138.42391304347825</v>
      </c>
      <c r="L117" s="4">
        <f>SUM(Nurse[[#This Row],[RN Hours (excl. Admin, DON)]],Nurse[[#This Row],[RN Admin Hours]],Nurse[[#This Row],[RN DON Hours]])</f>
        <v>21.763586956521742</v>
      </c>
      <c r="M117" s="4">
        <v>16.864130434782609</v>
      </c>
      <c r="N117" s="4">
        <v>0.49184782608695654</v>
      </c>
      <c r="O117" s="4">
        <v>4.4076086956521738</v>
      </c>
      <c r="P117" s="4">
        <f>SUM(Nurse[[#This Row],[LPN Hours (excl. Admin)]],Nurse[[#This Row],[LPN Admin Hours]])</f>
        <v>32.858695652173914</v>
      </c>
      <c r="Q117" s="4">
        <v>32.100543478260867</v>
      </c>
      <c r="R117" s="4">
        <v>0.75815217391304346</v>
      </c>
      <c r="S117" s="4">
        <f>SUM(Nurse[[#This Row],[CNA Hours]],Nurse[[#This Row],[NA TR Hours]],Nurse[[#This Row],[Med Aide/Tech Hours]])</f>
        <v>89.459239130434781</v>
      </c>
      <c r="T117" s="4">
        <v>53.190217391304351</v>
      </c>
      <c r="U117" s="4">
        <v>14.383152173913043</v>
      </c>
      <c r="V117" s="4">
        <v>21.885869565217391</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7" s="4">
        <v>0</v>
      </c>
      <c r="Y117" s="4">
        <v>0</v>
      </c>
      <c r="Z117" s="4">
        <v>0</v>
      </c>
      <c r="AA117" s="4">
        <v>0</v>
      </c>
      <c r="AB117" s="4">
        <v>0</v>
      </c>
      <c r="AC117" s="4">
        <v>0</v>
      </c>
      <c r="AD117" s="4">
        <v>0</v>
      </c>
      <c r="AE117" s="4">
        <v>0</v>
      </c>
      <c r="AF117" s="1">
        <v>265704</v>
      </c>
      <c r="AG117" s="1">
        <v>7</v>
      </c>
      <c r="AH117"/>
    </row>
    <row r="118" spans="1:34" x14ac:dyDescent="0.25">
      <c r="A118" t="s">
        <v>496</v>
      </c>
      <c r="B118" t="s">
        <v>377</v>
      </c>
      <c r="C118" t="s">
        <v>716</v>
      </c>
      <c r="D118" t="s">
        <v>593</v>
      </c>
      <c r="E118" s="4">
        <v>74.097826086956516</v>
      </c>
      <c r="F118" s="4">
        <f>Nurse[[#This Row],[Total Nurse Staff Hours]]/Nurse[[#This Row],[MDS Census]]</f>
        <v>3.137070558896875</v>
      </c>
      <c r="G118" s="4">
        <f>Nurse[[#This Row],[Total Direct Care Staff Hours]]/Nurse[[#This Row],[MDS Census]]</f>
        <v>2.7916282822355871</v>
      </c>
      <c r="H118" s="4">
        <f>Nurse[[#This Row],[Total RN Hours (w/ Admin, DON)]]/Nurse[[#This Row],[MDS Census]]</f>
        <v>9.9394161654686827E-2</v>
      </c>
      <c r="I118" s="4">
        <f>Nurse[[#This Row],[RN Hours (excl. Admin, DON)]]/Nurse[[#This Row],[MDS Census]]</f>
        <v>7.4182191579873847E-3</v>
      </c>
      <c r="J118" s="4">
        <f>SUM(Nurse[[#This Row],[RN Hours (excl. Admin, DON)]],Nurse[[#This Row],[RN Admin Hours]],Nurse[[#This Row],[RN DON Hours]],Nurse[[#This Row],[LPN Hours (excl. Admin)]],Nurse[[#This Row],[LPN Admin Hours]],Nurse[[#This Row],[CNA Hours]],Nurse[[#This Row],[NA TR Hours]],Nurse[[#This Row],[Med Aide/Tech Hours]])</f>
        <v>232.45010869565212</v>
      </c>
      <c r="K118" s="4">
        <f>SUM(Nurse[[#This Row],[RN Hours (excl. Admin, DON)]],Nurse[[#This Row],[LPN Hours (excl. Admin)]],Nurse[[#This Row],[CNA Hours]],Nurse[[#This Row],[NA TR Hours]],Nurse[[#This Row],[Med Aide/Tech Hours]])</f>
        <v>206.8535869565217</v>
      </c>
      <c r="L118" s="4">
        <f>SUM(Nurse[[#This Row],[RN Hours (excl. Admin, DON)]],Nurse[[#This Row],[RN Admin Hours]],Nurse[[#This Row],[RN DON Hours]])</f>
        <v>7.3648913043478261</v>
      </c>
      <c r="M118" s="4">
        <v>0.54967391304347823</v>
      </c>
      <c r="N118" s="4">
        <v>6.8152173913043477</v>
      </c>
      <c r="O118" s="4">
        <v>0</v>
      </c>
      <c r="P118" s="4">
        <f>SUM(Nurse[[#This Row],[LPN Hours (excl. Admin)]],Nurse[[#This Row],[LPN Admin Hours]])</f>
        <v>55.752065217391291</v>
      </c>
      <c r="Q118" s="4">
        <v>36.970760869565204</v>
      </c>
      <c r="R118" s="4">
        <v>18.781304347826083</v>
      </c>
      <c r="S118" s="4">
        <f>SUM(Nurse[[#This Row],[CNA Hours]],Nurse[[#This Row],[NA TR Hours]],Nurse[[#This Row],[Med Aide/Tech Hours]])</f>
        <v>169.33315217391302</v>
      </c>
      <c r="T118" s="4">
        <v>120.37315217391303</v>
      </c>
      <c r="U118" s="4">
        <v>0</v>
      </c>
      <c r="V118" s="4">
        <v>48.959999999999987</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8" s="4">
        <v>0</v>
      </c>
      <c r="Y118" s="4">
        <v>0</v>
      </c>
      <c r="Z118" s="4">
        <v>0</v>
      </c>
      <c r="AA118" s="4">
        <v>0</v>
      </c>
      <c r="AB118" s="4">
        <v>0</v>
      </c>
      <c r="AC118" s="4">
        <v>0</v>
      </c>
      <c r="AD118" s="4">
        <v>0</v>
      </c>
      <c r="AE118" s="4">
        <v>0</v>
      </c>
      <c r="AF118" s="1">
        <v>265776</v>
      </c>
      <c r="AG118" s="1">
        <v>7</v>
      </c>
      <c r="AH118"/>
    </row>
    <row r="119" spans="1:34" x14ac:dyDescent="0.25">
      <c r="A119" t="s">
        <v>496</v>
      </c>
      <c r="B119" t="s">
        <v>331</v>
      </c>
      <c r="C119" t="s">
        <v>716</v>
      </c>
      <c r="D119" t="s">
        <v>593</v>
      </c>
      <c r="E119" s="4">
        <v>42.804347826086953</v>
      </c>
      <c r="F119" s="4">
        <f>Nurse[[#This Row],[Total Nurse Staff Hours]]/Nurse[[#This Row],[MDS Census]]</f>
        <v>3.3288293550025396</v>
      </c>
      <c r="G119" s="4">
        <f>Nurse[[#This Row],[Total Direct Care Staff Hours]]/Nurse[[#This Row],[MDS Census]]</f>
        <v>2.7125215845606911</v>
      </c>
      <c r="H119" s="4">
        <f>Nurse[[#This Row],[Total RN Hours (w/ Admin, DON)]]/Nurse[[#This Row],[MDS Census]]</f>
        <v>0.15566785170137126</v>
      </c>
      <c r="I119" s="4">
        <f>Nurse[[#This Row],[RN Hours (excl. Admin, DON)]]/Nurse[[#This Row],[MDS Census]]</f>
        <v>0</v>
      </c>
      <c r="J119" s="4">
        <f>SUM(Nurse[[#This Row],[RN Hours (excl. Admin, DON)]],Nurse[[#This Row],[RN Admin Hours]],Nurse[[#This Row],[RN DON Hours]],Nurse[[#This Row],[LPN Hours (excl. Admin)]],Nurse[[#This Row],[LPN Admin Hours]],Nurse[[#This Row],[CNA Hours]],Nurse[[#This Row],[NA TR Hours]],Nurse[[#This Row],[Med Aide/Tech Hours]])</f>
        <v>142.4883695652174</v>
      </c>
      <c r="K119" s="4">
        <f>SUM(Nurse[[#This Row],[RN Hours (excl. Admin, DON)]],Nurse[[#This Row],[LPN Hours (excl. Admin)]],Nurse[[#This Row],[CNA Hours]],Nurse[[#This Row],[NA TR Hours]],Nurse[[#This Row],[Med Aide/Tech Hours]])</f>
        <v>116.10771739130436</v>
      </c>
      <c r="L119" s="4">
        <f>SUM(Nurse[[#This Row],[RN Hours (excl. Admin, DON)]],Nurse[[#This Row],[RN Admin Hours]],Nurse[[#This Row],[RN DON Hours]])</f>
        <v>6.6632608695652173</v>
      </c>
      <c r="M119" s="4">
        <v>0</v>
      </c>
      <c r="N119" s="4">
        <v>0</v>
      </c>
      <c r="O119" s="4">
        <v>6.6632608695652173</v>
      </c>
      <c r="P119" s="4">
        <f>SUM(Nurse[[#This Row],[LPN Hours (excl. Admin)]],Nurse[[#This Row],[LPN Admin Hours]])</f>
        <v>38.512282608695656</v>
      </c>
      <c r="Q119" s="4">
        <v>18.794891304347836</v>
      </c>
      <c r="R119" s="4">
        <v>19.717391304347824</v>
      </c>
      <c r="S119" s="4">
        <f>SUM(Nurse[[#This Row],[CNA Hours]],Nurse[[#This Row],[NA TR Hours]],Nurse[[#This Row],[Med Aide/Tech Hours]])</f>
        <v>97.31282608695652</v>
      </c>
      <c r="T119" s="4">
        <v>72.040326086956512</v>
      </c>
      <c r="U119" s="4">
        <v>0</v>
      </c>
      <c r="V119" s="4">
        <v>25.272500000000008</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9" s="4">
        <v>0</v>
      </c>
      <c r="Y119" s="4">
        <v>0</v>
      </c>
      <c r="Z119" s="4">
        <v>0</v>
      </c>
      <c r="AA119" s="4">
        <v>0</v>
      </c>
      <c r="AB119" s="4">
        <v>0</v>
      </c>
      <c r="AC119" s="4">
        <v>0</v>
      </c>
      <c r="AD119" s="4">
        <v>0</v>
      </c>
      <c r="AE119" s="4">
        <v>0</v>
      </c>
      <c r="AF119" s="1">
        <v>265712</v>
      </c>
      <c r="AG119" s="1">
        <v>7</v>
      </c>
      <c r="AH119"/>
    </row>
    <row r="120" spans="1:34" x14ac:dyDescent="0.25">
      <c r="A120" t="s">
        <v>496</v>
      </c>
      <c r="B120" t="s">
        <v>410</v>
      </c>
      <c r="C120" t="s">
        <v>770</v>
      </c>
      <c r="D120" t="s">
        <v>531</v>
      </c>
      <c r="E120" s="4">
        <v>50.445652173913047</v>
      </c>
      <c r="F120" s="4">
        <f>Nurse[[#This Row],[Total Nurse Staff Hours]]/Nurse[[#This Row],[MDS Census]]</f>
        <v>2.9686856280973921</v>
      </c>
      <c r="G120" s="4">
        <f>Nurse[[#This Row],[Total Direct Care Staff Hours]]/Nurse[[#This Row],[MDS Census]]</f>
        <v>2.8371644042232274</v>
      </c>
      <c r="H120" s="4">
        <f>Nurse[[#This Row],[Total RN Hours (w/ Admin, DON)]]/Nurse[[#This Row],[MDS Census]]</f>
        <v>0.35131437190260723</v>
      </c>
      <c r="I120" s="4">
        <f>Nurse[[#This Row],[RN Hours (excl. Admin, DON)]]/Nurse[[#This Row],[MDS Census]]</f>
        <v>0.25758457229045462</v>
      </c>
      <c r="J120" s="4">
        <f>SUM(Nurse[[#This Row],[RN Hours (excl. Admin, DON)]],Nurse[[#This Row],[RN Admin Hours]],Nurse[[#This Row],[RN DON Hours]],Nurse[[#This Row],[LPN Hours (excl. Admin)]],Nurse[[#This Row],[LPN Admin Hours]],Nurse[[#This Row],[CNA Hours]],Nurse[[#This Row],[NA TR Hours]],Nurse[[#This Row],[Med Aide/Tech Hours]])</f>
        <v>149.75728260869562</v>
      </c>
      <c r="K120" s="4">
        <f>SUM(Nurse[[#This Row],[RN Hours (excl. Admin, DON)]],Nurse[[#This Row],[LPN Hours (excl. Admin)]],Nurse[[#This Row],[CNA Hours]],Nurse[[#This Row],[NA TR Hours]],Nurse[[#This Row],[Med Aide/Tech Hours]])</f>
        <v>143.12260869565216</v>
      </c>
      <c r="L120" s="4">
        <f>SUM(Nurse[[#This Row],[RN Hours (excl. Admin, DON)]],Nurse[[#This Row],[RN Admin Hours]],Nurse[[#This Row],[RN DON Hours]])</f>
        <v>17.722282608695654</v>
      </c>
      <c r="M120" s="4">
        <v>12.994021739130435</v>
      </c>
      <c r="N120" s="4">
        <v>0</v>
      </c>
      <c r="O120" s="4">
        <v>4.7282608695652177</v>
      </c>
      <c r="P120" s="4">
        <f>SUM(Nurse[[#This Row],[LPN Hours (excl. Admin)]],Nurse[[#This Row],[LPN Admin Hours]])</f>
        <v>28.795543478260857</v>
      </c>
      <c r="Q120" s="4">
        <v>26.889130434782597</v>
      </c>
      <c r="R120" s="4">
        <v>1.9064130434782613</v>
      </c>
      <c r="S120" s="4">
        <f>SUM(Nurse[[#This Row],[CNA Hours]],Nurse[[#This Row],[NA TR Hours]],Nurse[[#This Row],[Med Aide/Tech Hours]])</f>
        <v>103.23945652173913</v>
      </c>
      <c r="T120" s="4">
        <v>68.902065217391296</v>
      </c>
      <c r="U120" s="4">
        <v>1.5794565217391301</v>
      </c>
      <c r="V120" s="4">
        <v>32.757934782608693</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68.153913043478255</v>
      </c>
      <c r="X120" s="4">
        <v>6.7074999999999987</v>
      </c>
      <c r="Y120" s="4">
        <v>0</v>
      </c>
      <c r="Z120" s="4">
        <v>0</v>
      </c>
      <c r="AA120" s="4">
        <v>7.5278260869565221</v>
      </c>
      <c r="AB120" s="4">
        <v>0</v>
      </c>
      <c r="AC120" s="4">
        <v>43.625108695652173</v>
      </c>
      <c r="AD120" s="4">
        <v>0</v>
      </c>
      <c r="AE120" s="4">
        <v>10.293478260869565</v>
      </c>
      <c r="AF120" s="1">
        <v>265821</v>
      </c>
      <c r="AG120" s="1">
        <v>7</v>
      </c>
      <c r="AH120"/>
    </row>
    <row r="121" spans="1:34" x14ac:dyDescent="0.25">
      <c r="A121" t="s">
        <v>496</v>
      </c>
      <c r="B121" t="s">
        <v>443</v>
      </c>
      <c r="C121" t="s">
        <v>729</v>
      </c>
      <c r="D121" t="s">
        <v>597</v>
      </c>
      <c r="E121" s="4">
        <v>45.413043478260867</v>
      </c>
      <c r="F121" s="4">
        <f>Nurse[[#This Row],[Total Nurse Staff Hours]]/Nurse[[#This Row],[MDS Census]]</f>
        <v>3.6505624700813786</v>
      </c>
      <c r="G121" s="4">
        <f>Nurse[[#This Row],[Total Direct Care Staff Hours]]/Nurse[[#This Row],[MDS Census]]</f>
        <v>3.5227501196744857</v>
      </c>
      <c r="H121" s="4">
        <f>Nurse[[#This Row],[Total RN Hours (w/ Admin, DON)]]/Nurse[[#This Row],[MDS Census]]</f>
        <v>0.42211584490186688</v>
      </c>
      <c r="I121" s="4">
        <f>Nurse[[#This Row],[RN Hours (excl. Admin, DON)]]/Nurse[[#This Row],[MDS Census]]</f>
        <v>0.29430349449497367</v>
      </c>
      <c r="J121" s="4">
        <f>SUM(Nurse[[#This Row],[RN Hours (excl. Admin, DON)]],Nurse[[#This Row],[RN Admin Hours]],Nurse[[#This Row],[RN DON Hours]],Nurse[[#This Row],[LPN Hours (excl. Admin)]],Nurse[[#This Row],[LPN Admin Hours]],Nurse[[#This Row],[CNA Hours]],Nurse[[#This Row],[NA TR Hours]],Nurse[[#This Row],[Med Aide/Tech Hours]])</f>
        <v>165.78315217391304</v>
      </c>
      <c r="K121" s="4">
        <f>SUM(Nurse[[#This Row],[RN Hours (excl. Admin, DON)]],Nurse[[#This Row],[LPN Hours (excl. Admin)]],Nurse[[#This Row],[CNA Hours]],Nurse[[#This Row],[NA TR Hours]],Nurse[[#This Row],[Med Aide/Tech Hours]])</f>
        <v>159.9788043478261</v>
      </c>
      <c r="L121" s="4">
        <f>SUM(Nurse[[#This Row],[RN Hours (excl. Admin, DON)]],Nurse[[#This Row],[RN Admin Hours]],Nurse[[#This Row],[RN DON Hours]])</f>
        <v>19.169565217391302</v>
      </c>
      <c r="M121" s="4">
        <v>13.365217391304347</v>
      </c>
      <c r="N121" s="4">
        <v>4.5869565217391308</v>
      </c>
      <c r="O121" s="4">
        <v>1.2173913043478262</v>
      </c>
      <c r="P121" s="4">
        <f>SUM(Nurse[[#This Row],[LPN Hours (excl. Admin)]],Nurse[[#This Row],[LPN Admin Hours]])</f>
        <v>34.676630434782609</v>
      </c>
      <c r="Q121" s="4">
        <v>34.676630434782609</v>
      </c>
      <c r="R121" s="4">
        <v>0</v>
      </c>
      <c r="S121" s="4">
        <f>SUM(Nurse[[#This Row],[CNA Hours]],Nurse[[#This Row],[NA TR Hours]],Nurse[[#This Row],[Med Aide/Tech Hours]])</f>
        <v>111.93695652173912</v>
      </c>
      <c r="T121" s="4">
        <v>91.109239130434773</v>
      </c>
      <c r="U121" s="4">
        <v>3.5148913043478269</v>
      </c>
      <c r="V121" s="4">
        <v>17.312826086956523</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1" s="4">
        <v>0</v>
      </c>
      <c r="Y121" s="4">
        <v>0</v>
      </c>
      <c r="Z121" s="4">
        <v>0</v>
      </c>
      <c r="AA121" s="4">
        <v>0</v>
      </c>
      <c r="AB121" s="4">
        <v>0</v>
      </c>
      <c r="AC121" s="4">
        <v>0</v>
      </c>
      <c r="AD121" s="4">
        <v>0</v>
      </c>
      <c r="AE121" s="4">
        <v>0</v>
      </c>
      <c r="AF121" s="1">
        <v>265856</v>
      </c>
      <c r="AG121" s="1">
        <v>7</v>
      </c>
      <c r="AH121"/>
    </row>
    <row r="122" spans="1:34" x14ac:dyDescent="0.25">
      <c r="A122" t="s">
        <v>496</v>
      </c>
      <c r="B122" t="s">
        <v>252</v>
      </c>
      <c r="C122" t="s">
        <v>660</v>
      </c>
      <c r="D122" t="s">
        <v>599</v>
      </c>
      <c r="E122" s="4">
        <v>58.086956521739133</v>
      </c>
      <c r="F122" s="4">
        <f>Nurse[[#This Row],[Total Nurse Staff Hours]]/Nurse[[#This Row],[MDS Census]]</f>
        <v>3.6992758233532919</v>
      </c>
      <c r="G122" s="4">
        <f>Nurse[[#This Row],[Total Direct Care Staff Hours]]/Nurse[[#This Row],[MDS Census]]</f>
        <v>3.3132410179640708</v>
      </c>
      <c r="H122" s="4">
        <f>Nurse[[#This Row],[Total RN Hours (w/ Admin, DON)]]/Nurse[[#This Row],[MDS Census]]</f>
        <v>1.005754116766467</v>
      </c>
      <c r="I122" s="4">
        <f>Nurse[[#This Row],[RN Hours (excl. Admin, DON)]]/Nurse[[#This Row],[MDS Census]]</f>
        <v>0.61971931137724534</v>
      </c>
      <c r="J122" s="4">
        <f>SUM(Nurse[[#This Row],[RN Hours (excl. Admin, DON)]],Nurse[[#This Row],[RN Admin Hours]],Nurse[[#This Row],[RN DON Hours]],Nurse[[#This Row],[LPN Hours (excl. Admin)]],Nurse[[#This Row],[LPN Admin Hours]],Nurse[[#This Row],[CNA Hours]],Nurse[[#This Row],[NA TR Hours]],Nurse[[#This Row],[Med Aide/Tech Hours]])</f>
        <v>214.8796739130434</v>
      </c>
      <c r="K122" s="4">
        <f>SUM(Nurse[[#This Row],[RN Hours (excl. Admin, DON)]],Nurse[[#This Row],[LPN Hours (excl. Admin)]],Nurse[[#This Row],[CNA Hours]],Nurse[[#This Row],[NA TR Hours]],Nurse[[#This Row],[Med Aide/Tech Hours]])</f>
        <v>192.45608695652169</v>
      </c>
      <c r="L122" s="4">
        <f>SUM(Nurse[[#This Row],[RN Hours (excl. Admin, DON)]],Nurse[[#This Row],[RN Admin Hours]],Nurse[[#This Row],[RN DON Hours]])</f>
        <v>58.421195652173907</v>
      </c>
      <c r="M122" s="4">
        <v>35.997608695652168</v>
      </c>
      <c r="N122" s="4">
        <v>17.369239130434782</v>
      </c>
      <c r="O122" s="4">
        <v>5.0543478260869561</v>
      </c>
      <c r="P122" s="4">
        <f>SUM(Nurse[[#This Row],[LPN Hours (excl. Admin)]],Nurse[[#This Row],[LPN Admin Hours]])</f>
        <v>34.513695652173908</v>
      </c>
      <c r="Q122" s="4">
        <v>34.513695652173908</v>
      </c>
      <c r="R122" s="4">
        <v>0</v>
      </c>
      <c r="S122" s="4">
        <f>SUM(Nurse[[#This Row],[CNA Hours]],Nurse[[#This Row],[NA TR Hours]],Nurse[[#This Row],[Med Aide/Tech Hours]])</f>
        <v>121.9447826086956</v>
      </c>
      <c r="T122" s="4">
        <v>113.35326086956518</v>
      </c>
      <c r="U122" s="4">
        <v>0</v>
      </c>
      <c r="V122" s="4">
        <v>8.5915217391304335</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29.018586956521734</v>
      </c>
      <c r="X122" s="4">
        <v>0.85978260869565215</v>
      </c>
      <c r="Y122" s="4">
        <v>0</v>
      </c>
      <c r="Z122" s="4">
        <v>0</v>
      </c>
      <c r="AA122" s="4">
        <v>5.7930434782608708</v>
      </c>
      <c r="AB122" s="4">
        <v>0</v>
      </c>
      <c r="AC122" s="4">
        <v>22.276086956521734</v>
      </c>
      <c r="AD122" s="4">
        <v>0</v>
      </c>
      <c r="AE122" s="4">
        <v>8.9673913043478257E-2</v>
      </c>
      <c r="AF122" s="1">
        <v>265583</v>
      </c>
      <c r="AG122" s="1">
        <v>7</v>
      </c>
      <c r="AH122"/>
    </row>
    <row r="123" spans="1:34" x14ac:dyDescent="0.25">
      <c r="A123" t="s">
        <v>496</v>
      </c>
      <c r="B123" t="s">
        <v>144</v>
      </c>
      <c r="C123" t="s">
        <v>772</v>
      </c>
      <c r="D123" t="s">
        <v>523</v>
      </c>
      <c r="E123" s="4">
        <v>115.53260869565217</v>
      </c>
      <c r="F123" s="4">
        <f>Nurse[[#This Row],[Total Nurse Staff Hours]]/Nurse[[#This Row],[MDS Census]]</f>
        <v>2.5844980713143291</v>
      </c>
      <c r="G123" s="4">
        <f>Nurse[[#This Row],[Total Direct Care Staff Hours]]/Nurse[[#This Row],[MDS Census]]</f>
        <v>2.4624470787468251</v>
      </c>
      <c r="H123" s="4">
        <f>Nurse[[#This Row],[Total RN Hours (w/ Admin, DON)]]/Nurse[[#This Row],[MDS Census]]</f>
        <v>0.37925769122212816</v>
      </c>
      <c r="I123" s="4">
        <f>Nurse[[#This Row],[RN Hours (excl. Admin, DON)]]/Nurse[[#This Row],[MDS Census]]</f>
        <v>0.3039919089284035</v>
      </c>
      <c r="J123" s="4">
        <f>SUM(Nurse[[#This Row],[RN Hours (excl. Admin, DON)]],Nurse[[#This Row],[RN Admin Hours]],Nurse[[#This Row],[RN DON Hours]],Nurse[[#This Row],[LPN Hours (excl. Admin)]],Nurse[[#This Row],[LPN Admin Hours]],Nurse[[#This Row],[CNA Hours]],Nurse[[#This Row],[NA TR Hours]],Nurse[[#This Row],[Med Aide/Tech Hours]])</f>
        <v>298.59380434782611</v>
      </c>
      <c r="K123" s="4">
        <f>SUM(Nurse[[#This Row],[RN Hours (excl. Admin, DON)]],Nurse[[#This Row],[LPN Hours (excl. Admin)]],Nurse[[#This Row],[CNA Hours]],Nurse[[#This Row],[NA TR Hours]],Nurse[[#This Row],[Med Aide/Tech Hours]])</f>
        <v>284.49293478260876</v>
      </c>
      <c r="L123" s="4">
        <f>SUM(Nurse[[#This Row],[RN Hours (excl. Admin, DON)]],Nurse[[#This Row],[RN Admin Hours]],Nurse[[#This Row],[RN DON Hours]])</f>
        <v>43.81663043478261</v>
      </c>
      <c r="M123" s="4">
        <v>35.12097826086957</v>
      </c>
      <c r="N123" s="4">
        <v>4.1739130434782608</v>
      </c>
      <c r="O123" s="4">
        <v>4.5217391304347823</v>
      </c>
      <c r="P123" s="4">
        <f>SUM(Nurse[[#This Row],[LPN Hours (excl. Admin)]],Nurse[[#This Row],[LPN Admin Hours]])</f>
        <v>72.599782608695648</v>
      </c>
      <c r="Q123" s="4">
        <v>67.1945652173913</v>
      </c>
      <c r="R123" s="4">
        <v>5.4052173913043484</v>
      </c>
      <c r="S123" s="4">
        <f>SUM(Nurse[[#This Row],[CNA Hours]],Nurse[[#This Row],[NA TR Hours]],Nurse[[#This Row],[Med Aide/Tech Hours]])</f>
        <v>182.17739130434785</v>
      </c>
      <c r="T123" s="4">
        <v>116.7676086956522</v>
      </c>
      <c r="U123" s="4">
        <v>0</v>
      </c>
      <c r="V123" s="4">
        <v>65.409782608695664</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3" s="4">
        <v>0</v>
      </c>
      <c r="Y123" s="4">
        <v>0</v>
      </c>
      <c r="Z123" s="4">
        <v>0</v>
      </c>
      <c r="AA123" s="4">
        <v>0</v>
      </c>
      <c r="AB123" s="4">
        <v>0</v>
      </c>
      <c r="AC123" s="4">
        <v>0</v>
      </c>
      <c r="AD123" s="4">
        <v>0</v>
      </c>
      <c r="AE123" s="4">
        <v>0</v>
      </c>
      <c r="AF123" s="1">
        <v>265401</v>
      </c>
      <c r="AG123" s="1">
        <v>7</v>
      </c>
      <c r="AH123"/>
    </row>
    <row r="124" spans="1:34" x14ac:dyDescent="0.25">
      <c r="A124" t="s">
        <v>496</v>
      </c>
      <c r="B124" t="s">
        <v>21</v>
      </c>
      <c r="C124" t="s">
        <v>726</v>
      </c>
      <c r="D124" t="s">
        <v>593</v>
      </c>
      <c r="E124" s="4">
        <v>73.902173913043484</v>
      </c>
      <c r="F124" s="4">
        <f>Nurse[[#This Row],[Total Nurse Staff Hours]]/Nurse[[#This Row],[MDS Census]]</f>
        <v>2.9344741873804963</v>
      </c>
      <c r="G124" s="4">
        <f>Nurse[[#This Row],[Total Direct Care Staff Hours]]/Nurse[[#This Row],[MDS Census]]</f>
        <v>2.7416884836005289</v>
      </c>
      <c r="H124" s="4">
        <f>Nurse[[#This Row],[Total RN Hours (w/ Admin, DON)]]/Nurse[[#This Row],[MDS Census]]</f>
        <v>0.30292395940579497</v>
      </c>
      <c r="I124" s="4">
        <f>Nurse[[#This Row],[RN Hours (excl. Admin, DON)]]/Nurse[[#This Row],[MDS Census]]</f>
        <v>0.1202868068833652</v>
      </c>
      <c r="J124" s="4">
        <f>SUM(Nurse[[#This Row],[RN Hours (excl. Admin, DON)]],Nurse[[#This Row],[RN Admin Hours]],Nurse[[#This Row],[RN DON Hours]],Nurse[[#This Row],[LPN Hours (excl. Admin)]],Nurse[[#This Row],[LPN Admin Hours]],Nurse[[#This Row],[CNA Hours]],Nurse[[#This Row],[NA TR Hours]],Nurse[[#This Row],[Med Aide/Tech Hours]])</f>
        <v>216.86402173913038</v>
      </c>
      <c r="K124" s="4">
        <f>SUM(Nurse[[#This Row],[RN Hours (excl. Admin, DON)]],Nurse[[#This Row],[LPN Hours (excl. Admin)]],Nurse[[#This Row],[CNA Hours]],Nurse[[#This Row],[NA TR Hours]],Nurse[[#This Row],[Med Aide/Tech Hours]])</f>
        <v>202.61673913043475</v>
      </c>
      <c r="L124" s="4">
        <f>SUM(Nurse[[#This Row],[RN Hours (excl. Admin, DON)]],Nurse[[#This Row],[RN Admin Hours]],Nurse[[#This Row],[RN DON Hours]])</f>
        <v>22.386739130434783</v>
      </c>
      <c r="M124" s="4">
        <v>8.889456521739131</v>
      </c>
      <c r="N124" s="4">
        <v>5.7581521739130421</v>
      </c>
      <c r="O124" s="4">
        <v>7.7391304347826084</v>
      </c>
      <c r="P124" s="4">
        <f>SUM(Nurse[[#This Row],[LPN Hours (excl. Admin)]],Nurse[[#This Row],[LPN Admin Hours]])</f>
        <v>58.80271739130432</v>
      </c>
      <c r="Q124" s="4">
        <v>58.05271739130432</v>
      </c>
      <c r="R124" s="4">
        <v>0.75</v>
      </c>
      <c r="S124" s="4">
        <f>SUM(Nurse[[#This Row],[CNA Hours]],Nurse[[#This Row],[NA TR Hours]],Nurse[[#This Row],[Med Aide/Tech Hours]])</f>
        <v>135.67456521739129</v>
      </c>
      <c r="T124" s="4">
        <v>109.86891304347824</v>
      </c>
      <c r="U124" s="4">
        <v>0.84782608695652173</v>
      </c>
      <c r="V124" s="4">
        <v>24.957826086956526</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36.695543478260866</v>
      </c>
      <c r="X124" s="4">
        <v>0</v>
      </c>
      <c r="Y124" s="4">
        <v>0</v>
      </c>
      <c r="Z124" s="4">
        <v>0</v>
      </c>
      <c r="AA124" s="4">
        <v>13.192391304347824</v>
      </c>
      <c r="AB124" s="4">
        <v>0</v>
      </c>
      <c r="AC124" s="4">
        <v>14.590326086956521</v>
      </c>
      <c r="AD124" s="4">
        <v>0</v>
      </c>
      <c r="AE124" s="4">
        <v>8.912826086956521</v>
      </c>
      <c r="AF124" s="1">
        <v>265112</v>
      </c>
      <c r="AG124" s="1">
        <v>7</v>
      </c>
      <c r="AH124"/>
    </row>
    <row r="125" spans="1:34" x14ac:dyDescent="0.25">
      <c r="A125" t="s">
        <v>496</v>
      </c>
      <c r="B125" t="s">
        <v>264</v>
      </c>
      <c r="C125" t="s">
        <v>671</v>
      </c>
      <c r="D125" t="s">
        <v>616</v>
      </c>
      <c r="E125" s="4">
        <v>83.793478260869563</v>
      </c>
      <c r="F125" s="4">
        <f>Nurse[[#This Row],[Total Nurse Staff Hours]]/Nurse[[#This Row],[MDS Census]]</f>
        <v>2.7923595797120253</v>
      </c>
      <c r="G125" s="4">
        <f>Nurse[[#This Row],[Total Direct Care Staff Hours]]/Nurse[[#This Row],[MDS Census]]</f>
        <v>2.554154883901933</v>
      </c>
      <c r="H125" s="4">
        <f>Nurse[[#This Row],[Total RN Hours (w/ Admin, DON)]]/Nurse[[#This Row],[MDS Census]]</f>
        <v>0.54713451809573233</v>
      </c>
      <c r="I125" s="4">
        <f>Nurse[[#This Row],[RN Hours (excl. Admin, DON)]]/Nurse[[#This Row],[MDS Census]]</f>
        <v>0.36078349980542229</v>
      </c>
      <c r="J125" s="4">
        <f>SUM(Nurse[[#This Row],[RN Hours (excl. Admin, DON)]],Nurse[[#This Row],[RN Admin Hours]],Nurse[[#This Row],[RN DON Hours]],Nurse[[#This Row],[LPN Hours (excl. Admin)]],Nurse[[#This Row],[LPN Admin Hours]],Nurse[[#This Row],[CNA Hours]],Nurse[[#This Row],[NA TR Hours]],Nurse[[#This Row],[Med Aide/Tech Hours]])</f>
        <v>233.98152173913047</v>
      </c>
      <c r="K125" s="4">
        <f>SUM(Nurse[[#This Row],[RN Hours (excl. Admin, DON)]],Nurse[[#This Row],[LPN Hours (excl. Admin)]],Nurse[[#This Row],[CNA Hours]],Nurse[[#This Row],[NA TR Hours]],Nurse[[#This Row],[Med Aide/Tech Hours]])</f>
        <v>214.02152173913046</v>
      </c>
      <c r="L125" s="4">
        <f>SUM(Nurse[[#This Row],[RN Hours (excl. Admin, DON)]],Nurse[[#This Row],[RN Admin Hours]],Nurse[[#This Row],[RN DON Hours]])</f>
        <v>45.846304347826091</v>
      </c>
      <c r="M125" s="4">
        <v>30.231304347826093</v>
      </c>
      <c r="N125" s="4">
        <v>10.049782608695651</v>
      </c>
      <c r="O125" s="4">
        <v>5.5652173913043477</v>
      </c>
      <c r="P125" s="4">
        <f>SUM(Nurse[[#This Row],[LPN Hours (excl. Admin)]],Nurse[[#This Row],[LPN Admin Hours]])</f>
        <v>42.867173913043473</v>
      </c>
      <c r="Q125" s="4">
        <v>38.522173913043474</v>
      </c>
      <c r="R125" s="4">
        <v>4.3449999999999998</v>
      </c>
      <c r="S125" s="4">
        <f>SUM(Nurse[[#This Row],[CNA Hours]],Nurse[[#This Row],[NA TR Hours]],Nurse[[#This Row],[Med Aide/Tech Hours]])</f>
        <v>145.26804347826089</v>
      </c>
      <c r="T125" s="4">
        <v>114.23565217391307</v>
      </c>
      <c r="U125" s="4">
        <v>4.8173913043478276</v>
      </c>
      <c r="V125" s="4">
        <v>26.215000000000007</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0.78260869565217395</v>
      </c>
      <c r="X125" s="4">
        <v>0</v>
      </c>
      <c r="Y125" s="4">
        <v>0</v>
      </c>
      <c r="Z125" s="4">
        <v>0.78260869565217395</v>
      </c>
      <c r="AA125" s="4">
        <v>0</v>
      </c>
      <c r="AB125" s="4">
        <v>0</v>
      </c>
      <c r="AC125" s="4">
        <v>0</v>
      </c>
      <c r="AD125" s="4">
        <v>0</v>
      </c>
      <c r="AE125" s="4">
        <v>0</v>
      </c>
      <c r="AF125" s="1">
        <v>265605</v>
      </c>
      <c r="AG125" s="1">
        <v>7</v>
      </c>
      <c r="AH125"/>
    </row>
    <row r="126" spans="1:34" x14ac:dyDescent="0.25">
      <c r="A126" t="s">
        <v>496</v>
      </c>
      <c r="B126" t="s">
        <v>131</v>
      </c>
      <c r="C126" t="s">
        <v>728</v>
      </c>
      <c r="D126" t="s">
        <v>596</v>
      </c>
      <c r="E126" s="4">
        <v>27.934782608695652</v>
      </c>
      <c r="F126" s="4">
        <f>Nurse[[#This Row],[Total Nurse Staff Hours]]/Nurse[[#This Row],[MDS Census]]</f>
        <v>4.0285603112840471</v>
      </c>
      <c r="G126" s="4">
        <f>Nurse[[#This Row],[Total Direct Care Staff Hours]]/Nurse[[#This Row],[MDS Census]]</f>
        <v>3.644280155642023</v>
      </c>
      <c r="H126" s="4">
        <f>Nurse[[#This Row],[Total RN Hours (w/ Admin, DON)]]/Nurse[[#This Row],[MDS Census]]</f>
        <v>0.55894941634241246</v>
      </c>
      <c r="I126" s="4">
        <f>Nurse[[#This Row],[RN Hours (excl. Admin, DON)]]/Nurse[[#This Row],[MDS Census]]</f>
        <v>0.36459143968871593</v>
      </c>
      <c r="J126" s="4">
        <f>SUM(Nurse[[#This Row],[RN Hours (excl. Admin, DON)]],Nurse[[#This Row],[RN Admin Hours]],Nurse[[#This Row],[RN DON Hours]],Nurse[[#This Row],[LPN Hours (excl. Admin)]],Nurse[[#This Row],[LPN Admin Hours]],Nurse[[#This Row],[CNA Hours]],Nurse[[#This Row],[NA TR Hours]],Nurse[[#This Row],[Med Aide/Tech Hours]])</f>
        <v>112.53695652173914</v>
      </c>
      <c r="K126" s="4">
        <f>SUM(Nurse[[#This Row],[RN Hours (excl. Admin, DON)]],Nurse[[#This Row],[LPN Hours (excl. Admin)]],Nurse[[#This Row],[CNA Hours]],Nurse[[#This Row],[NA TR Hours]],Nurse[[#This Row],[Med Aide/Tech Hours]])</f>
        <v>101.80217391304348</v>
      </c>
      <c r="L126" s="4">
        <f>SUM(Nurse[[#This Row],[RN Hours (excl. Admin, DON)]],Nurse[[#This Row],[RN Admin Hours]],Nurse[[#This Row],[RN DON Hours]])</f>
        <v>15.614130434782609</v>
      </c>
      <c r="M126" s="4">
        <v>10.184782608695652</v>
      </c>
      <c r="N126" s="4">
        <v>0</v>
      </c>
      <c r="O126" s="4">
        <v>5.4293478260869561</v>
      </c>
      <c r="P126" s="4">
        <f>SUM(Nurse[[#This Row],[LPN Hours (excl. Admin)]],Nurse[[#This Row],[LPN Admin Hours]])</f>
        <v>25.410869565217389</v>
      </c>
      <c r="Q126" s="4">
        <v>20.105434782608693</v>
      </c>
      <c r="R126" s="4">
        <v>5.3054347826086961</v>
      </c>
      <c r="S126" s="4">
        <f>SUM(Nurse[[#This Row],[CNA Hours]],Nurse[[#This Row],[NA TR Hours]],Nurse[[#This Row],[Med Aide/Tech Hours]])</f>
        <v>71.511956521739123</v>
      </c>
      <c r="T126" s="4">
        <v>47.378260869565217</v>
      </c>
      <c r="U126" s="4">
        <v>14.559782608695652</v>
      </c>
      <c r="V126" s="4">
        <v>9.5739130434782584</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6" s="4">
        <v>0</v>
      </c>
      <c r="Y126" s="4">
        <v>0</v>
      </c>
      <c r="Z126" s="4">
        <v>0</v>
      </c>
      <c r="AA126" s="4">
        <v>0</v>
      </c>
      <c r="AB126" s="4">
        <v>0</v>
      </c>
      <c r="AC126" s="4">
        <v>0</v>
      </c>
      <c r="AD126" s="4">
        <v>0</v>
      </c>
      <c r="AE126" s="4">
        <v>0</v>
      </c>
      <c r="AF126" s="1">
        <v>265383</v>
      </c>
      <c r="AG126" s="1">
        <v>7</v>
      </c>
      <c r="AH126"/>
    </row>
    <row r="127" spans="1:34" x14ac:dyDescent="0.25">
      <c r="A127" t="s">
        <v>496</v>
      </c>
      <c r="B127" t="s">
        <v>291</v>
      </c>
      <c r="C127" t="s">
        <v>772</v>
      </c>
      <c r="D127" t="s">
        <v>523</v>
      </c>
      <c r="E127" s="4">
        <v>68.423913043478265</v>
      </c>
      <c r="F127" s="4">
        <f>Nurse[[#This Row],[Total Nurse Staff Hours]]/Nurse[[#This Row],[MDS Census]]</f>
        <v>2.4810055599682288</v>
      </c>
      <c r="G127" s="4">
        <f>Nurse[[#This Row],[Total Direct Care Staff Hours]]/Nurse[[#This Row],[MDS Census]]</f>
        <v>2.310063542494043</v>
      </c>
      <c r="H127" s="4">
        <f>Nurse[[#This Row],[Total RN Hours (w/ Admin, DON)]]/Nurse[[#This Row],[MDS Census]]</f>
        <v>0.3924702144559174</v>
      </c>
      <c r="I127" s="4">
        <f>Nurse[[#This Row],[RN Hours (excl. Admin, DON)]]/Nurse[[#This Row],[MDS Census]]</f>
        <v>0.22152819698173146</v>
      </c>
      <c r="J127" s="4">
        <f>SUM(Nurse[[#This Row],[RN Hours (excl. Admin, DON)]],Nurse[[#This Row],[RN Admin Hours]],Nurse[[#This Row],[RN DON Hours]],Nurse[[#This Row],[LPN Hours (excl. Admin)]],Nurse[[#This Row],[LPN Admin Hours]],Nurse[[#This Row],[CNA Hours]],Nurse[[#This Row],[NA TR Hours]],Nurse[[#This Row],[Med Aide/Tech Hours]])</f>
        <v>169.76010869565218</v>
      </c>
      <c r="K127" s="4">
        <f>SUM(Nurse[[#This Row],[RN Hours (excl. Admin, DON)]],Nurse[[#This Row],[LPN Hours (excl. Admin)]],Nurse[[#This Row],[CNA Hours]],Nurse[[#This Row],[NA TR Hours]],Nurse[[#This Row],[Med Aide/Tech Hours]])</f>
        <v>158.06358695652176</v>
      </c>
      <c r="L127" s="4">
        <f>SUM(Nurse[[#This Row],[RN Hours (excl. Admin, DON)]],Nurse[[#This Row],[RN Admin Hours]],Nurse[[#This Row],[RN DON Hours]])</f>
        <v>26.854347826086958</v>
      </c>
      <c r="M127" s="4">
        <v>15.157826086956517</v>
      </c>
      <c r="N127" s="4">
        <v>5.9565217391304346</v>
      </c>
      <c r="O127" s="4">
        <v>5.7400000000000055</v>
      </c>
      <c r="P127" s="4">
        <f>SUM(Nurse[[#This Row],[LPN Hours (excl. Admin)]],Nurse[[#This Row],[LPN Admin Hours]])</f>
        <v>27.968260869565228</v>
      </c>
      <c r="Q127" s="4">
        <v>27.968260869565228</v>
      </c>
      <c r="R127" s="4">
        <v>0</v>
      </c>
      <c r="S127" s="4">
        <f>SUM(Nurse[[#This Row],[CNA Hours]],Nurse[[#This Row],[NA TR Hours]],Nurse[[#This Row],[Med Aide/Tech Hours]])</f>
        <v>114.9375</v>
      </c>
      <c r="T127" s="4">
        <v>70.056739130434778</v>
      </c>
      <c r="U127" s="4">
        <v>35.51282608695653</v>
      </c>
      <c r="V127" s="4">
        <v>9.3679347826086943</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7" s="4">
        <v>0</v>
      </c>
      <c r="Y127" s="4">
        <v>0</v>
      </c>
      <c r="Z127" s="4">
        <v>0</v>
      </c>
      <c r="AA127" s="4">
        <v>0</v>
      </c>
      <c r="AB127" s="4">
        <v>0</v>
      </c>
      <c r="AC127" s="4">
        <v>0</v>
      </c>
      <c r="AD127" s="4">
        <v>0</v>
      </c>
      <c r="AE127" s="4">
        <v>0</v>
      </c>
      <c r="AF127" s="1">
        <v>265654</v>
      </c>
      <c r="AG127" s="1">
        <v>7</v>
      </c>
      <c r="AH127"/>
    </row>
    <row r="128" spans="1:34" x14ac:dyDescent="0.25">
      <c r="A128" t="s">
        <v>496</v>
      </c>
      <c r="B128" t="s">
        <v>31</v>
      </c>
      <c r="C128" t="s">
        <v>729</v>
      </c>
      <c r="D128" t="s">
        <v>597</v>
      </c>
      <c r="E128" s="4">
        <v>236.08695652173913</v>
      </c>
      <c r="F128" s="4">
        <f>Nurse[[#This Row],[Total Nurse Staff Hours]]/Nurse[[#This Row],[MDS Census]]</f>
        <v>1.4516574585635358</v>
      </c>
      <c r="G128" s="4">
        <f>Nurse[[#This Row],[Total Direct Care Staff Hours]]/Nurse[[#This Row],[MDS Census]]</f>
        <v>1.4516574585635358</v>
      </c>
      <c r="H128" s="4">
        <f>Nurse[[#This Row],[Total RN Hours (w/ Admin, DON)]]/Nurse[[#This Row],[MDS Census]]</f>
        <v>0.10069060773480663</v>
      </c>
      <c r="I128" s="4">
        <f>Nurse[[#This Row],[RN Hours (excl. Admin, DON)]]/Nurse[[#This Row],[MDS Census]]</f>
        <v>0.10069060773480663</v>
      </c>
      <c r="J128" s="4">
        <f>SUM(Nurse[[#This Row],[RN Hours (excl. Admin, DON)]],Nurse[[#This Row],[RN Admin Hours]],Nurse[[#This Row],[RN DON Hours]],Nurse[[#This Row],[LPN Hours (excl. Admin)]],Nurse[[#This Row],[LPN Admin Hours]],Nurse[[#This Row],[CNA Hours]],Nurse[[#This Row],[NA TR Hours]],Nurse[[#This Row],[Med Aide/Tech Hours]])</f>
        <v>342.71739130434781</v>
      </c>
      <c r="K128" s="4">
        <f>SUM(Nurse[[#This Row],[RN Hours (excl. Admin, DON)]],Nurse[[#This Row],[LPN Hours (excl. Admin)]],Nurse[[#This Row],[CNA Hours]],Nurse[[#This Row],[NA TR Hours]],Nurse[[#This Row],[Med Aide/Tech Hours]])</f>
        <v>342.71739130434781</v>
      </c>
      <c r="L128" s="4">
        <f>SUM(Nurse[[#This Row],[RN Hours (excl. Admin, DON)]],Nurse[[#This Row],[RN Admin Hours]],Nurse[[#This Row],[RN DON Hours]])</f>
        <v>23.771739130434781</v>
      </c>
      <c r="M128" s="4">
        <v>23.771739130434781</v>
      </c>
      <c r="N128" s="4">
        <v>0</v>
      </c>
      <c r="O128" s="4">
        <v>0</v>
      </c>
      <c r="P128" s="4">
        <f>SUM(Nurse[[#This Row],[LPN Hours (excl. Admin)]],Nurse[[#This Row],[LPN Admin Hours]])</f>
        <v>84.546195652173907</v>
      </c>
      <c r="Q128" s="4">
        <v>84.546195652173907</v>
      </c>
      <c r="R128" s="4">
        <v>0</v>
      </c>
      <c r="S128" s="4">
        <f>SUM(Nurse[[#This Row],[CNA Hours]],Nurse[[#This Row],[NA TR Hours]],Nurse[[#This Row],[Med Aide/Tech Hours]])</f>
        <v>234.39945652173913</v>
      </c>
      <c r="T128" s="4">
        <v>152.92391304347825</v>
      </c>
      <c r="U128" s="4">
        <v>0</v>
      </c>
      <c r="V128" s="4">
        <v>81.475543478260875</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8" s="4">
        <v>0</v>
      </c>
      <c r="Y128" s="4">
        <v>0</v>
      </c>
      <c r="Z128" s="4">
        <v>0</v>
      </c>
      <c r="AA128" s="4">
        <v>0</v>
      </c>
      <c r="AB128" s="4">
        <v>0</v>
      </c>
      <c r="AC128" s="4">
        <v>0</v>
      </c>
      <c r="AD128" s="4">
        <v>0</v>
      </c>
      <c r="AE128" s="4">
        <v>0</v>
      </c>
      <c r="AF128" s="1">
        <v>265149</v>
      </c>
      <c r="AG128" s="1">
        <v>7</v>
      </c>
      <c r="AH128"/>
    </row>
    <row r="129" spans="1:34" x14ac:dyDescent="0.25">
      <c r="A129" t="s">
        <v>496</v>
      </c>
      <c r="B129" t="s">
        <v>398</v>
      </c>
      <c r="C129" t="s">
        <v>788</v>
      </c>
      <c r="D129" t="s">
        <v>571</v>
      </c>
      <c r="E129" s="4">
        <v>76.847826086956516</v>
      </c>
      <c r="F129" s="4">
        <f>Nurse[[#This Row],[Total Nurse Staff Hours]]/Nurse[[#This Row],[MDS Census]]</f>
        <v>5.3928868458274408</v>
      </c>
      <c r="G129" s="4">
        <f>Nurse[[#This Row],[Total Direct Care Staff Hours]]/Nurse[[#This Row],[MDS Census]]</f>
        <v>4.816330975954739</v>
      </c>
      <c r="H129" s="4">
        <f>Nurse[[#This Row],[Total RN Hours (w/ Admin, DON)]]/Nurse[[#This Row],[MDS Census]]</f>
        <v>0.61069448373408763</v>
      </c>
      <c r="I129" s="4">
        <f>Nurse[[#This Row],[RN Hours (excl. Admin, DON)]]/Nurse[[#This Row],[MDS Census]]</f>
        <v>0.36564497878359264</v>
      </c>
      <c r="J129" s="4">
        <f>SUM(Nurse[[#This Row],[RN Hours (excl. Admin, DON)]],Nurse[[#This Row],[RN Admin Hours]],Nurse[[#This Row],[RN DON Hours]],Nurse[[#This Row],[LPN Hours (excl. Admin)]],Nurse[[#This Row],[LPN Admin Hours]],Nurse[[#This Row],[CNA Hours]],Nurse[[#This Row],[NA TR Hours]],Nurse[[#This Row],[Med Aide/Tech Hours]])</f>
        <v>414.43163043478262</v>
      </c>
      <c r="K129" s="4">
        <f>SUM(Nurse[[#This Row],[RN Hours (excl. Admin, DON)]],Nurse[[#This Row],[LPN Hours (excl. Admin)]],Nurse[[#This Row],[CNA Hours]],Nurse[[#This Row],[NA TR Hours]],Nurse[[#This Row],[Med Aide/Tech Hours]])</f>
        <v>370.12456521739136</v>
      </c>
      <c r="L129" s="4">
        <f>SUM(Nurse[[#This Row],[RN Hours (excl. Admin, DON)]],Nurse[[#This Row],[RN Admin Hours]],Nurse[[#This Row],[RN DON Hours]])</f>
        <v>46.930543478260866</v>
      </c>
      <c r="M129" s="4">
        <v>28.099021739130432</v>
      </c>
      <c r="N129" s="4">
        <v>13.353260869565217</v>
      </c>
      <c r="O129" s="4">
        <v>5.4782608695652177</v>
      </c>
      <c r="P129" s="4">
        <f>SUM(Nurse[[#This Row],[LPN Hours (excl. Admin)]],Nurse[[#This Row],[LPN Admin Hours]])</f>
        <v>136.98434782608697</v>
      </c>
      <c r="Q129" s="4">
        <v>111.50880434782611</v>
      </c>
      <c r="R129" s="4">
        <v>25.475543478260871</v>
      </c>
      <c r="S129" s="4">
        <f>SUM(Nurse[[#This Row],[CNA Hours]],Nurse[[#This Row],[NA TR Hours]],Nurse[[#This Row],[Med Aide/Tech Hours]])</f>
        <v>230.51673913043479</v>
      </c>
      <c r="T129" s="4">
        <v>193.11760869565217</v>
      </c>
      <c r="U129" s="4">
        <v>7.0951086956521738</v>
      </c>
      <c r="V129" s="4">
        <v>30.304021739130434</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82.977826086956497</v>
      </c>
      <c r="X129" s="4">
        <v>1.9658695652173914</v>
      </c>
      <c r="Y129" s="4">
        <v>0</v>
      </c>
      <c r="Z129" s="4">
        <v>0</v>
      </c>
      <c r="AA129" s="4">
        <v>15.845760869565224</v>
      </c>
      <c r="AB129" s="4">
        <v>0</v>
      </c>
      <c r="AC129" s="4">
        <v>61.598586956521714</v>
      </c>
      <c r="AD129" s="4">
        <v>0</v>
      </c>
      <c r="AE129" s="4">
        <v>3.5676086956521744</v>
      </c>
      <c r="AF129" s="1">
        <v>265803</v>
      </c>
      <c r="AG129" s="1">
        <v>7</v>
      </c>
      <c r="AH129"/>
    </row>
    <row r="130" spans="1:34" x14ac:dyDescent="0.25">
      <c r="A130" t="s">
        <v>496</v>
      </c>
      <c r="B130" t="s">
        <v>24</v>
      </c>
      <c r="C130" t="s">
        <v>697</v>
      </c>
      <c r="D130" t="s">
        <v>593</v>
      </c>
      <c r="E130" s="4">
        <v>75.097826086956516</v>
      </c>
      <c r="F130" s="4">
        <f>Nurse[[#This Row],[Total Nurse Staff Hours]]/Nurse[[#This Row],[MDS Census]]</f>
        <v>4.7493168331162261</v>
      </c>
      <c r="G130" s="4">
        <f>Nurse[[#This Row],[Total Direct Care Staff Hours]]/Nurse[[#This Row],[MDS Census]]</f>
        <v>4.3504168475901004</v>
      </c>
      <c r="H130" s="4">
        <f>Nurse[[#This Row],[Total RN Hours (w/ Admin, DON)]]/Nurse[[#This Row],[MDS Census]]</f>
        <v>0.81585612968591703</v>
      </c>
      <c r="I130" s="4">
        <f>Nurse[[#This Row],[RN Hours (excl. Admin, DON)]]/Nurse[[#This Row],[MDS Census]]</f>
        <v>0.48961499493414395</v>
      </c>
      <c r="J130" s="4">
        <f>SUM(Nurse[[#This Row],[RN Hours (excl. Admin, DON)]],Nurse[[#This Row],[RN Admin Hours]],Nurse[[#This Row],[RN DON Hours]],Nurse[[#This Row],[LPN Hours (excl. Admin)]],Nurse[[#This Row],[LPN Admin Hours]],Nurse[[#This Row],[CNA Hours]],Nurse[[#This Row],[NA TR Hours]],Nurse[[#This Row],[Med Aide/Tech Hours]])</f>
        <v>356.66336956521741</v>
      </c>
      <c r="K130" s="4">
        <f>SUM(Nurse[[#This Row],[RN Hours (excl. Admin, DON)]],Nurse[[#This Row],[LPN Hours (excl. Admin)]],Nurse[[#This Row],[CNA Hours]],Nurse[[#This Row],[NA TR Hours]],Nurse[[#This Row],[Med Aide/Tech Hours]])</f>
        <v>326.70684782608697</v>
      </c>
      <c r="L130" s="4">
        <f>SUM(Nurse[[#This Row],[RN Hours (excl. Admin, DON)]],Nurse[[#This Row],[RN Admin Hours]],Nurse[[#This Row],[RN DON Hours]])</f>
        <v>61.269021739130437</v>
      </c>
      <c r="M130" s="4">
        <v>36.769021739130437</v>
      </c>
      <c r="N130" s="4">
        <v>19.130434782608695</v>
      </c>
      <c r="O130" s="4">
        <v>5.3695652173913047</v>
      </c>
      <c r="P130" s="4">
        <f>SUM(Nurse[[#This Row],[LPN Hours (excl. Admin)]],Nurse[[#This Row],[LPN Admin Hours]])</f>
        <v>73.02445652173914</v>
      </c>
      <c r="Q130" s="4">
        <v>67.567934782608702</v>
      </c>
      <c r="R130" s="4">
        <v>5.4565217391304346</v>
      </c>
      <c r="S130" s="4">
        <f>SUM(Nurse[[#This Row],[CNA Hours]],Nurse[[#This Row],[NA TR Hours]],Nurse[[#This Row],[Med Aide/Tech Hours]])</f>
        <v>222.36989130434785</v>
      </c>
      <c r="T130" s="4">
        <v>168.57641304347828</v>
      </c>
      <c r="U130" s="4">
        <v>0</v>
      </c>
      <c r="V130" s="4">
        <v>53.793478260869563</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17.060108695652175</v>
      </c>
      <c r="X130" s="4">
        <v>0</v>
      </c>
      <c r="Y130" s="4">
        <v>0</v>
      </c>
      <c r="Z130" s="4">
        <v>0</v>
      </c>
      <c r="AA130" s="4">
        <v>0</v>
      </c>
      <c r="AB130" s="4">
        <v>0</v>
      </c>
      <c r="AC130" s="4">
        <v>16.625326086956523</v>
      </c>
      <c r="AD130" s="4">
        <v>0</v>
      </c>
      <c r="AE130" s="4">
        <v>0.43478260869565216</v>
      </c>
      <c r="AF130" s="1">
        <v>265121</v>
      </c>
      <c r="AG130" s="1">
        <v>7</v>
      </c>
      <c r="AH130"/>
    </row>
    <row r="131" spans="1:34" x14ac:dyDescent="0.25">
      <c r="A131" t="s">
        <v>496</v>
      </c>
      <c r="B131" t="s">
        <v>27</v>
      </c>
      <c r="C131" t="s">
        <v>716</v>
      </c>
      <c r="D131" t="s">
        <v>593</v>
      </c>
      <c r="E131" s="4">
        <v>124.56521739130434</v>
      </c>
      <c r="F131" s="4">
        <f>Nurse[[#This Row],[Total Nurse Staff Hours]]/Nurse[[#This Row],[MDS Census]]</f>
        <v>4.1612382198952869</v>
      </c>
      <c r="G131" s="4">
        <f>Nurse[[#This Row],[Total Direct Care Staff Hours]]/Nurse[[#This Row],[MDS Census]]</f>
        <v>3.7825078534031413</v>
      </c>
      <c r="H131" s="4">
        <f>Nurse[[#This Row],[Total RN Hours (w/ Admin, DON)]]/Nurse[[#This Row],[MDS Census]]</f>
        <v>0.51345549738219898</v>
      </c>
      <c r="I131" s="4">
        <f>Nurse[[#This Row],[RN Hours (excl. Admin, DON)]]/Nurse[[#This Row],[MDS Census]]</f>
        <v>0.30054101221640489</v>
      </c>
      <c r="J131" s="4">
        <f>SUM(Nurse[[#This Row],[RN Hours (excl. Admin, DON)]],Nurse[[#This Row],[RN Admin Hours]],Nurse[[#This Row],[RN DON Hours]],Nurse[[#This Row],[LPN Hours (excl. Admin)]],Nurse[[#This Row],[LPN Admin Hours]],Nurse[[#This Row],[CNA Hours]],Nurse[[#This Row],[NA TR Hours]],Nurse[[#This Row],[Med Aide/Tech Hours]])</f>
        <v>518.34554347826077</v>
      </c>
      <c r="K131" s="4">
        <f>SUM(Nurse[[#This Row],[RN Hours (excl. Admin, DON)]],Nurse[[#This Row],[LPN Hours (excl. Admin)]],Nurse[[#This Row],[CNA Hours]],Nurse[[#This Row],[NA TR Hours]],Nurse[[#This Row],[Med Aide/Tech Hours]])</f>
        <v>471.16891304347826</v>
      </c>
      <c r="L131" s="4">
        <f>SUM(Nurse[[#This Row],[RN Hours (excl. Admin, DON)]],Nurse[[#This Row],[RN Admin Hours]],Nurse[[#This Row],[RN DON Hours]])</f>
        <v>63.958695652173908</v>
      </c>
      <c r="M131" s="4">
        <v>37.436956521739127</v>
      </c>
      <c r="N131" s="4">
        <v>20.695652173913043</v>
      </c>
      <c r="O131" s="4">
        <v>5.8260869565217392</v>
      </c>
      <c r="P131" s="4">
        <f>SUM(Nurse[[#This Row],[LPN Hours (excl. Admin)]],Nurse[[#This Row],[LPN Admin Hours]])</f>
        <v>121.5138043478261</v>
      </c>
      <c r="Q131" s="4">
        <v>100.85891304347827</v>
      </c>
      <c r="R131" s="4">
        <v>20.654891304347824</v>
      </c>
      <c r="S131" s="4">
        <f>SUM(Nurse[[#This Row],[CNA Hours]],Nurse[[#This Row],[NA TR Hours]],Nurse[[#This Row],[Med Aide/Tech Hours]])</f>
        <v>332.87304347826085</v>
      </c>
      <c r="T131" s="4">
        <v>274.84043478260867</v>
      </c>
      <c r="U131" s="4">
        <v>11.625</v>
      </c>
      <c r="V131" s="4">
        <v>46.407608695652172</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2.0092391304347825</v>
      </c>
      <c r="X131" s="4">
        <v>0.40847826086956518</v>
      </c>
      <c r="Y131" s="4">
        <v>0</v>
      </c>
      <c r="Z131" s="4">
        <v>0</v>
      </c>
      <c r="AA131" s="4">
        <v>0.95945652173913043</v>
      </c>
      <c r="AB131" s="4">
        <v>0</v>
      </c>
      <c r="AC131" s="4">
        <v>0.64130434782608692</v>
      </c>
      <c r="AD131" s="4">
        <v>0</v>
      </c>
      <c r="AE131" s="4">
        <v>0</v>
      </c>
      <c r="AF131" s="1">
        <v>265136</v>
      </c>
      <c r="AG131" s="1">
        <v>7</v>
      </c>
      <c r="AH131"/>
    </row>
    <row r="132" spans="1:34" x14ac:dyDescent="0.25">
      <c r="A132" t="s">
        <v>496</v>
      </c>
      <c r="B132" t="s">
        <v>22</v>
      </c>
      <c r="C132" t="s">
        <v>683</v>
      </c>
      <c r="D132" t="s">
        <v>589</v>
      </c>
      <c r="E132" s="4">
        <v>95.641304347826093</v>
      </c>
      <c r="F132" s="4">
        <f>Nurse[[#This Row],[Total Nurse Staff Hours]]/Nurse[[#This Row],[MDS Census]]</f>
        <v>2.9128253210592119</v>
      </c>
      <c r="G132" s="4">
        <f>Nurse[[#This Row],[Total Direct Care Staff Hours]]/Nurse[[#This Row],[MDS Census]]</f>
        <v>2.7380236390498927</v>
      </c>
      <c r="H132" s="4">
        <f>Nurse[[#This Row],[Total RN Hours (w/ Admin, DON)]]/Nurse[[#This Row],[MDS Census]]</f>
        <v>0.27271735424480065</v>
      </c>
      <c r="I132" s="4">
        <f>Nurse[[#This Row],[RN Hours (excl. Admin, DON)]]/Nurse[[#This Row],[MDS Census]]</f>
        <v>0.21091146721218329</v>
      </c>
      <c r="J132" s="4">
        <f>SUM(Nurse[[#This Row],[RN Hours (excl. Admin, DON)]],Nurse[[#This Row],[RN Admin Hours]],Nurse[[#This Row],[RN DON Hours]],Nurse[[#This Row],[LPN Hours (excl. Admin)]],Nurse[[#This Row],[LPN Admin Hours]],Nurse[[#This Row],[CNA Hours]],Nurse[[#This Row],[NA TR Hours]],Nurse[[#This Row],[Med Aide/Tech Hours]])</f>
        <v>278.58641304347833</v>
      </c>
      <c r="K132" s="4">
        <f>SUM(Nurse[[#This Row],[RN Hours (excl. Admin, DON)]],Nurse[[#This Row],[LPN Hours (excl. Admin)]],Nurse[[#This Row],[CNA Hours]],Nurse[[#This Row],[NA TR Hours]],Nurse[[#This Row],[Med Aide/Tech Hours]])</f>
        <v>261.86815217391313</v>
      </c>
      <c r="L132" s="4">
        <f>SUM(Nurse[[#This Row],[RN Hours (excl. Admin, DON)]],Nurse[[#This Row],[RN Admin Hours]],Nurse[[#This Row],[RN DON Hours]])</f>
        <v>26.08304347826088</v>
      </c>
      <c r="M132" s="4">
        <v>20.171847826086967</v>
      </c>
      <c r="N132" s="4">
        <v>0.7807608695652174</v>
      </c>
      <c r="O132" s="4">
        <v>5.1304347826086953</v>
      </c>
      <c r="P132" s="4">
        <f>SUM(Nurse[[#This Row],[LPN Hours (excl. Admin)]],Nurse[[#This Row],[LPN Admin Hours]])</f>
        <v>85.712826086956525</v>
      </c>
      <c r="Q132" s="4">
        <v>74.905760869565228</v>
      </c>
      <c r="R132" s="4">
        <v>10.807065217391301</v>
      </c>
      <c r="S132" s="4">
        <f>SUM(Nurse[[#This Row],[CNA Hours]],Nurse[[#This Row],[NA TR Hours]],Nurse[[#This Row],[Med Aide/Tech Hours]])</f>
        <v>166.79054347826093</v>
      </c>
      <c r="T132" s="4">
        <v>143.43369565217395</v>
      </c>
      <c r="U132" s="4">
        <v>0</v>
      </c>
      <c r="V132" s="4">
        <v>23.356847826086966</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55.372934782608702</v>
      </c>
      <c r="X132" s="4">
        <v>0</v>
      </c>
      <c r="Y132" s="4">
        <v>0.7807608695652174</v>
      </c>
      <c r="Z132" s="4">
        <v>0</v>
      </c>
      <c r="AA132" s="4">
        <v>25.885108695652178</v>
      </c>
      <c r="AB132" s="4">
        <v>0</v>
      </c>
      <c r="AC132" s="4">
        <v>28.707065217391307</v>
      </c>
      <c r="AD132" s="4">
        <v>0</v>
      </c>
      <c r="AE132" s="4">
        <v>0</v>
      </c>
      <c r="AF132" s="1">
        <v>265118</v>
      </c>
      <c r="AG132" s="1">
        <v>7</v>
      </c>
      <c r="AH132"/>
    </row>
    <row r="133" spans="1:34" x14ac:dyDescent="0.25">
      <c r="A133" t="s">
        <v>496</v>
      </c>
      <c r="B133" t="s">
        <v>365</v>
      </c>
      <c r="C133" t="s">
        <v>705</v>
      </c>
      <c r="D133" t="s">
        <v>619</v>
      </c>
      <c r="E133" s="4">
        <v>29.510869565217391</v>
      </c>
      <c r="F133" s="4">
        <f>Nurse[[#This Row],[Total Nurse Staff Hours]]/Nurse[[#This Row],[MDS Census]]</f>
        <v>2.9864788213628</v>
      </c>
      <c r="G133" s="4">
        <f>Nurse[[#This Row],[Total Direct Care Staff Hours]]/Nurse[[#This Row],[MDS Census]]</f>
        <v>2.5593075506445673</v>
      </c>
      <c r="H133" s="4">
        <f>Nurse[[#This Row],[Total RN Hours (w/ Admin, DON)]]/Nurse[[#This Row],[MDS Census]]</f>
        <v>0.78390055248618806</v>
      </c>
      <c r="I133" s="4">
        <f>Nurse[[#This Row],[RN Hours (excl. Admin, DON)]]/Nurse[[#This Row],[MDS Census]]</f>
        <v>0.38072928176795595</v>
      </c>
      <c r="J133" s="4">
        <f>SUM(Nurse[[#This Row],[RN Hours (excl. Admin, DON)]],Nurse[[#This Row],[RN Admin Hours]],Nurse[[#This Row],[RN DON Hours]],Nurse[[#This Row],[LPN Hours (excl. Admin)]],Nurse[[#This Row],[LPN Admin Hours]],Nurse[[#This Row],[CNA Hours]],Nurse[[#This Row],[NA TR Hours]],Nurse[[#This Row],[Med Aide/Tech Hours]])</f>
        <v>88.133586956521754</v>
      </c>
      <c r="K133" s="4">
        <f>SUM(Nurse[[#This Row],[RN Hours (excl. Admin, DON)]],Nurse[[#This Row],[LPN Hours (excl. Admin)]],Nurse[[#This Row],[CNA Hours]],Nurse[[#This Row],[NA TR Hours]],Nurse[[#This Row],[Med Aide/Tech Hours]])</f>
        <v>75.52739130434783</v>
      </c>
      <c r="L133" s="4">
        <f>SUM(Nurse[[#This Row],[RN Hours (excl. Admin, DON)]],Nurse[[#This Row],[RN Admin Hours]],Nurse[[#This Row],[RN DON Hours]])</f>
        <v>23.133586956521746</v>
      </c>
      <c r="M133" s="4">
        <v>11.235652173913047</v>
      </c>
      <c r="N133" s="4">
        <v>5.7869565217391301</v>
      </c>
      <c r="O133" s="4">
        <v>6.1109782608695671</v>
      </c>
      <c r="P133" s="4">
        <f>SUM(Nurse[[#This Row],[LPN Hours (excl. Admin)]],Nurse[[#This Row],[LPN Admin Hours]])</f>
        <v>31.916304347826099</v>
      </c>
      <c r="Q133" s="4">
        <v>31.20804347826088</v>
      </c>
      <c r="R133" s="4">
        <v>0.70826086956521739</v>
      </c>
      <c r="S133" s="4">
        <f>SUM(Nurse[[#This Row],[CNA Hours]],Nurse[[#This Row],[NA TR Hours]],Nurse[[#This Row],[Med Aide/Tech Hours]])</f>
        <v>33.083695652173908</v>
      </c>
      <c r="T133" s="4">
        <v>28.104347826086954</v>
      </c>
      <c r="U133" s="4">
        <v>4.9793478260869559</v>
      </c>
      <c r="V133" s="4">
        <v>0</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4.2701086956521745</v>
      </c>
      <c r="X133" s="4">
        <v>0</v>
      </c>
      <c r="Y133" s="4">
        <v>0</v>
      </c>
      <c r="Z133" s="4">
        <v>0</v>
      </c>
      <c r="AA133" s="4">
        <v>0</v>
      </c>
      <c r="AB133" s="4">
        <v>0</v>
      </c>
      <c r="AC133" s="4">
        <v>4.2701086956521745</v>
      </c>
      <c r="AD133" s="4">
        <v>0</v>
      </c>
      <c r="AE133" s="4">
        <v>0</v>
      </c>
      <c r="AF133" s="1">
        <v>265760</v>
      </c>
      <c r="AG133" s="1">
        <v>7</v>
      </c>
      <c r="AH133"/>
    </row>
    <row r="134" spans="1:34" x14ac:dyDescent="0.25">
      <c r="A134" t="s">
        <v>496</v>
      </c>
      <c r="B134" t="s">
        <v>296</v>
      </c>
      <c r="C134" t="s">
        <v>705</v>
      </c>
      <c r="D134" t="s">
        <v>619</v>
      </c>
      <c r="E134" s="4">
        <v>45.673913043478258</v>
      </c>
      <c r="F134" s="4">
        <f>Nurse[[#This Row],[Total Nurse Staff Hours]]/Nurse[[#This Row],[MDS Census]]</f>
        <v>2.2652213231794383</v>
      </c>
      <c r="G134" s="4">
        <f>Nurse[[#This Row],[Total Direct Care Staff Hours]]/Nurse[[#This Row],[MDS Census]]</f>
        <v>2.0849048072346501</v>
      </c>
      <c r="H134" s="4">
        <f>Nurse[[#This Row],[Total RN Hours (w/ Admin, DON)]]/Nurse[[#This Row],[MDS Census]]</f>
        <v>0.24495478343645888</v>
      </c>
      <c r="I134" s="4">
        <f>Nurse[[#This Row],[RN Hours (excl. Admin, DON)]]/Nurse[[#This Row],[MDS Census]]</f>
        <v>0.13910042836744413</v>
      </c>
      <c r="J134" s="4">
        <f>SUM(Nurse[[#This Row],[RN Hours (excl. Admin, DON)]],Nurse[[#This Row],[RN Admin Hours]],Nurse[[#This Row],[RN DON Hours]],Nurse[[#This Row],[LPN Hours (excl. Admin)]],Nurse[[#This Row],[LPN Admin Hours]],Nurse[[#This Row],[CNA Hours]],Nurse[[#This Row],[NA TR Hours]],Nurse[[#This Row],[Med Aide/Tech Hours]])</f>
        <v>103.46152173913042</v>
      </c>
      <c r="K134" s="4">
        <f>SUM(Nurse[[#This Row],[RN Hours (excl. Admin, DON)]],Nurse[[#This Row],[LPN Hours (excl. Admin)]],Nurse[[#This Row],[CNA Hours]],Nurse[[#This Row],[NA TR Hours]],Nurse[[#This Row],[Med Aide/Tech Hours]])</f>
        <v>95.225760869565207</v>
      </c>
      <c r="L134" s="4">
        <f>SUM(Nurse[[#This Row],[RN Hours (excl. Admin, DON)]],Nurse[[#This Row],[RN Admin Hours]],Nurse[[#This Row],[RN DON Hours]])</f>
        <v>11.188043478260871</v>
      </c>
      <c r="M134" s="4">
        <v>6.3532608695652195</v>
      </c>
      <c r="N134" s="4">
        <v>0</v>
      </c>
      <c r="O134" s="4">
        <v>4.8347826086956518</v>
      </c>
      <c r="P134" s="4">
        <f>SUM(Nurse[[#This Row],[LPN Hours (excl. Admin)]],Nurse[[#This Row],[LPN Admin Hours]])</f>
        <v>24.663260869565214</v>
      </c>
      <c r="Q134" s="4">
        <v>21.262282608695649</v>
      </c>
      <c r="R134" s="4">
        <v>3.4009782608695658</v>
      </c>
      <c r="S134" s="4">
        <f>SUM(Nurse[[#This Row],[CNA Hours]],Nurse[[#This Row],[NA TR Hours]],Nurse[[#This Row],[Med Aide/Tech Hours]])</f>
        <v>67.610217391304332</v>
      </c>
      <c r="T134" s="4">
        <v>26.992608695652169</v>
      </c>
      <c r="U134" s="4">
        <v>14.34413043478261</v>
      </c>
      <c r="V134" s="4">
        <v>26.273478260869553</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17.643695652173914</v>
      </c>
      <c r="X134" s="4">
        <v>0</v>
      </c>
      <c r="Y134" s="4">
        <v>0</v>
      </c>
      <c r="Z134" s="4">
        <v>0</v>
      </c>
      <c r="AA134" s="4">
        <v>11.076956521739129</v>
      </c>
      <c r="AB134" s="4">
        <v>0</v>
      </c>
      <c r="AC134" s="4">
        <v>4.4197826086956526</v>
      </c>
      <c r="AD134" s="4">
        <v>0</v>
      </c>
      <c r="AE134" s="4">
        <v>2.1469565217391309</v>
      </c>
      <c r="AF134" s="1">
        <v>265663</v>
      </c>
      <c r="AG134" s="1">
        <v>7</v>
      </c>
      <c r="AH134"/>
    </row>
    <row r="135" spans="1:34" x14ac:dyDescent="0.25">
      <c r="A135" t="s">
        <v>496</v>
      </c>
      <c r="B135" t="s">
        <v>142</v>
      </c>
      <c r="C135" t="s">
        <v>701</v>
      </c>
      <c r="D135" t="s">
        <v>524</v>
      </c>
      <c r="E135" s="4">
        <v>43.847826086956523</v>
      </c>
      <c r="F135" s="4">
        <f>Nurse[[#This Row],[Total Nurse Staff Hours]]/Nurse[[#This Row],[MDS Census]]</f>
        <v>2.8899305899851266</v>
      </c>
      <c r="G135" s="4">
        <f>Nurse[[#This Row],[Total Direct Care Staff Hours]]/Nurse[[#This Row],[MDS Census]]</f>
        <v>2.7191348537431832</v>
      </c>
      <c r="H135" s="4">
        <f>Nurse[[#This Row],[Total RN Hours (w/ Admin, DON)]]/Nurse[[#This Row],[MDS Census]]</f>
        <v>0.37405552801189873</v>
      </c>
      <c r="I135" s="4">
        <f>Nurse[[#This Row],[RN Hours (excl. Admin, DON)]]/Nurse[[#This Row],[MDS Census]]</f>
        <v>0.20920922161626174</v>
      </c>
      <c r="J135" s="4">
        <f>SUM(Nurse[[#This Row],[RN Hours (excl. Admin, DON)]],Nurse[[#This Row],[RN Admin Hours]],Nurse[[#This Row],[RN DON Hours]],Nurse[[#This Row],[LPN Hours (excl. Admin)]],Nurse[[#This Row],[LPN Admin Hours]],Nurse[[#This Row],[CNA Hours]],Nurse[[#This Row],[NA TR Hours]],Nurse[[#This Row],[Med Aide/Tech Hours]])</f>
        <v>126.7171739130435</v>
      </c>
      <c r="K135" s="4">
        <f>SUM(Nurse[[#This Row],[RN Hours (excl. Admin, DON)]],Nurse[[#This Row],[LPN Hours (excl. Admin)]],Nurse[[#This Row],[CNA Hours]],Nurse[[#This Row],[NA TR Hours]],Nurse[[#This Row],[Med Aide/Tech Hours]])</f>
        <v>119.22815217391306</v>
      </c>
      <c r="L135" s="4">
        <f>SUM(Nurse[[#This Row],[RN Hours (excl. Admin, DON)]],Nurse[[#This Row],[RN Admin Hours]],Nurse[[#This Row],[RN DON Hours]])</f>
        <v>16.40152173913043</v>
      </c>
      <c r="M135" s="4">
        <v>9.1733695652173903</v>
      </c>
      <c r="N135" s="4">
        <v>7.5760869565217395E-2</v>
      </c>
      <c r="O135" s="4">
        <v>7.1523913043478222</v>
      </c>
      <c r="P135" s="4">
        <f>SUM(Nurse[[#This Row],[LPN Hours (excl. Admin)]],Nurse[[#This Row],[LPN Admin Hours]])</f>
        <v>18.634782608695652</v>
      </c>
      <c r="Q135" s="4">
        <v>18.373913043478261</v>
      </c>
      <c r="R135" s="4">
        <v>0.2608695652173913</v>
      </c>
      <c r="S135" s="4">
        <f>SUM(Nurse[[#This Row],[CNA Hours]],Nurse[[#This Row],[NA TR Hours]],Nurse[[#This Row],[Med Aide/Tech Hours]])</f>
        <v>91.680869565217407</v>
      </c>
      <c r="T135" s="4">
        <v>63.505000000000003</v>
      </c>
      <c r="U135" s="4">
        <v>16.041195652173919</v>
      </c>
      <c r="V135" s="4">
        <v>12.13467391304348</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0.2608695652173913</v>
      </c>
      <c r="X135" s="4">
        <v>0</v>
      </c>
      <c r="Y135" s="4">
        <v>0</v>
      </c>
      <c r="Z135" s="4">
        <v>0</v>
      </c>
      <c r="AA135" s="4">
        <v>0</v>
      </c>
      <c r="AB135" s="4">
        <v>0.2608695652173913</v>
      </c>
      <c r="AC135" s="4">
        <v>0</v>
      </c>
      <c r="AD135" s="4">
        <v>0</v>
      </c>
      <c r="AE135" s="4">
        <v>0</v>
      </c>
      <c r="AF135" s="1">
        <v>265398</v>
      </c>
      <c r="AG135" s="1">
        <v>7</v>
      </c>
      <c r="AH135"/>
    </row>
    <row r="136" spans="1:34" x14ac:dyDescent="0.25">
      <c r="A136" t="s">
        <v>496</v>
      </c>
      <c r="B136" t="s">
        <v>11</v>
      </c>
      <c r="C136" t="s">
        <v>755</v>
      </c>
      <c r="D136" t="s">
        <v>589</v>
      </c>
      <c r="E136" s="4">
        <v>19.304347826086957</v>
      </c>
      <c r="F136" s="4">
        <f>Nurse[[#This Row],[Total Nurse Staff Hours]]/Nurse[[#This Row],[MDS Census]]</f>
        <v>2.6599436936936933</v>
      </c>
      <c r="G136" s="4">
        <f>Nurse[[#This Row],[Total Direct Care Staff Hours]]/Nurse[[#This Row],[MDS Census]]</f>
        <v>2.5572409909909903</v>
      </c>
      <c r="H136" s="4">
        <f>Nurse[[#This Row],[Total RN Hours (w/ Admin, DON)]]/Nurse[[#This Row],[MDS Census]]</f>
        <v>0.63414977477477474</v>
      </c>
      <c r="I136" s="4">
        <f>Nurse[[#This Row],[RN Hours (excl. Admin, DON)]]/Nurse[[#This Row],[MDS Census]]</f>
        <v>0.53144707207207198</v>
      </c>
      <c r="J136" s="4">
        <f>SUM(Nurse[[#This Row],[RN Hours (excl. Admin, DON)]],Nurse[[#This Row],[RN Admin Hours]],Nurse[[#This Row],[RN DON Hours]],Nurse[[#This Row],[LPN Hours (excl. Admin)]],Nurse[[#This Row],[LPN Admin Hours]],Nurse[[#This Row],[CNA Hours]],Nurse[[#This Row],[NA TR Hours]],Nurse[[#This Row],[Med Aide/Tech Hours]])</f>
        <v>51.348478260869555</v>
      </c>
      <c r="K136" s="4">
        <f>SUM(Nurse[[#This Row],[RN Hours (excl. Admin, DON)]],Nurse[[#This Row],[LPN Hours (excl. Admin)]],Nurse[[#This Row],[CNA Hours]],Nurse[[#This Row],[NA TR Hours]],Nurse[[#This Row],[Med Aide/Tech Hours]])</f>
        <v>49.36586956521738</v>
      </c>
      <c r="L136" s="4">
        <f>SUM(Nurse[[#This Row],[RN Hours (excl. Admin, DON)]],Nurse[[#This Row],[RN Admin Hours]],Nurse[[#This Row],[RN DON Hours]])</f>
        <v>12.241847826086955</v>
      </c>
      <c r="M136" s="4">
        <v>10.259239130434782</v>
      </c>
      <c r="N136" s="4">
        <v>0</v>
      </c>
      <c r="O136" s="4">
        <v>1.9826086956521736</v>
      </c>
      <c r="P136" s="4">
        <f>SUM(Nurse[[#This Row],[LPN Hours (excl. Admin)]],Nurse[[#This Row],[LPN Admin Hours]])</f>
        <v>8.4731521739130411</v>
      </c>
      <c r="Q136" s="4">
        <v>8.4731521739130411</v>
      </c>
      <c r="R136" s="4">
        <v>0</v>
      </c>
      <c r="S136" s="4">
        <f>SUM(Nurse[[#This Row],[CNA Hours]],Nurse[[#This Row],[NA TR Hours]],Nurse[[#This Row],[Med Aide/Tech Hours]])</f>
        <v>30.633478260869559</v>
      </c>
      <c r="T136" s="4">
        <v>19.275543478260861</v>
      </c>
      <c r="U136" s="4">
        <v>0.27913043478260868</v>
      </c>
      <c r="V136" s="4">
        <v>11.078804347826088</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3.0978260869565219E-2</v>
      </c>
      <c r="X136" s="4">
        <v>0</v>
      </c>
      <c r="Y136" s="4">
        <v>0</v>
      </c>
      <c r="Z136" s="4">
        <v>0</v>
      </c>
      <c r="AA136" s="4">
        <v>0</v>
      </c>
      <c r="AB136" s="4">
        <v>0</v>
      </c>
      <c r="AC136" s="4">
        <v>3.0978260869565219E-2</v>
      </c>
      <c r="AD136" s="4">
        <v>0</v>
      </c>
      <c r="AE136" s="4">
        <v>0</v>
      </c>
      <c r="AF136" s="1">
        <v>265321</v>
      </c>
      <c r="AG136" s="1">
        <v>7</v>
      </c>
      <c r="AH136"/>
    </row>
    <row r="137" spans="1:34" x14ac:dyDescent="0.25">
      <c r="A137" t="s">
        <v>496</v>
      </c>
      <c r="B137" t="s">
        <v>402</v>
      </c>
      <c r="C137" t="s">
        <v>727</v>
      </c>
      <c r="D137" t="s">
        <v>593</v>
      </c>
      <c r="E137" s="4">
        <v>18.782608695652176</v>
      </c>
      <c r="F137" s="4">
        <f>Nurse[[#This Row],[Total Nurse Staff Hours]]/Nurse[[#This Row],[MDS Census]]</f>
        <v>2.9217939814814815</v>
      </c>
      <c r="G137" s="4">
        <f>Nurse[[#This Row],[Total Direct Care Staff Hours]]/Nurse[[#This Row],[MDS Census]]</f>
        <v>2.7018634259259255</v>
      </c>
      <c r="H137" s="4">
        <f>Nurse[[#This Row],[Total RN Hours (w/ Admin, DON)]]/Nurse[[#This Row],[MDS Census]]</f>
        <v>0.47277199074074094</v>
      </c>
      <c r="I137" s="4">
        <f>Nurse[[#This Row],[RN Hours (excl. Admin, DON)]]/Nurse[[#This Row],[MDS Census]]</f>
        <v>0.2528414351851852</v>
      </c>
      <c r="J137" s="4">
        <f>SUM(Nurse[[#This Row],[RN Hours (excl. Admin, DON)]],Nurse[[#This Row],[RN Admin Hours]],Nurse[[#This Row],[RN DON Hours]],Nurse[[#This Row],[LPN Hours (excl. Admin)]],Nurse[[#This Row],[LPN Admin Hours]],Nurse[[#This Row],[CNA Hours]],Nurse[[#This Row],[NA TR Hours]],Nurse[[#This Row],[Med Aide/Tech Hours]])</f>
        <v>54.878913043478263</v>
      </c>
      <c r="K137" s="4">
        <f>SUM(Nurse[[#This Row],[RN Hours (excl. Admin, DON)]],Nurse[[#This Row],[LPN Hours (excl. Admin)]],Nurse[[#This Row],[CNA Hours]],Nurse[[#This Row],[NA TR Hours]],Nurse[[#This Row],[Med Aide/Tech Hours]])</f>
        <v>50.748043478260868</v>
      </c>
      <c r="L137" s="4">
        <f>SUM(Nurse[[#This Row],[RN Hours (excl. Admin, DON)]],Nurse[[#This Row],[RN Admin Hours]],Nurse[[#This Row],[RN DON Hours]])</f>
        <v>8.8798913043478311</v>
      </c>
      <c r="M137" s="4">
        <v>4.7490217391304359</v>
      </c>
      <c r="N137" s="4">
        <v>1.6382608695652181</v>
      </c>
      <c r="O137" s="4">
        <v>2.4926086956521774</v>
      </c>
      <c r="P137" s="4">
        <f>SUM(Nurse[[#This Row],[LPN Hours (excl. Admin)]],Nurse[[#This Row],[LPN Admin Hours]])</f>
        <v>17.150108695652165</v>
      </c>
      <c r="Q137" s="4">
        <v>17.150108695652165</v>
      </c>
      <c r="R137" s="4">
        <v>0</v>
      </c>
      <c r="S137" s="4">
        <f>SUM(Nurse[[#This Row],[CNA Hours]],Nurse[[#This Row],[NA TR Hours]],Nurse[[#This Row],[Med Aide/Tech Hours]])</f>
        <v>28.848913043478262</v>
      </c>
      <c r="T137" s="4">
        <v>20.29326086956522</v>
      </c>
      <c r="U137" s="4">
        <v>0</v>
      </c>
      <c r="V137" s="4">
        <v>8.5556521739130442</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2.2064130434782601</v>
      </c>
      <c r="X137" s="4">
        <v>0</v>
      </c>
      <c r="Y137" s="4">
        <v>0</v>
      </c>
      <c r="Z137" s="4">
        <v>0</v>
      </c>
      <c r="AA137" s="4">
        <v>2.2064130434782601</v>
      </c>
      <c r="AB137" s="4">
        <v>0</v>
      </c>
      <c r="AC137" s="4">
        <v>0</v>
      </c>
      <c r="AD137" s="4">
        <v>0</v>
      </c>
      <c r="AE137" s="4">
        <v>0</v>
      </c>
      <c r="AF137" s="1">
        <v>265808</v>
      </c>
      <c r="AG137" s="1">
        <v>7</v>
      </c>
      <c r="AH137"/>
    </row>
    <row r="138" spans="1:34" x14ac:dyDescent="0.25">
      <c r="A138" t="s">
        <v>496</v>
      </c>
      <c r="B138" t="s">
        <v>275</v>
      </c>
      <c r="C138" t="s">
        <v>697</v>
      </c>
      <c r="D138" t="s">
        <v>593</v>
      </c>
      <c r="E138" s="4">
        <v>17.206521739130434</v>
      </c>
      <c r="F138" s="4">
        <f>Nurse[[#This Row],[Total Nurse Staff Hours]]/Nurse[[#This Row],[MDS Census]]</f>
        <v>3.044409349336703</v>
      </c>
      <c r="G138" s="4">
        <f>Nurse[[#This Row],[Total Direct Care Staff Hours]]/Nurse[[#This Row],[MDS Census]]</f>
        <v>2.8391661402400512</v>
      </c>
      <c r="H138" s="4">
        <f>Nurse[[#This Row],[Total RN Hours (w/ Admin, DON)]]/Nurse[[#This Row],[MDS Census]]</f>
        <v>0.53419456727732151</v>
      </c>
      <c r="I138" s="4">
        <f>Nurse[[#This Row],[RN Hours (excl. Admin, DON)]]/Nurse[[#This Row],[MDS Census]]</f>
        <v>0.42938092229943148</v>
      </c>
      <c r="J138" s="4">
        <f>SUM(Nurse[[#This Row],[RN Hours (excl. Admin, DON)]],Nurse[[#This Row],[RN Admin Hours]],Nurse[[#This Row],[RN DON Hours]],Nurse[[#This Row],[LPN Hours (excl. Admin)]],Nurse[[#This Row],[LPN Admin Hours]],Nurse[[#This Row],[CNA Hours]],Nurse[[#This Row],[NA TR Hours]],Nurse[[#This Row],[Med Aide/Tech Hours]])</f>
        <v>52.38369565217392</v>
      </c>
      <c r="K138" s="4">
        <f>SUM(Nurse[[#This Row],[RN Hours (excl. Admin, DON)]],Nurse[[#This Row],[LPN Hours (excl. Admin)]],Nurse[[#This Row],[CNA Hours]],Nurse[[#This Row],[NA TR Hours]],Nurse[[#This Row],[Med Aide/Tech Hours]])</f>
        <v>48.852173913043487</v>
      </c>
      <c r="L138" s="4">
        <f>SUM(Nurse[[#This Row],[RN Hours (excl. Admin, DON)]],Nurse[[#This Row],[RN Admin Hours]],Nurse[[#This Row],[RN DON Hours]])</f>
        <v>9.1916304347826081</v>
      </c>
      <c r="M138" s="4">
        <v>7.3881521739130429</v>
      </c>
      <c r="N138" s="4">
        <v>0</v>
      </c>
      <c r="O138" s="4">
        <v>1.8034782608695648</v>
      </c>
      <c r="P138" s="4">
        <f>SUM(Nurse[[#This Row],[LPN Hours (excl. Admin)]],Nurse[[#This Row],[LPN Admin Hours]])</f>
        <v>9.3136956521739123</v>
      </c>
      <c r="Q138" s="4">
        <v>7.5856521739130436</v>
      </c>
      <c r="R138" s="4">
        <v>1.7280434782608691</v>
      </c>
      <c r="S138" s="4">
        <f>SUM(Nurse[[#This Row],[CNA Hours]],Nurse[[#This Row],[NA TR Hours]],Nurse[[#This Row],[Med Aide/Tech Hours]])</f>
        <v>33.878369565217398</v>
      </c>
      <c r="T138" s="4">
        <v>27.014239130434792</v>
      </c>
      <c r="U138" s="4">
        <v>0</v>
      </c>
      <c r="V138" s="4">
        <v>6.8641304347826084</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8" s="4">
        <v>0</v>
      </c>
      <c r="Y138" s="4">
        <v>0</v>
      </c>
      <c r="Z138" s="4">
        <v>0</v>
      </c>
      <c r="AA138" s="4">
        <v>0</v>
      </c>
      <c r="AB138" s="4">
        <v>0</v>
      </c>
      <c r="AC138" s="4">
        <v>0</v>
      </c>
      <c r="AD138" s="4">
        <v>0</v>
      </c>
      <c r="AE138" s="4">
        <v>0</v>
      </c>
      <c r="AF138" s="1">
        <v>265627</v>
      </c>
      <c r="AG138" s="1">
        <v>7</v>
      </c>
      <c r="AH138"/>
    </row>
    <row r="139" spans="1:34" x14ac:dyDescent="0.25">
      <c r="A139" t="s">
        <v>496</v>
      </c>
      <c r="B139" t="s">
        <v>228</v>
      </c>
      <c r="C139" t="s">
        <v>802</v>
      </c>
      <c r="D139" t="s">
        <v>624</v>
      </c>
      <c r="E139" s="4">
        <v>45.282608695652172</v>
      </c>
      <c r="F139" s="4">
        <f>Nurse[[#This Row],[Total Nurse Staff Hours]]/Nurse[[#This Row],[MDS Census]]</f>
        <v>3.6262001920307254</v>
      </c>
      <c r="G139" s="4">
        <f>Nurse[[#This Row],[Total Direct Care Staff Hours]]/Nurse[[#This Row],[MDS Census]]</f>
        <v>3.4536125780124824</v>
      </c>
      <c r="H139" s="4">
        <f>Nurse[[#This Row],[Total RN Hours (w/ Admin, DON)]]/Nurse[[#This Row],[MDS Census]]</f>
        <v>0.27064330292846855</v>
      </c>
      <c r="I139" s="4">
        <f>Nurse[[#This Row],[RN Hours (excl. Admin, DON)]]/Nurse[[#This Row],[MDS Census]]</f>
        <v>0.21051368218915026</v>
      </c>
      <c r="J139" s="4">
        <f>SUM(Nurse[[#This Row],[RN Hours (excl. Admin, DON)]],Nurse[[#This Row],[RN Admin Hours]],Nurse[[#This Row],[RN DON Hours]],Nurse[[#This Row],[LPN Hours (excl. Admin)]],Nurse[[#This Row],[LPN Admin Hours]],Nurse[[#This Row],[CNA Hours]],Nurse[[#This Row],[NA TR Hours]],Nurse[[#This Row],[Med Aide/Tech Hours]])</f>
        <v>164.20380434782609</v>
      </c>
      <c r="K139" s="4">
        <f>SUM(Nurse[[#This Row],[RN Hours (excl. Admin, DON)]],Nurse[[#This Row],[LPN Hours (excl. Admin)]],Nurse[[#This Row],[CNA Hours]],Nurse[[#This Row],[NA TR Hours]],Nurse[[#This Row],[Med Aide/Tech Hours]])</f>
        <v>156.38858695652175</v>
      </c>
      <c r="L139" s="4">
        <f>SUM(Nurse[[#This Row],[RN Hours (excl. Admin, DON)]],Nurse[[#This Row],[RN Admin Hours]],Nurse[[#This Row],[RN DON Hours]])</f>
        <v>12.255434782608695</v>
      </c>
      <c r="M139" s="4">
        <v>9.5326086956521738</v>
      </c>
      <c r="N139" s="4">
        <v>2.722826086956522</v>
      </c>
      <c r="O139" s="4">
        <v>0</v>
      </c>
      <c r="P139" s="4">
        <f>SUM(Nurse[[#This Row],[LPN Hours (excl. Admin)]],Nurse[[#This Row],[LPN Admin Hours]])</f>
        <v>25.866847826086953</v>
      </c>
      <c r="Q139" s="4">
        <v>20.774456521739129</v>
      </c>
      <c r="R139" s="4">
        <v>5.0923913043478262</v>
      </c>
      <c r="S139" s="4">
        <f>SUM(Nurse[[#This Row],[CNA Hours]],Nurse[[#This Row],[NA TR Hours]],Nurse[[#This Row],[Med Aide/Tech Hours]])</f>
        <v>126.08152173913044</v>
      </c>
      <c r="T139" s="4">
        <v>89.559782608695656</v>
      </c>
      <c r="U139" s="4">
        <v>3.4402173913043477</v>
      </c>
      <c r="V139" s="4">
        <v>33.081521739130437</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9" s="4">
        <v>0</v>
      </c>
      <c r="Y139" s="4">
        <v>0</v>
      </c>
      <c r="Z139" s="4">
        <v>0</v>
      </c>
      <c r="AA139" s="4">
        <v>0</v>
      </c>
      <c r="AB139" s="4">
        <v>0</v>
      </c>
      <c r="AC139" s="4">
        <v>0</v>
      </c>
      <c r="AD139" s="4">
        <v>0</v>
      </c>
      <c r="AE139" s="4">
        <v>0</v>
      </c>
      <c r="AF139" s="1">
        <v>265546</v>
      </c>
      <c r="AG139" s="1">
        <v>7</v>
      </c>
      <c r="AH139"/>
    </row>
    <row r="140" spans="1:34" x14ac:dyDescent="0.25">
      <c r="A140" t="s">
        <v>496</v>
      </c>
      <c r="B140" t="s">
        <v>307</v>
      </c>
      <c r="C140" t="s">
        <v>654</v>
      </c>
      <c r="D140" t="s">
        <v>600</v>
      </c>
      <c r="E140" s="4">
        <v>58.369565217391305</v>
      </c>
      <c r="F140" s="4">
        <f>Nurse[[#This Row],[Total Nurse Staff Hours]]/Nurse[[#This Row],[MDS Census]]</f>
        <v>3.2123798882681567</v>
      </c>
      <c r="G140" s="4">
        <f>Nurse[[#This Row],[Total Direct Care Staff Hours]]/Nurse[[#This Row],[MDS Census]]</f>
        <v>2.9339720670391065</v>
      </c>
      <c r="H140" s="4">
        <f>Nurse[[#This Row],[Total RN Hours (w/ Admin, DON)]]/Nurse[[#This Row],[MDS Census]]</f>
        <v>0.5156517690875233</v>
      </c>
      <c r="I140" s="4">
        <f>Nurse[[#This Row],[RN Hours (excl. Admin, DON)]]/Nurse[[#This Row],[MDS Census]]</f>
        <v>0.237243947858473</v>
      </c>
      <c r="J140" s="4">
        <f>SUM(Nurse[[#This Row],[RN Hours (excl. Admin, DON)]],Nurse[[#This Row],[RN Admin Hours]],Nurse[[#This Row],[RN DON Hours]],Nurse[[#This Row],[LPN Hours (excl. Admin)]],Nurse[[#This Row],[LPN Admin Hours]],Nurse[[#This Row],[CNA Hours]],Nurse[[#This Row],[NA TR Hours]],Nurse[[#This Row],[Med Aide/Tech Hours]])</f>
        <v>187.50521739130437</v>
      </c>
      <c r="K140" s="4">
        <f>SUM(Nurse[[#This Row],[RN Hours (excl. Admin, DON)]],Nurse[[#This Row],[LPN Hours (excl. Admin)]],Nurse[[#This Row],[CNA Hours]],Nurse[[#This Row],[NA TR Hours]],Nurse[[#This Row],[Med Aide/Tech Hours]])</f>
        <v>171.25467391304349</v>
      </c>
      <c r="L140" s="4">
        <f>SUM(Nurse[[#This Row],[RN Hours (excl. Admin, DON)]],Nurse[[#This Row],[RN Admin Hours]],Nurse[[#This Row],[RN DON Hours]])</f>
        <v>30.098369565217393</v>
      </c>
      <c r="M140" s="4">
        <v>13.847826086956522</v>
      </c>
      <c r="N140" s="4">
        <v>11.878260869565217</v>
      </c>
      <c r="O140" s="4">
        <v>4.3722826086956523</v>
      </c>
      <c r="P140" s="4">
        <f>SUM(Nurse[[#This Row],[LPN Hours (excl. Admin)]],Nurse[[#This Row],[LPN Admin Hours]])</f>
        <v>37.431521739130432</v>
      </c>
      <c r="Q140" s="4">
        <v>37.431521739130432</v>
      </c>
      <c r="R140" s="4">
        <v>0</v>
      </c>
      <c r="S140" s="4">
        <f>SUM(Nurse[[#This Row],[CNA Hours]],Nurse[[#This Row],[NA TR Hours]],Nurse[[#This Row],[Med Aide/Tech Hours]])</f>
        <v>119.97532608695653</v>
      </c>
      <c r="T140" s="4">
        <v>48.549456521739131</v>
      </c>
      <c r="U140" s="4">
        <v>53.137826086956522</v>
      </c>
      <c r="V140" s="4">
        <v>18.288043478260871</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0" s="4">
        <v>0</v>
      </c>
      <c r="Y140" s="4">
        <v>0</v>
      </c>
      <c r="Z140" s="4">
        <v>0</v>
      </c>
      <c r="AA140" s="4">
        <v>0</v>
      </c>
      <c r="AB140" s="4">
        <v>0</v>
      </c>
      <c r="AC140" s="4">
        <v>0</v>
      </c>
      <c r="AD140" s="4">
        <v>0</v>
      </c>
      <c r="AE140" s="4">
        <v>0</v>
      </c>
      <c r="AF140" s="1">
        <v>265677</v>
      </c>
      <c r="AG140" s="1">
        <v>7</v>
      </c>
      <c r="AH140"/>
    </row>
    <row r="141" spans="1:34" x14ac:dyDescent="0.25">
      <c r="A141" t="s">
        <v>496</v>
      </c>
      <c r="B141" t="s">
        <v>210</v>
      </c>
      <c r="C141" t="s">
        <v>798</v>
      </c>
      <c r="D141" t="s">
        <v>530</v>
      </c>
      <c r="E141" s="4">
        <v>71.891304347826093</v>
      </c>
      <c r="F141" s="4">
        <f>Nurse[[#This Row],[Total Nurse Staff Hours]]/Nurse[[#This Row],[MDS Census]]</f>
        <v>2.5278575748412457</v>
      </c>
      <c r="G141" s="4">
        <f>Nurse[[#This Row],[Total Direct Care Staff Hours]]/Nurse[[#This Row],[MDS Census]]</f>
        <v>2.5217342001814336</v>
      </c>
      <c r="H141" s="4">
        <f>Nurse[[#This Row],[Total RN Hours (w/ Admin, DON)]]/Nurse[[#This Row],[MDS Census]]</f>
        <v>0.33784396734200178</v>
      </c>
      <c r="I141" s="4">
        <f>Nurse[[#This Row],[RN Hours (excl. Admin, DON)]]/Nurse[[#This Row],[MDS Census]]</f>
        <v>0.33172059268218929</v>
      </c>
      <c r="J141" s="4">
        <f>SUM(Nurse[[#This Row],[RN Hours (excl. Admin, DON)]],Nurse[[#This Row],[RN Admin Hours]],Nurse[[#This Row],[RN DON Hours]],Nurse[[#This Row],[LPN Hours (excl. Admin)]],Nurse[[#This Row],[LPN Admin Hours]],Nurse[[#This Row],[CNA Hours]],Nurse[[#This Row],[NA TR Hours]],Nurse[[#This Row],[Med Aide/Tech Hours]])</f>
        <v>181.73097826086956</v>
      </c>
      <c r="K141" s="4">
        <f>SUM(Nurse[[#This Row],[RN Hours (excl. Admin, DON)]],Nurse[[#This Row],[LPN Hours (excl. Admin)]],Nurse[[#This Row],[CNA Hours]],Nurse[[#This Row],[NA TR Hours]],Nurse[[#This Row],[Med Aide/Tech Hours]])</f>
        <v>181.29076086956525</v>
      </c>
      <c r="L141" s="4">
        <f>SUM(Nurse[[#This Row],[RN Hours (excl. Admin, DON)]],Nurse[[#This Row],[RN Admin Hours]],Nurse[[#This Row],[RN DON Hours]])</f>
        <v>24.288043478260871</v>
      </c>
      <c r="M141" s="4">
        <v>23.847826086956523</v>
      </c>
      <c r="N141" s="4">
        <v>0</v>
      </c>
      <c r="O141" s="4">
        <v>0.44021739130434784</v>
      </c>
      <c r="P141" s="4">
        <f>SUM(Nurse[[#This Row],[LPN Hours (excl. Admin)]],Nurse[[#This Row],[LPN Admin Hours]])</f>
        <v>37.214673913043477</v>
      </c>
      <c r="Q141" s="4">
        <v>37.214673913043477</v>
      </c>
      <c r="R141" s="4">
        <v>0</v>
      </c>
      <c r="S141" s="4">
        <f>SUM(Nurse[[#This Row],[CNA Hours]],Nurse[[#This Row],[NA TR Hours]],Nurse[[#This Row],[Med Aide/Tech Hours]])</f>
        <v>120.22826086956522</v>
      </c>
      <c r="T141" s="4">
        <v>84.220108695652172</v>
      </c>
      <c r="U141" s="4">
        <v>0</v>
      </c>
      <c r="V141" s="4">
        <v>36.008152173913047</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1" s="4">
        <v>0</v>
      </c>
      <c r="Y141" s="4">
        <v>0</v>
      </c>
      <c r="Z141" s="4">
        <v>0</v>
      </c>
      <c r="AA141" s="4">
        <v>0</v>
      </c>
      <c r="AB141" s="4">
        <v>0</v>
      </c>
      <c r="AC141" s="4">
        <v>0</v>
      </c>
      <c r="AD141" s="4">
        <v>0</v>
      </c>
      <c r="AE141" s="4">
        <v>0</v>
      </c>
      <c r="AF141" s="1">
        <v>265516</v>
      </c>
      <c r="AG141" s="1">
        <v>7</v>
      </c>
      <c r="AH141"/>
    </row>
    <row r="142" spans="1:34" x14ac:dyDescent="0.25">
      <c r="A142" t="s">
        <v>496</v>
      </c>
      <c r="B142" t="s">
        <v>149</v>
      </c>
      <c r="C142" t="s">
        <v>779</v>
      </c>
      <c r="D142" t="s">
        <v>603</v>
      </c>
      <c r="E142" s="4">
        <v>56.152173913043477</v>
      </c>
      <c r="F142" s="4">
        <f>Nurse[[#This Row],[Total Nurse Staff Hours]]/Nurse[[#This Row],[MDS Census]]</f>
        <v>2.7100754936120794</v>
      </c>
      <c r="G142" s="4">
        <f>Nurse[[#This Row],[Total Direct Care Staff Hours]]/Nurse[[#This Row],[MDS Census]]</f>
        <v>2.7100754936120794</v>
      </c>
      <c r="H142" s="4">
        <f>Nurse[[#This Row],[Total RN Hours (w/ Admin, DON)]]/Nurse[[#This Row],[MDS Census]]</f>
        <v>0.14397018970189704</v>
      </c>
      <c r="I142" s="4">
        <f>Nurse[[#This Row],[RN Hours (excl. Admin, DON)]]/Nurse[[#This Row],[MDS Census]]</f>
        <v>0.14397018970189704</v>
      </c>
      <c r="J142" s="4">
        <f>SUM(Nurse[[#This Row],[RN Hours (excl. Admin, DON)]],Nurse[[#This Row],[RN Admin Hours]],Nurse[[#This Row],[RN DON Hours]],Nurse[[#This Row],[LPN Hours (excl. Admin)]],Nurse[[#This Row],[LPN Admin Hours]],Nurse[[#This Row],[CNA Hours]],Nurse[[#This Row],[NA TR Hours]],Nurse[[#This Row],[Med Aide/Tech Hours]])</f>
        <v>152.17663043478262</v>
      </c>
      <c r="K142" s="4">
        <f>SUM(Nurse[[#This Row],[RN Hours (excl. Admin, DON)]],Nurse[[#This Row],[LPN Hours (excl. Admin)]],Nurse[[#This Row],[CNA Hours]],Nurse[[#This Row],[NA TR Hours]],Nurse[[#This Row],[Med Aide/Tech Hours]])</f>
        <v>152.17663043478262</v>
      </c>
      <c r="L142" s="4">
        <f>SUM(Nurse[[#This Row],[RN Hours (excl. Admin, DON)]],Nurse[[#This Row],[RN Admin Hours]],Nurse[[#This Row],[RN DON Hours]])</f>
        <v>8.0842391304347831</v>
      </c>
      <c r="M142" s="4">
        <v>8.0842391304347831</v>
      </c>
      <c r="N142" s="4">
        <v>0</v>
      </c>
      <c r="O142" s="4">
        <v>0</v>
      </c>
      <c r="P142" s="4">
        <f>SUM(Nurse[[#This Row],[LPN Hours (excl. Admin)]],Nurse[[#This Row],[LPN Admin Hours]])</f>
        <v>24.478260869565219</v>
      </c>
      <c r="Q142" s="4">
        <v>24.478260869565219</v>
      </c>
      <c r="R142" s="4">
        <v>0</v>
      </c>
      <c r="S142" s="4">
        <f>SUM(Nurse[[#This Row],[CNA Hours]],Nurse[[#This Row],[NA TR Hours]],Nurse[[#This Row],[Med Aide/Tech Hours]])</f>
        <v>119.61413043478262</v>
      </c>
      <c r="T142" s="4">
        <v>22.347826086956523</v>
      </c>
      <c r="U142" s="4">
        <v>97.266304347826093</v>
      </c>
      <c r="V142" s="4">
        <v>0</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2" s="4">
        <v>0</v>
      </c>
      <c r="Y142" s="4">
        <v>0</v>
      </c>
      <c r="Z142" s="4">
        <v>0</v>
      </c>
      <c r="AA142" s="4">
        <v>0</v>
      </c>
      <c r="AB142" s="4">
        <v>0</v>
      </c>
      <c r="AC142" s="4">
        <v>0</v>
      </c>
      <c r="AD142" s="4">
        <v>0</v>
      </c>
      <c r="AE142" s="4">
        <v>0</v>
      </c>
      <c r="AF142" s="1">
        <v>265409</v>
      </c>
      <c r="AG142" s="1">
        <v>7</v>
      </c>
      <c r="AH142"/>
    </row>
    <row r="143" spans="1:34" x14ac:dyDescent="0.25">
      <c r="A143" t="s">
        <v>496</v>
      </c>
      <c r="B143" t="s">
        <v>222</v>
      </c>
      <c r="C143" t="s">
        <v>707</v>
      </c>
      <c r="D143" t="s">
        <v>545</v>
      </c>
      <c r="E143" s="4">
        <v>30.304347826086957</v>
      </c>
      <c r="F143" s="4">
        <f>Nurse[[#This Row],[Total Nurse Staff Hours]]/Nurse[[#This Row],[MDS Census]]</f>
        <v>3.012320659971305</v>
      </c>
      <c r="G143" s="4">
        <f>Nurse[[#This Row],[Total Direct Care Staff Hours]]/Nurse[[#This Row],[MDS Census]]</f>
        <v>2.8092969870875173</v>
      </c>
      <c r="H143" s="4">
        <f>Nurse[[#This Row],[Total RN Hours (w/ Admin, DON)]]/Nurse[[#This Row],[MDS Census]]</f>
        <v>0.47806671449067428</v>
      </c>
      <c r="I143" s="4">
        <f>Nurse[[#This Row],[RN Hours (excl. Admin, DON)]]/Nurse[[#This Row],[MDS Census]]</f>
        <v>0.2750430416068867</v>
      </c>
      <c r="J143" s="4">
        <f>SUM(Nurse[[#This Row],[RN Hours (excl. Admin, DON)]],Nurse[[#This Row],[RN Admin Hours]],Nurse[[#This Row],[RN DON Hours]],Nurse[[#This Row],[LPN Hours (excl. Admin)]],Nurse[[#This Row],[LPN Admin Hours]],Nurse[[#This Row],[CNA Hours]],Nurse[[#This Row],[NA TR Hours]],Nurse[[#This Row],[Med Aide/Tech Hours]])</f>
        <v>91.286413043478248</v>
      </c>
      <c r="K143" s="4">
        <f>SUM(Nurse[[#This Row],[RN Hours (excl. Admin, DON)]],Nurse[[#This Row],[LPN Hours (excl. Admin)]],Nurse[[#This Row],[CNA Hours]],Nurse[[#This Row],[NA TR Hours]],Nurse[[#This Row],[Med Aide/Tech Hours]])</f>
        <v>85.133913043478245</v>
      </c>
      <c r="L143" s="4">
        <f>SUM(Nurse[[#This Row],[RN Hours (excl. Admin, DON)]],Nurse[[#This Row],[RN Admin Hours]],Nurse[[#This Row],[RN DON Hours]])</f>
        <v>14.487499999999999</v>
      </c>
      <c r="M143" s="4">
        <v>8.3350000000000009</v>
      </c>
      <c r="N143" s="4">
        <v>6.1524999999999981</v>
      </c>
      <c r="O143" s="4">
        <v>0</v>
      </c>
      <c r="P143" s="4">
        <f>SUM(Nurse[[#This Row],[LPN Hours (excl. Admin)]],Nurse[[#This Row],[LPN Admin Hours]])</f>
        <v>18.298478260869555</v>
      </c>
      <c r="Q143" s="4">
        <v>18.298478260869555</v>
      </c>
      <c r="R143" s="4">
        <v>0</v>
      </c>
      <c r="S143" s="4">
        <f>SUM(Nurse[[#This Row],[CNA Hours]],Nurse[[#This Row],[NA TR Hours]],Nurse[[#This Row],[Med Aide/Tech Hours]])</f>
        <v>58.5004347826087</v>
      </c>
      <c r="T143" s="4">
        <v>47.558043478260871</v>
      </c>
      <c r="U143" s="4">
        <v>0.76565217391304341</v>
      </c>
      <c r="V143" s="4">
        <v>10.176739130434781</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3.5292391304347825</v>
      </c>
      <c r="X143" s="4">
        <v>0</v>
      </c>
      <c r="Y143" s="4">
        <v>0</v>
      </c>
      <c r="Z143" s="4">
        <v>0</v>
      </c>
      <c r="AA143" s="4">
        <v>3.1498913043478263</v>
      </c>
      <c r="AB143" s="4">
        <v>0</v>
      </c>
      <c r="AC143" s="4">
        <v>0.3793478260869565</v>
      </c>
      <c r="AD143" s="4">
        <v>0</v>
      </c>
      <c r="AE143" s="4">
        <v>0</v>
      </c>
      <c r="AF143" s="1">
        <v>265535</v>
      </c>
      <c r="AG143" s="1">
        <v>7</v>
      </c>
      <c r="AH143"/>
    </row>
    <row r="144" spans="1:34" x14ac:dyDescent="0.25">
      <c r="A144" t="s">
        <v>496</v>
      </c>
      <c r="B144" t="s">
        <v>185</v>
      </c>
      <c r="C144" t="s">
        <v>657</v>
      </c>
      <c r="D144" t="s">
        <v>544</v>
      </c>
      <c r="E144" s="4">
        <v>79.326086956521735</v>
      </c>
      <c r="F144" s="4">
        <f>Nurse[[#This Row],[Total Nurse Staff Hours]]/Nurse[[#This Row],[MDS Census]]</f>
        <v>2.9285036996437381</v>
      </c>
      <c r="G144" s="4">
        <f>Nurse[[#This Row],[Total Direct Care Staff Hours]]/Nurse[[#This Row],[MDS Census]]</f>
        <v>2.6874335434365584</v>
      </c>
      <c r="H144" s="4">
        <f>Nurse[[#This Row],[Total RN Hours (w/ Admin, DON)]]/Nurse[[#This Row],[MDS Census]]</f>
        <v>0.47809399835571387</v>
      </c>
      <c r="I144" s="4">
        <f>Nurse[[#This Row],[RN Hours (excl. Admin, DON)]]/Nurse[[#This Row],[MDS Census]]</f>
        <v>0.28479720471362013</v>
      </c>
      <c r="J144" s="4">
        <f>SUM(Nurse[[#This Row],[RN Hours (excl. Admin, DON)]],Nurse[[#This Row],[RN Admin Hours]],Nurse[[#This Row],[RN DON Hours]],Nurse[[#This Row],[LPN Hours (excl. Admin)]],Nurse[[#This Row],[LPN Admin Hours]],Nurse[[#This Row],[CNA Hours]],Nurse[[#This Row],[NA TR Hours]],Nurse[[#This Row],[Med Aide/Tech Hours]])</f>
        <v>232.30673913043478</v>
      </c>
      <c r="K144" s="4">
        <f>SUM(Nurse[[#This Row],[RN Hours (excl. Admin, DON)]],Nurse[[#This Row],[LPN Hours (excl. Admin)]],Nurse[[#This Row],[CNA Hours]],Nurse[[#This Row],[NA TR Hours]],Nurse[[#This Row],[Med Aide/Tech Hours]])</f>
        <v>213.18358695652176</v>
      </c>
      <c r="L144" s="4">
        <f>SUM(Nurse[[#This Row],[RN Hours (excl. Admin, DON)]],Nurse[[#This Row],[RN Admin Hours]],Nurse[[#This Row],[RN DON Hours]])</f>
        <v>37.925326086956517</v>
      </c>
      <c r="M144" s="4">
        <v>22.591847826086951</v>
      </c>
      <c r="N144" s="4">
        <v>9.8552173913043468</v>
      </c>
      <c r="O144" s="4">
        <v>5.4782608695652177</v>
      </c>
      <c r="P144" s="4">
        <f>SUM(Nurse[[#This Row],[LPN Hours (excl. Admin)]],Nurse[[#This Row],[LPN Admin Hours]])</f>
        <v>47.948369565217405</v>
      </c>
      <c r="Q144" s="4">
        <v>44.158695652173925</v>
      </c>
      <c r="R144" s="4">
        <v>3.7896739130434791</v>
      </c>
      <c r="S144" s="4">
        <f>SUM(Nurse[[#This Row],[CNA Hours]],Nurse[[#This Row],[NA TR Hours]],Nurse[[#This Row],[Med Aide/Tech Hours]])</f>
        <v>146.43304347826086</v>
      </c>
      <c r="T144" s="4">
        <v>102.08978260869566</v>
      </c>
      <c r="U144" s="4">
        <v>10.726413043478264</v>
      </c>
      <c r="V144" s="4">
        <v>33.616847826086953</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4" s="4">
        <v>0</v>
      </c>
      <c r="Y144" s="4">
        <v>0</v>
      </c>
      <c r="Z144" s="4">
        <v>0</v>
      </c>
      <c r="AA144" s="4">
        <v>0</v>
      </c>
      <c r="AB144" s="4">
        <v>0</v>
      </c>
      <c r="AC144" s="4">
        <v>0</v>
      </c>
      <c r="AD144" s="4">
        <v>0</v>
      </c>
      <c r="AE144" s="4">
        <v>0</v>
      </c>
      <c r="AF144" s="1">
        <v>265473</v>
      </c>
      <c r="AG144" s="1">
        <v>7</v>
      </c>
      <c r="AH144"/>
    </row>
    <row r="145" spans="1:34" x14ac:dyDescent="0.25">
      <c r="A145" t="s">
        <v>496</v>
      </c>
      <c r="B145" t="s">
        <v>5</v>
      </c>
      <c r="C145" t="s">
        <v>663</v>
      </c>
      <c r="D145" t="s">
        <v>578</v>
      </c>
      <c r="E145" s="4">
        <v>48.369565217391305</v>
      </c>
      <c r="F145" s="4">
        <f>Nurse[[#This Row],[Total Nurse Staff Hours]]/Nurse[[#This Row],[MDS Census]]</f>
        <v>3.396137078651686</v>
      </c>
      <c r="G145" s="4">
        <f>Nurse[[#This Row],[Total Direct Care Staff Hours]]/Nurse[[#This Row],[MDS Census]]</f>
        <v>3.1315820224719109</v>
      </c>
      <c r="H145" s="4">
        <f>Nurse[[#This Row],[Total RN Hours (w/ Admin, DON)]]/Nurse[[#This Row],[MDS Census]]</f>
        <v>0.38086292134831462</v>
      </c>
      <c r="I145" s="4">
        <f>Nurse[[#This Row],[RN Hours (excl. Admin, DON)]]/Nurse[[#This Row],[MDS Census]]</f>
        <v>0.2270247191011236</v>
      </c>
      <c r="J145" s="4">
        <f>SUM(Nurse[[#This Row],[RN Hours (excl. Admin, DON)]],Nurse[[#This Row],[RN Admin Hours]],Nurse[[#This Row],[RN DON Hours]],Nurse[[#This Row],[LPN Hours (excl. Admin)]],Nurse[[#This Row],[LPN Admin Hours]],Nurse[[#This Row],[CNA Hours]],Nurse[[#This Row],[NA TR Hours]],Nurse[[#This Row],[Med Aide/Tech Hours]])</f>
        <v>164.2696739130435</v>
      </c>
      <c r="K145" s="4">
        <f>SUM(Nurse[[#This Row],[RN Hours (excl. Admin, DON)]],Nurse[[#This Row],[LPN Hours (excl. Admin)]],Nurse[[#This Row],[CNA Hours]],Nurse[[#This Row],[NA TR Hours]],Nurse[[#This Row],[Med Aide/Tech Hours]])</f>
        <v>151.47326086956525</v>
      </c>
      <c r="L145" s="4">
        <f>SUM(Nurse[[#This Row],[RN Hours (excl. Admin, DON)]],Nurse[[#This Row],[RN Admin Hours]],Nurse[[#This Row],[RN DON Hours]])</f>
        <v>18.42217391304348</v>
      </c>
      <c r="M145" s="4">
        <v>10.981086956521739</v>
      </c>
      <c r="N145" s="4">
        <v>1.8758695652173918</v>
      </c>
      <c r="O145" s="4">
        <v>5.5652173913043477</v>
      </c>
      <c r="P145" s="4">
        <f>SUM(Nurse[[#This Row],[LPN Hours (excl. Admin)]],Nurse[[#This Row],[LPN Admin Hours]])</f>
        <v>26.248043478260868</v>
      </c>
      <c r="Q145" s="4">
        <v>20.892717391304348</v>
      </c>
      <c r="R145" s="4">
        <v>5.3553260869565218</v>
      </c>
      <c r="S145" s="4">
        <f>SUM(Nurse[[#This Row],[CNA Hours]],Nurse[[#This Row],[NA TR Hours]],Nurse[[#This Row],[Med Aide/Tech Hours]])</f>
        <v>119.59945652173917</v>
      </c>
      <c r="T145" s="4">
        <v>38.077065217391308</v>
      </c>
      <c r="U145" s="4">
        <v>55.04815217391306</v>
      </c>
      <c r="V145" s="4">
        <v>26.474239130434793</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5" s="4">
        <v>0</v>
      </c>
      <c r="Y145" s="4">
        <v>0</v>
      </c>
      <c r="Z145" s="4">
        <v>0</v>
      </c>
      <c r="AA145" s="4">
        <v>0</v>
      </c>
      <c r="AB145" s="4">
        <v>0</v>
      </c>
      <c r="AC145" s="4">
        <v>0</v>
      </c>
      <c r="AD145" s="4">
        <v>0</v>
      </c>
      <c r="AE145" s="4">
        <v>0</v>
      </c>
      <c r="AF145" s="1">
        <v>265608</v>
      </c>
      <c r="AG145" s="1">
        <v>7</v>
      </c>
      <c r="AH145"/>
    </row>
    <row r="146" spans="1:34" x14ac:dyDescent="0.25">
      <c r="A146" t="s">
        <v>496</v>
      </c>
      <c r="B146" t="s">
        <v>292</v>
      </c>
      <c r="C146" t="s">
        <v>823</v>
      </c>
      <c r="D146" t="s">
        <v>525</v>
      </c>
      <c r="E146" s="4">
        <v>45.989130434782609</v>
      </c>
      <c r="F146" s="4">
        <f>Nurse[[#This Row],[Total Nurse Staff Hours]]/Nurse[[#This Row],[MDS Census]]</f>
        <v>4.3177641219569827</v>
      </c>
      <c r="G146" s="4">
        <f>Nurse[[#This Row],[Total Direct Care Staff Hours]]/Nurse[[#This Row],[MDS Census]]</f>
        <v>4.0909477664854625</v>
      </c>
      <c r="H146" s="4">
        <f>Nurse[[#This Row],[Total RN Hours (w/ Admin, DON)]]/Nurse[[#This Row],[MDS Census]]</f>
        <v>0.3337461593004018</v>
      </c>
      <c r="I146" s="4">
        <f>Nurse[[#This Row],[RN Hours (excl. Admin, DON)]]/Nurse[[#This Row],[MDS Census]]</f>
        <v>0.2334743559442212</v>
      </c>
      <c r="J146" s="4">
        <f>SUM(Nurse[[#This Row],[RN Hours (excl. Admin, DON)]],Nurse[[#This Row],[RN Admin Hours]],Nurse[[#This Row],[RN DON Hours]],Nurse[[#This Row],[LPN Hours (excl. Admin)]],Nurse[[#This Row],[LPN Admin Hours]],Nurse[[#This Row],[CNA Hours]],Nurse[[#This Row],[NA TR Hours]],Nurse[[#This Row],[Med Aide/Tech Hours]])</f>
        <v>198.57021739130428</v>
      </c>
      <c r="K146" s="4">
        <f>SUM(Nurse[[#This Row],[RN Hours (excl. Admin, DON)]],Nurse[[#This Row],[LPN Hours (excl. Admin)]],Nurse[[#This Row],[CNA Hours]],Nurse[[#This Row],[NA TR Hours]],Nurse[[#This Row],[Med Aide/Tech Hours]])</f>
        <v>188.13913043478254</v>
      </c>
      <c r="L146" s="4">
        <f>SUM(Nurse[[#This Row],[RN Hours (excl. Admin, DON)]],Nurse[[#This Row],[RN Admin Hours]],Nurse[[#This Row],[RN DON Hours]])</f>
        <v>15.348695652173912</v>
      </c>
      <c r="M146" s="4">
        <v>10.737282608695651</v>
      </c>
      <c r="N146" s="4">
        <v>0</v>
      </c>
      <c r="O146" s="4">
        <v>4.6114130434782608</v>
      </c>
      <c r="P146" s="4">
        <f>SUM(Nurse[[#This Row],[LPN Hours (excl. Admin)]],Nurse[[#This Row],[LPN Admin Hours]])</f>
        <v>46.653260869565223</v>
      </c>
      <c r="Q146" s="4">
        <v>40.833586956521742</v>
      </c>
      <c r="R146" s="4">
        <v>5.8196739130434789</v>
      </c>
      <c r="S146" s="4">
        <f>SUM(Nurse[[#This Row],[CNA Hours]],Nurse[[#This Row],[NA TR Hours]],Nurse[[#This Row],[Med Aide/Tech Hours]])</f>
        <v>136.56826086956514</v>
      </c>
      <c r="T146" s="4">
        <v>95.363152173912979</v>
      </c>
      <c r="U146" s="4">
        <v>18.063913043478259</v>
      </c>
      <c r="V146" s="4">
        <v>23.141195652173909</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6" s="4">
        <v>0</v>
      </c>
      <c r="Y146" s="4">
        <v>0</v>
      </c>
      <c r="Z146" s="4">
        <v>0</v>
      </c>
      <c r="AA146" s="4">
        <v>0</v>
      </c>
      <c r="AB146" s="4">
        <v>0</v>
      </c>
      <c r="AC146" s="4">
        <v>0</v>
      </c>
      <c r="AD146" s="4">
        <v>0</v>
      </c>
      <c r="AE146" s="4">
        <v>0</v>
      </c>
      <c r="AF146" s="1">
        <v>265655</v>
      </c>
      <c r="AG146" s="1">
        <v>7</v>
      </c>
      <c r="AH146"/>
    </row>
    <row r="147" spans="1:34" x14ac:dyDescent="0.25">
      <c r="A147" t="s">
        <v>496</v>
      </c>
      <c r="B147" t="s">
        <v>13</v>
      </c>
      <c r="C147" t="s">
        <v>833</v>
      </c>
      <c r="D147" t="s">
        <v>588</v>
      </c>
      <c r="E147" s="4">
        <v>31.217391304347824</v>
      </c>
      <c r="F147" s="4">
        <f>Nurse[[#This Row],[Total Nurse Staff Hours]]/Nurse[[#This Row],[MDS Census]]</f>
        <v>3.359805013927577</v>
      </c>
      <c r="G147" s="4">
        <f>Nurse[[#This Row],[Total Direct Care Staff Hours]]/Nurse[[#This Row],[MDS Census]]</f>
        <v>3.2068210306406684</v>
      </c>
      <c r="H147" s="4">
        <f>Nurse[[#This Row],[Total RN Hours (w/ Admin, DON)]]/Nurse[[#This Row],[MDS Census]]</f>
        <v>0.68158077994428989</v>
      </c>
      <c r="I147" s="4">
        <f>Nurse[[#This Row],[RN Hours (excl. Admin, DON)]]/Nurse[[#This Row],[MDS Census]]</f>
        <v>0.60667479108635114</v>
      </c>
      <c r="J147" s="4">
        <f>SUM(Nurse[[#This Row],[RN Hours (excl. Admin, DON)]],Nurse[[#This Row],[RN Admin Hours]],Nurse[[#This Row],[RN DON Hours]],Nurse[[#This Row],[LPN Hours (excl. Admin)]],Nurse[[#This Row],[LPN Admin Hours]],Nurse[[#This Row],[CNA Hours]],Nurse[[#This Row],[NA TR Hours]],Nurse[[#This Row],[Med Aide/Tech Hours]])</f>
        <v>104.88434782608697</v>
      </c>
      <c r="K147" s="4">
        <f>SUM(Nurse[[#This Row],[RN Hours (excl. Admin, DON)]],Nurse[[#This Row],[LPN Hours (excl. Admin)]],Nurse[[#This Row],[CNA Hours]],Nurse[[#This Row],[NA TR Hours]],Nurse[[#This Row],[Med Aide/Tech Hours]])</f>
        <v>100.10858695652173</v>
      </c>
      <c r="L147" s="4">
        <f>SUM(Nurse[[#This Row],[RN Hours (excl. Admin, DON)]],Nurse[[#This Row],[RN Admin Hours]],Nurse[[#This Row],[RN DON Hours]])</f>
        <v>21.277173913043484</v>
      </c>
      <c r="M147" s="4">
        <v>18.938804347826093</v>
      </c>
      <c r="N147" s="4">
        <v>0</v>
      </c>
      <c r="O147" s="4">
        <v>2.3383695652173913</v>
      </c>
      <c r="P147" s="4">
        <f>SUM(Nurse[[#This Row],[LPN Hours (excl. Admin)]],Nurse[[#This Row],[LPN Admin Hours]])</f>
        <v>9.2476086956521737</v>
      </c>
      <c r="Q147" s="4">
        <v>6.8102173913043478</v>
      </c>
      <c r="R147" s="4">
        <v>2.4373913043478259</v>
      </c>
      <c r="S147" s="4">
        <f>SUM(Nurse[[#This Row],[CNA Hours]],Nurse[[#This Row],[NA TR Hours]],Nurse[[#This Row],[Med Aide/Tech Hours]])</f>
        <v>74.359565217391307</v>
      </c>
      <c r="T147" s="4">
        <v>52.093695652173913</v>
      </c>
      <c r="U147" s="4">
        <v>7.99</v>
      </c>
      <c r="V147" s="4">
        <v>14.275869565217389</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14.280434782608696</v>
      </c>
      <c r="X147" s="4">
        <v>0</v>
      </c>
      <c r="Y147" s="4">
        <v>0</v>
      </c>
      <c r="Z147" s="4">
        <v>0</v>
      </c>
      <c r="AA147" s="4">
        <v>3.535326086956522</v>
      </c>
      <c r="AB147" s="4">
        <v>0</v>
      </c>
      <c r="AC147" s="4">
        <v>10.745108695652174</v>
      </c>
      <c r="AD147" s="4">
        <v>0</v>
      </c>
      <c r="AE147" s="4">
        <v>0</v>
      </c>
      <c r="AF147" s="1">
        <v>265718</v>
      </c>
      <c r="AG147" s="1">
        <v>7</v>
      </c>
      <c r="AH147"/>
    </row>
    <row r="148" spans="1:34" x14ac:dyDescent="0.25">
      <c r="A148" t="s">
        <v>496</v>
      </c>
      <c r="B148" t="s">
        <v>108</v>
      </c>
      <c r="C148" t="s">
        <v>766</v>
      </c>
      <c r="D148" t="s">
        <v>571</v>
      </c>
      <c r="E148" s="4">
        <v>69.336956521739125</v>
      </c>
      <c r="F148" s="4">
        <f>Nurse[[#This Row],[Total Nurse Staff Hours]]/Nurse[[#This Row],[MDS Census]]</f>
        <v>3.1442624235773637</v>
      </c>
      <c r="G148" s="4">
        <f>Nurse[[#This Row],[Total Direct Care Staff Hours]]/Nurse[[#This Row],[MDS Census]]</f>
        <v>3.1442624235773637</v>
      </c>
      <c r="H148" s="4">
        <f>Nurse[[#This Row],[Total RN Hours (w/ Admin, DON)]]/Nurse[[#This Row],[MDS Census]]</f>
        <v>0.21637403981815334</v>
      </c>
      <c r="I148" s="4">
        <f>Nurse[[#This Row],[RN Hours (excl. Admin, DON)]]/Nurse[[#This Row],[MDS Census]]</f>
        <v>0.21637403981815334</v>
      </c>
      <c r="J148" s="4">
        <f>SUM(Nurse[[#This Row],[RN Hours (excl. Admin, DON)]],Nurse[[#This Row],[RN Admin Hours]],Nurse[[#This Row],[RN DON Hours]],Nurse[[#This Row],[LPN Hours (excl. Admin)]],Nurse[[#This Row],[LPN Admin Hours]],Nurse[[#This Row],[CNA Hours]],Nurse[[#This Row],[NA TR Hours]],Nurse[[#This Row],[Med Aide/Tech Hours]])</f>
        <v>218.01358695652175</v>
      </c>
      <c r="K148" s="4">
        <f>SUM(Nurse[[#This Row],[RN Hours (excl. Admin, DON)]],Nurse[[#This Row],[LPN Hours (excl. Admin)]],Nurse[[#This Row],[CNA Hours]],Nurse[[#This Row],[NA TR Hours]],Nurse[[#This Row],[Med Aide/Tech Hours]])</f>
        <v>218.01358695652175</v>
      </c>
      <c r="L148" s="4">
        <f>SUM(Nurse[[#This Row],[RN Hours (excl. Admin, DON)]],Nurse[[#This Row],[RN Admin Hours]],Nurse[[#This Row],[RN DON Hours]])</f>
        <v>15.002717391304348</v>
      </c>
      <c r="M148" s="4">
        <v>15.002717391304348</v>
      </c>
      <c r="N148" s="4">
        <v>0</v>
      </c>
      <c r="O148" s="4">
        <v>0</v>
      </c>
      <c r="P148" s="4">
        <f>SUM(Nurse[[#This Row],[LPN Hours (excl. Admin)]],Nurse[[#This Row],[LPN Admin Hours]])</f>
        <v>75.228260869565219</v>
      </c>
      <c r="Q148" s="4">
        <v>75.228260869565219</v>
      </c>
      <c r="R148" s="4">
        <v>0</v>
      </c>
      <c r="S148" s="4">
        <f>SUM(Nurse[[#This Row],[CNA Hours]],Nurse[[#This Row],[NA TR Hours]],Nurse[[#This Row],[Med Aide/Tech Hours]])</f>
        <v>127.78260869565219</v>
      </c>
      <c r="T148" s="4">
        <v>88.339673913043484</v>
      </c>
      <c r="U148" s="4">
        <v>0</v>
      </c>
      <c r="V148" s="4">
        <v>39.442934782608695</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8" s="4">
        <v>0</v>
      </c>
      <c r="Y148" s="4">
        <v>0</v>
      </c>
      <c r="Z148" s="4">
        <v>0</v>
      </c>
      <c r="AA148" s="4">
        <v>0</v>
      </c>
      <c r="AB148" s="4">
        <v>0</v>
      </c>
      <c r="AC148" s="4">
        <v>0</v>
      </c>
      <c r="AD148" s="4">
        <v>0</v>
      </c>
      <c r="AE148" s="4">
        <v>0</v>
      </c>
      <c r="AF148" s="1">
        <v>265349</v>
      </c>
      <c r="AG148" s="1">
        <v>7</v>
      </c>
      <c r="AH148"/>
    </row>
    <row r="149" spans="1:34" x14ac:dyDescent="0.25">
      <c r="A149" t="s">
        <v>496</v>
      </c>
      <c r="B149" t="s">
        <v>374</v>
      </c>
      <c r="C149" t="s">
        <v>842</v>
      </c>
      <c r="D149" t="s">
        <v>541</v>
      </c>
      <c r="E149" s="4">
        <v>48.206521739130437</v>
      </c>
      <c r="F149" s="4">
        <f>Nurse[[#This Row],[Total Nurse Staff Hours]]/Nurse[[#This Row],[MDS Census]]</f>
        <v>3.5716459977452089</v>
      </c>
      <c r="G149" s="4">
        <f>Nurse[[#This Row],[Total Direct Care Staff Hours]]/Nurse[[#This Row],[MDS Census]]</f>
        <v>3.2445885005636979</v>
      </c>
      <c r="H149" s="4">
        <f>Nurse[[#This Row],[Total RN Hours (w/ Admin, DON)]]/Nurse[[#This Row],[MDS Census]]</f>
        <v>0.39396843291995481</v>
      </c>
      <c r="I149" s="4">
        <f>Nurse[[#This Row],[RN Hours (excl. Admin, DON)]]/Nurse[[#This Row],[MDS Census]]</f>
        <v>0.17468996617812849</v>
      </c>
      <c r="J149" s="4">
        <f>SUM(Nurse[[#This Row],[RN Hours (excl. Admin, DON)]],Nurse[[#This Row],[RN Admin Hours]],Nurse[[#This Row],[RN DON Hours]],Nurse[[#This Row],[LPN Hours (excl. Admin)]],Nurse[[#This Row],[LPN Admin Hours]],Nurse[[#This Row],[CNA Hours]],Nurse[[#This Row],[NA TR Hours]],Nurse[[#This Row],[Med Aide/Tech Hours]])</f>
        <v>172.17663043478262</v>
      </c>
      <c r="K149" s="4">
        <f>SUM(Nurse[[#This Row],[RN Hours (excl. Admin, DON)]],Nurse[[#This Row],[LPN Hours (excl. Admin)]],Nurse[[#This Row],[CNA Hours]],Nurse[[#This Row],[NA TR Hours]],Nurse[[#This Row],[Med Aide/Tech Hours]])</f>
        <v>156.41032608695653</v>
      </c>
      <c r="L149" s="4">
        <f>SUM(Nurse[[#This Row],[RN Hours (excl. Admin, DON)]],Nurse[[#This Row],[RN Admin Hours]],Nurse[[#This Row],[RN DON Hours]])</f>
        <v>18.991847826086953</v>
      </c>
      <c r="M149" s="4">
        <v>8.4211956521739122</v>
      </c>
      <c r="N149" s="4">
        <v>5.2201086956521738</v>
      </c>
      <c r="O149" s="4">
        <v>5.3505434782608692</v>
      </c>
      <c r="P149" s="4">
        <f>SUM(Nurse[[#This Row],[LPN Hours (excl. Admin)]],Nurse[[#This Row],[LPN Admin Hours]])</f>
        <v>47.578804347826093</v>
      </c>
      <c r="Q149" s="4">
        <v>42.383152173913047</v>
      </c>
      <c r="R149" s="4">
        <v>5.1956521739130439</v>
      </c>
      <c r="S149" s="4">
        <f>SUM(Nurse[[#This Row],[CNA Hours]],Nurse[[#This Row],[NA TR Hours]],Nurse[[#This Row],[Med Aide/Tech Hours]])</f>
        <v>105.60597826086956</v>
      </c>
      <c r="T149" s="4">
        <v>89.073369565217391</v>
      </c>
      <c r="U149" s="4">
        <v>0</v>
      </c>
      <c r="V149" s="4">
        <v>16.532608695652176</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9" s="4">
        <v>0</v>
      </c>
      <c r="Y149" s="4">
        <v>0</v>
      </c>
      <c r="Z149" s="4">
        <v>0</v>
      </c>
      <c r="AA149" s="4">
        <v>0</v>
      </c>
      <c r="AB149" s="4">
        <v>0</v>
      </c>
      <c r="AC149" s="4">
        <v>0</v>
      </c>
      <c r="AD149" s="4">
        <v>0</v>
      </c>
      <c r="AE149" s="4">
        <v>0</v>
      </c>
      <c r="AF149" s="1">
        <v>265770</v>
      </c>
      <c r="AG149" s="1">
        <v>7</v>
      </c>
      <c r="AH149"/>
    </row>
    <row r="150" spans="1:34" x14ac:dyDescent="0.25">
      <c r="A150" t="s">
        <v>496</v>
      </c>
      <c r="B150" t="s">
        <v>218</v>
      </c>
      <c r="C150" t="s">
        <v>699</v>
      </c>
      <c r="D150" t="s">
        <v>525</v>
      </c>
      <c r="E150" s="4">
        <v>56.826086956521742</v>
      </c>
      <c r="F150" s="4">
        <f>Nurse[[#This Row],[Total Nurse Staff Hours]]/Nurse[[#This Row],[MDS Census]]</f>
        <v>3.5915359602142307</v>
      </c>
      <c r="G150" s="4">
        <f>Nurse[[#This Row],[Total Direct Care Staff Hours]]/Nurse[[#This Row],[MDS Census]]</f>
        <v>3.425793802601377</v>
      </c>
      <c r="H150" s="4">
        <f>Nurse[[#This Row],[Total RN Hours (w/ Admin, DON)]]/Nurse[[#This Row],[MDS Census]]</f>
        <v>0.39957918898240247</v>
      </c>
      <c r="I150" s="4">
        <f>Nurse[[#This Row],[RN Hours (excl. Admin, DON)]]/Nurse[[#This Row],[MDS Census]]</f>
        <v>0.31666029074215762</v>
      </c>
      <c r="J150" s="4">
        <f>SUM(Nurse[[#This Row],[RN Hours (excl. Admin, DON)]],Nurse[[#This Row],[RN Admin Hours]],Nurse[[#This Row],[RN DON Hours]],Nurse[[#This Row],[LPN Hours (excl. Admin)]],Nurse[[#This Row],[LPN Admin Hours]],Nurse[[#This Row],[CNA Hours]],Nurse[[#This Row],[NA TR Hours]],Nurse[[#This Row],[Med Aide/Tech Hours]])</f>
        <v>204.09293478260869</v>
      </c>
      <c r="K150" s="4">
        <f>SUM(Nurse[[#This Row],[RN Hours (excl. Admin, DON)]],Nurse[[#This Row],[LPN Hours (excl. Admin)]],Nurse[[#This Row],[CNA Hours]],Nurse[[#This Row],[NA TR Hours]],Nurse[[#This Row],[Med Aide/Tech Hours]])</f>
        <v>194.67445652173913</v>
      </c>
      <c r="L150" s="4">
        <f>SUM(Nurse[[#This Row],[RN Hours (excl. Admin, DON)]],Nurse[[#This Row],[RN Admin Hours]],Nurse[[#This Row],[RN DON Hours]])</f>
        <v>22.706521739130437</v>
      </c>
      <c r="M150" s="4">
        <v>17.994565217391305</v>
      </c>
      <c r="N150" s="4">
        <v>0.10326086956521739</v>
      </c>
      <c r="O150" s="4">
        <v>4.6086956521739131</v>
      </c>
      <c r="P150" s="4">
        <f>SUM(Nurse[[#This Row],[LPN Hours (excl. Admin)]],Nurse[[#This Row],[LPN Admin Hours]])</f>
        <v>39.442934782608695</v>
      </c>
      <c r="Q150" s="4">
        <v>34.736413043478258</v>
      </c>
      <c r="R150" s="4">
        <v>4.7065217391304346</v>
      </c>
      <c r="S150" s="4">
        <f>SUM(Nurse[[#This Row],[CNA Hours]],Nurse[[#This Row],[NA TR Hours]],Nurse[[#This Row],[Med Aide/Tech Hours]])</f>
        <v>141.94347826086954</v>
      </c>
      <c r="T150" s="4">
        <v>78.745108695652164</v>
      </c>
      <c r="U150" s="4">
        <v>21.429347826086957</v>
      </c>
      <c r="V150" s="4">
        <v>41.769021739130437</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7.3999999999999995</v>
      </c>
      <c r="X150" s="4">
        <v>0</v>
      </c>
      <c r="Y150" s="4">
        <v>0</v>
      </c>
      <c r="Z150" s="4">
        <v>0</v>
      </c>
      <c r="AA150" s="4">
        <v>0</v>
      </c>
      <c r="AB150" s="4">
        <v>0</v>
      </c>
      <c r="AC150" s="4">
        <v>7.3999999999999995</v>
      </c>
      <c r="AD150" s="4">
        <v>0</v>
      </c>
      <c r="AE150" s="4">
        <v>0</v>
      </c>
      <c r="AF150" s="1">
        <v>265528</v>
      </c>
      <c r="AG150" s="1">
        <v>7</v>
      </c>
      <c r="AH150"/>
    </row>
    <row r="151" spans="1:34" x14ac:dyDescent="0.25">
      <c r="A151" t="s">
        <v>496</v>
      </c>
      <c r="B151" t="s">
        <v>324</v>
      </c>
      <c r="C151" t="s">
        <v>832</v>
      </c>
      <c r="D151" t="s">
        <v>561</v>
      </c>
      <c r="E151" s="4">
        <v>62.945652173913047</v>
      </c>
      <c r="F151" s="4">
        <f>Nurse[[#This Row],[Total Nurse Staff Hours]]/Nurse[[#This Row],[MDS Census]]</f>
        <v>3.7841115524089091</v>
      </c>
      <c r="G151" s="4">
        <f>Nurse[[#This Row],[Total Direct Care Staff Hours]]/Nurse[[#This Row],[MDS Census]]</f>
        <v>3.6970799516491097</v>
      </c>
      <c r="H151" s="4">
        <f>Nurse[[#This Row],[Total RN Hours (w/ Admin, DON)]]/Nurse[[#This Row],[MDS Census]]</f>
        <v>0.65355033672940765</v>
      </c>
      <c r="I151" s="4">
        <f>Nurse[[#This Row],[RN Hours (excl. Admin, DON)]]/Nurse[[#This Row],[MDS Census]]</f>
        <v>0.56651873596960789</v>
      </c>
      <c r="J151" s="4">
        <f>SUM(Nurse[[#This Row],[RN Hours (excl. Admin, DON)]],Nurse[[#This Row],[RN Admin Hours]],Nurse[[#This Row],[RN DON Hours]],Nurse[[#This Row],[LPN Hours (excl. Admin)]],Nurse[[#This Row],[LPN Admin Hours]],Nurse[[#This Row],[CNA Hours]],Nurse[[#This Row],[NA TR Hours]],Nurse[[#This Row],[Med Aide/Tech Hours]])</f>
        <v>238.19336956521732</v>
      </c>
      <c r="K151" s="4">
        <f>SUM(Nurse[[#This Row],[RN Hours (excl. Admin, DON)]],Nurse[[#This Row],[LPN Hours (excl. Admin)]],Nurse[[#This Row],[CNA Hours]],Nurse[[#This Row],[NA TR Hours]],Nurse[[#This Row],[Med Aide/Tech Hours]])</f>
        <v>232.71510869565213</v>
      </c>
      <c r="L151" s="4">
        <f>SUM(Nurse[[#This Row],[RN Hours (excl. Admin, DON)]],Nurse[[#This Row],[RN Admin Hours]],Nurse[[#This Row],[RN DON Hours]])</f>
        <v>41.138152173913042</v>
      </c>
      <c r="M151" s="4">
        <v>35.659891304347823</v>
      </c>
      <c r="N151" s="4">
        <v>0</v>
      </c>
      <c r="O151" s="4">
        <v>5.4782608695652177</v>
      </c>
      <c r="P151" s="4">
        <f>SUM(Nurse[[#This Row],[LPN Hours (excl. Admin)]],Nurse[[#This Row],[LPN Admin Hours]])</f>
        <v>20.807499999999994</v>
      </c>
      <c r="Q151" s="4">
        <v>20.807499999999994</v>
      </c>
      <c r="R151" s="4">
        <v>0</v>
      </c>
      <c r="S151" s="4">
        <f>SUM(Nurse[[#This Row],[CNA Hours]],Nurse[[#This Row],[NA TR Hours]],Nurse[[#This Row],[Med Aide/Tech Hours]])</f>
        <v>176.24771739130432</v>
      </c>
      <c r="T151" s="4">
        <v>107.71619565217388</v>
      </c>
      <c r="U151" s="4">
        <v>18.670434782608698</v>
      </c>
      <c r="V151" s="4">
        <v>49.861086956521731</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1" s="4">
        <v>0</v>
      </c>
      <c r="Y151" s="4">
        <v>0</v>
      </c>
      <c r="Z151" s="4">
        <v>0</v>
      </c>
      <c r="AA151" s="4">
        <v>0</v>
      </c>
      <c r="AB151" s="4">
        <v>0</v>
      </c>
      <c r="AC151" s="4">
        <v>0</v>
      </c>
      <c r="AD151" s="4">
        <v>0</v>
      </c>
      <c r="AE151" s="4">
        <v>0</v>
      </c>
      <c r="AF151" s="1">
        <v>265705</v>
      </c>
      <c r="AG151" s="1">
        <v>7</v>
      </c>
      <c r="AH151"/>
    </row>
    <row r="152" spans="1:34" x14ac:dyDescent="0.25">
      <c r="A152" t="s">
        <v>496</v>
      </c>
      <c r="B152" t="s">
        <v>180</v>
      </c>
      <c r="C152" t="s">
        <v>662</v>
      </c>
      <c r="D152" t="s">
        <v>559</v>
      </c>
      <c r="E152" s="4">
        <v>51.097826086956523</v>
      </c>
      <c r="F152" s="4">
        <f>Nurse[[#This Row],[Total Nurse Staff Hours]]/Nurse[[#This Row],[MDS Census]]</f>
        <v>2.4714422463305681</v>
      </c>
      <c r="G152" s="4">
        <f>Nurse[[#This Row],[Total Direct Care Staff Hours]]/Nurse[[#This Row],[MDS Census]]</f>
        <v>2.306955966815571</v>
      </c>
      <c r="H152" s="4">
        <f>Nurse[[#This Row],[Total RN Hours (w/ Admin, DON)]]/Nurse[[#This Row],[MDS Census]]</f>
        <v>0.50420123378004678</v>
      </c>
      <c r="I152" s="4">
        <f>Nurse[[#This Row],[RN Hours (excl. Admin, DON)]]/Nurse[[#This Row],[MDS Census]]</f>
        <v>0.36577323973622633</v>
      </c>
      <c r="J152" s="4">
        <f>SUM(Nurse[[#This Row],[RN Hours (excl. Admin, DON)]],Nurse[[#This Row],[RN Admin Hours]],Nurse[[#This Row],[RN DON Hours]],Nurse[[#This Row],[LPN Hours (excl. Admin)]],Nurse[[#This Row],[LPN Admin Hours]],Nurse[[#This Row],[CNA Hours]],Nurse[[#This Row],[NA TR Hours]],Nurse[[#This Row],[Med Aide/Tech Hours]])</f>
        <v>126.28532608695653</v>
      </c>
      <c r="K152" s="4">
        <f>SUM(Nurse[[#This Row],[RN Hours (excl. Admin, DON)]],Nurse[[#This Row],[LPN Hours (excl. Admin)]],Nurse[[#This Row],[CNA Hours]],Nurse[[#This Row],[NA TR Hours]],Nurse[[#This Row],[Med Aide/Tech Hours]])</f>
        <v>117.88043478260869</v>
      </c>
      <c r="L152" s="4">
        <f>SUM(Nurse[[#This Row],[RN Hours (excl. Admin, DON)]],Nurse[[#This Row],[RN Admin Hours]],Nurse[[#This Row],[RN DON Hours]])</f>
        <v>25.763586956521738</v>
      </c>
      <c r="M152" s="4">
        <v>18.690217391304348</v>
      </c>
      <c r="N152" s="4">
        <v>1.3342391304347827</v>
      </c>
      <c r="O152" s="4">
        <v>5.7391304347826084</v>
      </c>
      <c r="P152" s="4">
        <f>SUM(Nurse[[#This Row],[LPN Hours (excl. Admin)]],Nurse[[#This Row],[LPN Admin Hours]])</f>
        <v>23.576086956521738</v>
      </c>
      <c r="Q152" s="4">
        <v>22.244565217391305</v>
      </c>
      <c r="R152" s="4">
        <v>1.3315217391304348</v>
      </c>
      <c r="S152" s="4">
        <f>SUM(Nurse[[#This Row],[CNA Hours]],Nurse[[#This Row],[NA TR Hours]],Nurse[[#This Row],[Med Aide/Tech Hours]])</f>
        <v>76.945652173913047</v>
      </c>
      <c r="T152" s="4">
        <v>27.152173913043477</v>
      </c>
      <c r="U152" s="4">
        <v>18.880434782608695</v>
      </c>
      <c r="V152" s="4">
        <v>30.913043478260871</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2" s="4">
        <v>0</v>
      </c>
      <c r="Y152" s="4">
        <v>0</v>
      </c>
      <c r="Z152" s="4">
        <v>0</v>
      </c>
      <c r="AA152" s="4">
        <v>0</v>
      </c>
      <c r="AB152" s="4">
        <v>0</v>
      </c>
      <c r="AC152" s="4">
        <v>0</v>
      </c>
      <c r="AD152" s="4">
        <v>0</v>
      </c>
      <c r="AE152" s="4">
        <v>0</v>
      </c>
      <c r="AF152" s="1">
        <v>265468</v>
      </c>
      <c r="AG152" s="1">
        <v>7</v>
      </c>
      <c r="AH152"/>
    </row>
    <row r="153" spans="1:34" x14ac:dyDescent="0.25">
      <c r="A153" t="s">
        <v>496</v>
      </c>
      <c r="B153" t="s">
        <v>336</v>
      </c>
      <c r="C153" t="s">
        <v>716</v>
      </c>
      <c r="D153" t="s">
        <v>610</v>
      </c>
      <c r="E153" s="4">
        <v>75.206521739130437</v>
      </c>
      <c r="F153" s="4">
        <f>Nurse[[#This Row],[Total Nurse Staff Hours]]/Nurse[[#This Row],[MDS Census]]</f>
        <v>3.0374692874692872</v>
      </c>
      <c r="G153" s="4">
        <f>Nurse[[#This Row],[Total Direct Care Staff Hours]]/Nurse[[#This Row],[MDS Census]]</f>
        <v>2.7018716577540105</v>
      </c>
      <c r="H153" s="4">
        <f>Nurse[[#This Row],[Total RN Hours (w/ Admin, DON)]]/Nurse[[#This Row],[MDS Census]]</f>
        <v>0.377908657320422</v>
      </c>
      <c r="I153" s="4">
        <f>Nurse[[#This Row],[RN Hours (excl. Admin, DON)]]/Nurse[[#This Row],[MDS Census]]</f>
        <v>4.2311027605145247E-2</v>
      </c>
      <c r="J153" s="4">
        <f>SUM(Nurse[[#This Row],[RN Hours (excl. Admin, DON)]],Nurse[[#This Row],[RN Admin Hours]],Nurse[[#This Row],[RN DON Hours]],Nurse[[#This Row],[LPN Hours (excl. Admin)]],Nurse[[#This Row],[LPN Admin Hours]],Nurse[[#This Row],[CNA Hours]],Nurse[[#This Row],[NA TR Hours]],Nurse[[#This Row],[Med Aide/Tech Hours]])</f>
        <v>228.4375</v>
      </c>
      <c r="K153" s="4">
        <f>SUM(Nurse[[#This Row],[RN Hours (excl. Admin, DON)]],Nurse[[#This Row],[LPN Hours (excl. Admin)]],Nurse[[#This Row],[CNA Hours]],Nurse[[#This Row],[NA TR Hours]],Nurse[[#This Row],[Med Aide/Tech Hours]])</f>
        <v>203.19836956521738</v>
      </c>
      <c r="L153" s="4">
        <f>SUM(Nurse[[#This Row],[RN Hours (excl. Admin, DON)]],Nurse[[#This Row],[RN Admin Hours]],Nurse[[#This Row],[RN DON Hours]])</f>
        <v>28.421195652173914</v>
      </c>
      <c r="M153" s="4">
        <v>3.1820652173913042</v>
      </c>
      <c r="N153" s="4">
        <v>20.527173913043477</v>
      </c>
      <c r="O153" s="4">
        <v>4.7119565217391308</v>
      </c>
      <c r="P153" s="4">
        <f>SUM(Nurse[[#This Row],[LPN Hours (excl. Admin)]],Nurse[[#This Row],[LPN Admin Hours]])</f>
        <v>49.777173913043477</v>
      </c>
      <c r="Q153" s="4">
        <v>49.777173913043477</v>
      </c>
      <c r="R153" s="4">
        <v>0</v>
      </c>
      <c r="S153" s="4">
        <f>SUM(Nurse[[#This Row],[CNA Hours]],Nurse[[#This Row],[NA TR Hours]],Nurse[[#This Row],[Med Aide/Tech Hours]])</f>
        <v>150.2391304347826</v>
      </c>
      <c r="T153" s="4">
        <v>126.57608695652173</v>
      </c>
      <c r="U153" s="4">
        <v>0</v>
      </c>
      <c r="V153" s="4">
        <v>23.663043478260871</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3" s="4">
        <v>0</v>
      </c>
      <c r="Y153" s="4">
        <v>0</v>
      </c>
      <c r="Z153" s="4">
        <v>0</v>
      </c>
      <c r="AA153" s="4">
        <v>0</v>
      </c>
      <c r="AB153" s="4">
        <v>0</v>
      </c>
      <c r="AC153" s="4">
        <v>0</v>
      </c>
      <c r="AD153" s="4">
        <v>0</v>
      </c>
      <c r="AE153" s="4">
        <v>0</v>
      </c>
      <c r="AF153" s="1">
        <v>265717</v>
      </c>
      <c r="AG153" s="1">
        <v>7</v>
      </c>
      <c r="AH153"/>
    </row>
    <row r="154" spans="1:34" x14ac:dyDescent="0.25">
      <c r="A154" t="s">
        <v>496</v>
      </c>
      <c r="B154" t="s">
        <v>191</v>
      </c>
      <c r="C154" t="s">
        <v>681</v>
      </c>
      <c r="D154" t="s">
        <v>567</v>
      </c>
      <c r="E154" s="4">
        <v>31.021739130434781</v>
      </c>
      <c r="F154" s="4">
        <f>Nurse[[#This Row],[Total Nurse Staff Hours]]/Nurse[[#This Row],[MDS Census]]</f>
        <v>2.9505360896986694</v>
      </c>
      <c r="G154" s="4">
        <f>Nurse[[#This Row],[Total Direct Care Staff Hours]]/Nurse[[#This Row],[MDS Census]]</f>
        <v>2.7683356692361607</v>
      </c>
      <c r="H154" s="4">
        <f>Nurse[[#This Row],[Total RN Hours (w/ Admin, DON)]]/Nurse[[#This Row],[MDS Census]]</f>
        <v>0.55680798878766635</v>
      </c>
      <c r="I154" s="4">
        <f>Nurse[[#This Row],[RN Hours (excl. Admin, DON)]]/Nurse[[#This Row],[MDS Census]]</f>
        <v>0.37460756832515762</v>
      </c>
      <c r="J154" s="4">
        <f>SUM(Nurse[[#This Row],[RN Hours (excl. Admin, DON)]],Nurse[[#This Row],[RN Admin Hours]],Nurse[[#This Row],[RN DON Hours]],Nurse[[#This Row],[LPN Hours (excl. Admin)]],Nurse[[#This Row],[LPN Admin Hours]],Nurse[[#This Row],[CNA Hours]],Nurse[[#This Row],[NA TR Hours]],Nurse[[#This Row],[Med Aide/Tech Hours]])</f>
        <v>91.530760869565242</v>
      </c>
      <c r="K154" s="4">
        <f>SUM(Nurse[[#This Row],[RN Hours (excl. Admin, DON)]],Nurse[[#This Row],[LPN Hours (excl. Admin)]],Nurse[[#This Row],[CNA Hours]],Nurse[[#This Row],[NA TR Hours]],Nurse[[#This Row],[Med Aide/Tech Hours]])</f>
        <v>85.878586956521758</v>
      </c>
      <c r="L154" s="4">
        <f>SUM(Nurse[[#This Row],[RN Hours (excl. Admin, DON)]],Nurse[[#This Row],[RN Admin Hours]],Nurse[[#This Row],[RN DON Hours]])</f>
        <v>17.27315217391304</v>
      </c>
      <c r="M154" s="4">
        <v>11.620978260869563</v>
      </c>
      <c r="N154" s="4">
        <v>0</v>
      </c>
      <c r="O154" s="4">
        <v>5.6521739130434785</v>
      </c>
      <c r="P154" s="4">
        <f>SUM(Nurse[[#This Row],[LPN Hours (excl. Admin)]],Nurse[[#This Row],[LPN Admin Hours]])</f>
        <v>15.83923913043478</v>
      </c>
      <c r="Q154" s="4">
        <v>15.83923913043478</v>
      </c>
      <c r="R154" s="4">
        <v>0</v>
      </c>
      <c r="S154" s="4">
        <f>SUM(Nurse[[#This Row],[CNA Hours]],Nurse[[#This Row],[NA TR Hours]],Nurse[[#This Row],[Med Aide/Tech Hours]])</f>
        <v>58.418369565217411</v>
      </c>
      <c r="T154" s="4">
        <v>26.616739130434805</v>
      </c>
      <c r="U154" s="4">
        <v>19.960652173913044</v>
      </c>
      <c r="V154" s="4">
        <v>11.840978260869564</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1.8179347826086958</v>
      </c>
      <c r="X154" s="4">
        <v>0.92934782608695654</v>
      </c>
      <c r="Y154" s="4">
        <v>0</v>
      </c>
      <c r="Z154" s="4">
        <v>0</v>
      </c>
      <c r="AA154" s="4">
        <v>0.88858695652173914</v>
      </c>
      <c r="AB154" s="4">
        <v>0</v>
      </c>
      <c r="AC154" s="4">
        <v>0</v>
      </c>
      <c r="AD154" s="4">
        <v>0</v>
      </c>
      <c r="AE154" s="4">
        <v>0</v>
      </c>
      <c r="AF154" s="1">
        <v>265480</v>
      </c>
      <c r="AG154" s="1">
        <v>7</v>
      </c>
      <c r="AH154"/>
    </row>
    <row r="155" spans="1:34" x14ac:dyDescent="0.25">
      <c r="A155" t="s">
        <v>496</v>
      </c>
      <c r="B155" t="s">
        <v>463</v>
      </c>
      <c r="C155" t="s">
        <v>856</v>
      </c>
      <c r="D155" t="s">
        <v>531</v>
      </c>
      <c r="E155" s="4">
        <v>13.554347826086957</v>
      </c>
      <c r="F155" s="4">
        <f>Nurse[[#This Row],[Total Nurse Staff Hours]]/Nurse[[#This Row],[MDS Census]]</f>
        <v>3.9375220529270236</v>
      </c>
      <c r="G155" s="4">
        <f>Nurse[[#This Row],[Total Direct Care Staff Hours]]/Nurse[[#This Row],[MDS Census]]</f>
        <v>3.0991980753809134</v>
      </c>
      <c r="H155" s="4">
        <f>Nurse[[#This Row],[Total RN Hours (w/ Admin, DON)]]/Nurse[[#This Row],[MDS Census]]</f>
        <v>1.2434723336006415</v>
      </c>
      <c r="I155" s="4">
        <f>Nurse[[#This Row],[RN Hours (excl. Admin, DON)]]/Nurse[[#This Row],[MDS Census]]</f>
        <v>0.82005613472333594</v>
      </c>
      <c r="J155" s="4">
        <f>SUM(Nurse[[#This Row],[RN Hours (excl. Admin, DON)]],Nurse[[#This Row],[RN Admin Hours]],Nurse[[#This Row],[RN DON Hours]],Nurse[[#This Row],[LPN Hours (excl. Admin)]],Nurse[[#This Row],[LPN Admin Hours]],Nurse[[#This Row],[CNA Hours]],Nurse[[#This Row],[NA TR Hours]],Nurse[[#This Row],[Med Aide/Tech Hours]])</f>
        <v>53.370543478260856</v>
      </c>
      <c r="K155" s="4">
        <f>SUM(Nurse[[#This Row],[RN Hours (excl. Admin, DON)]],Nurse[[#This Row],[LPN Hours (excl. Admin)]],Nurse[[#This Row],[CNA Hours]],Nurse[[#This Row],[NA TR Hours]],Nurse[[#This Row],[Med Aide/Tech Hours]])</f>
        <v>42.007608695652166</v>
      </c>
      <c r="L155" s="4">
        <f>SUM(Nurse[[#This Row],[RN Hours (excl. Admin, DON)]],Nurse[[#This Row],[RN Admin Hours]],Nurse[[#This Row],[RN DON Hours]])</f>
        <v>16.854456521739131</v>
      </c>
      <c r="M155" s="4">
        <v>11.115326086956522</v>
      </c>
      <c r="N155" s="4">
        <v>0</v>
      </c>
      <c r="O155" s="4">
        <v>5.7391304347826084</v>
      </c>
      <c r="P155" s="4">
        <f>SUM(Nurse[[#This Row],[LPN Hours (excl. Admin)]],Nurse[[#This Row],[LPN Admin Hours]])</f>
        <v>12.469347826086953</v>
      </c>
      <c r="Q155" s="4">
        <v>6.8455434782608666</v>
      </c>
      <c r="R155" s="4">
        <v>5.6238043478260868</v>
      </c>
      <c r="S155" s="4">
        <f>SUM(Nurse[[#This Row],[CNA Hours]],Nurse[[#This Row],[NA TR Hours]],Nurse[[#This Row],[Med Aide/Tech Hours]])</f>
        <v>24.046739130434776</v>
      </c>
      <c r="T155" s="4">
        <v>24.046739130434776</v>
      </c>
      <c r="U155" s="4">
        <v>0</v>
      </c>
      <c r="V155" s="4">
        <v>0</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5" s="4">
        <v>0</v>
      </c>
      <c r="Y155" s="4">
        <v>0</v>
      </c>
      <c r="Z155" s="4">
        <v>0</v>
      </c>
      <c r="AA155" s="4">
        <v>0</v>
      </c>
      <c r="AB155" s="4">
        <v>0</v>
      </c>
      <c r="AC155" s="4">
        <v>0</v>
      </c>
      <c r="AD155" s="4">
        <v>0</v>
      </c>
      <c r="AE155" s="4">
        <v>0</v>
      </c>
      <c r="AF155" s="1">
        <v>265882</v>
      </c>
      <c r="AG155" s="1">
        <v>7</v>
      </c>
      <c r="AH155"/>
    </row>
    <row r="156" spans="1:34" x14ac:dyDescent="0.25">
      <c r="A156" t="s">
        <v>496</v>
      </c>
      <c r="B156" t="s">
        <v>9</v>
      </c>
      <c r="C156" t="s">
        <v>665</v>
      </c>
      <c r="D156" t="s">
        <v>522</v>
      </c>
      <c r="E156" s="4">
        <v>43.043478260869563</v>
      </c>
      <c r="F156" s="4">
        <f>Nurse[[#This Row],[Total Nurse Staff Hours]]/Nurse[[#This Row],[MDS Census]]</f>
        <v>2.6602702020202016</v>
      </c>
      <c r="G156" s="4">
        <f>Nurse[[#This Row],[Total Direct Care Staff Hours]]/Nurse[[#This Row],[MDS Census]]</f>
        <v>2.4250277777777773</v>
      </c>
      <c r="H156" s="4">
        <f>Nurse[[#This Row],[Total RN Hours (w/ Admin, DON)]]/Nurse[[#This Row],[MDS Census]]</f>
        <v>0.26328030303030298</v>
      </c>
      <c r="I156" s="4">
        <f>Nurse[[#This Row],[RN Hours (excl. Admin, DON)]]/Nurse[[#This Row],[MDS Census]]</f>
        <v>0.15147474747474743</v>
      </c>
      <c r="J156" s="4">
        <f>SUM(Nurse[[#This Row],[RN Hours (excl. Admin, DON)]],Nurse[[#This Row],[RN Admin Hours]],Nurse[[#This Row],[RN DON Hours]],Nurse[[#This Row],[LPN Hours (excl. Admin)]],Nurse[[#This Row],[LPN Admin Hours]],Nurse[[#This Row],[CNA Hours]],Nurse[[#This Row],[NA TR Hours]],Nurse[[#This Row],[Med Aide/Tech Hours]])</f>
        <v>114.50728260869562</v>
      </c>
      <c r="K156" s="4">
        <f>SUM(Nurse[[#This Row],[RN Hours (excl. Admin, DON)]],Nurse[[#This Row],[LPN Hours (excl. Admin)]],Nurse[[#This Row],[CNA Hours]],Nurse[[#This Row],[NA TR Hours]],Nurse[[#This Row],[Med Aide/Tech Hours]])</f>
        <v>104.38163043478258</v>
      </c>
      <c r="L156" s="4">
        <f>SUM(Nurse[[#This Row],[RN Hours (excl. Admin, DON)]],Nurse[[#This Row],[RN Admin Hours]],Nurse[[#This Row],[RN DON Hours]])</f>
        <v>11.332499999999998</v>
      </c>
      <c r="M156" s="4">
        <v>6.5199999999999978</v>
      </c>
      <c r="N156" s="4">
        <v>8.6956521739130432E-2</v>
      </c>
      <c r="O156" s="4">
        <v>4.7255434782608692</v>
      </c>
      <c r="P156" s="4">
        <f>SUM(Nurse[[#This Row],[LPN Hours (excl. Admin)]],Nurse[[#This Row],[LPN Admin Hours]])</f>
        <v>30.504673913043465</v>
      </c>
      <c r="Q156" s="4">
        <v>25.191521739130422</v>
      </c>
      <c r="R156" s="4">
        <v>5.3131521739130418</v>
      </c>
      <c r="S156" s="4">
        <f>SUM(Nurse[[#This Row],[CNA Hours]],Nurse[[#This Row],[NA TR Hours]],Nurse[[#This Row],[Med Aide/Tech Hours]])</f>
        <v>72.670108695652146</v>
      </c>
      <c r="T156" s="4">
        <v>62.485543478260844</v>
      </c>
      <c r="U156" s="4">
        <v>2.5191304347826091</v>
      </c>
      <c r="V156" s="4">
        <v>7.6654347826086964</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0.27989130434782605</v>
      </c>
      <c r="X156" s="4">
        <v>0.19293478260869565</v>
      </c>
      <c r="Y156" s="4">
        <v>8.6956521739130432E-2</v>
      </c>
      <c r="Z156" s="4">
        <v>0</v>
      </c>
      <c r="AA156" s="4">
        <v>0</v>
      </c>
      <c r="AB156" s="4">
        <v>0</v>
      </c>
      <c r="AC156" s="4">
        <v>0</v>
      </c>
      <c r="AD156" s="4">
        <v>0</v>
      </c>
      <c r="AE156" s="4">
        <v>0</v>
      </c>
      <c r="AF156" s="1">
        <v>265374</v>
      </c>
      <c r="AG156" s="1">
        <v>7</v>
      </c>
      <c r="AH156"/>
    </row>
    <row r="157" spans="1:34" x14ac:dyDescent="0.25">
      <c r="A157" t="s">
        <v>496</v>
      </c>
      <c r="B157" t="s">
        <v>322</v>
      </c>
      <c r="C157" t="s">
        <v>716</v>
      </c>
      <c r="D157" t="s">
        <v>593</v>
      </c>
      <c r="E157" s="4">
        <v>145.14130434782609</v>
      </c>
      <c r="F157" s="4">
        <f>Nurse[[#This Row],[Total Nurse Staff Hours]]/Nurse[[#This Row],[MDS Census]]</f>
        <v>2.7007668688684188</v>
      </c>
      <c r="G157" s="4">
        <f>Nurse[[#This Row],[Total Direct Care Staff Hours]]/Nurse[[#This Row],[MDS Census]]</f>
        <v>2.5464899273571473</v>
      </c>
      <c r="H157" s="4">
        <f>Nurse[[#This Row],[Total RN Hours (w/ Admin, DON)]]/Nurse[[#This Row],[MDS Census]]</f>
        <v>0.15990039691455102</v>
      </c>
      <c r="I157" s="4">
        <f>Nurse[[#This Row],[RN Hours (excl. Admin, DON)]]/Nurse[[#This Row],[MDS Census]]</f>
        <v>0.10942484834868567</v>
      </c>
      <c r="J157" s="4">
        <f>SUM(Nurse[[#This Row],[RN Hours (excl. Admin, DON)]],Nurse[[#This Row],[RN Admin Hours]],Nurse[[#This Row],[RN DON Hours]],Nurse[[#This Row],[LPN Hours (excl. Admin)]],Nurse[[#This Row],[LPN Admin Hours]],Nurse[[#This Row],[CNA Hours]],Nurse[[#This Row],[NA TR Hours]],Nurse[[#This Row],[Med Aide/Tech Hours]])</f>
        <v>391.99282608695648</v>
      </c>
      <c r="K157" s="4">
        <f>SUM(Nurse[[#This Row],[RN Hours (excl. Admin, DON)]],Nurse[[#This Row],[LPN Hours (excl. Admin)]],Nurse[[#This Row],[CNA Hours]],Nurse[[#This Row],[NA TR Hours]],Nurse[[#This Row],[Med Aide/Tech Hours]])</f>
        <v>369.60086956521729</v>
      </c>
      <c r="L157" s="4">
        <f>SUM(Nurse[[#This Row],[RN Hours (excl. Admin, DON)]],Nurse[[#This Row],[RN Admin Hours]],Nurse[[#This Row],[RN DON Hours]])</f>
        <v>23.208152173913042</v>
      </c>
      <c r="M157" s="4">
        <v>15.882065217391302</v>
      </c>
      <c r="N157" s="4">
        <v>1.7608695652173914</v>
      </c>
      <c r="O157" s="4">
        <v>5.5652173913043477</v>
      </c>
      <c r="P157" s="4">
        <f>SUM(Nurse[[#This Row],[LPN Hours (excl. Admin)]],Nurse[[#This Row],[LPN Admin Hours]])</f>
        <v>108.89608695652171</v>
      </c>
      <c r="Q157" s="4">
        <v>93.830217391304316</v>
      </c>
      <c r="R157" s="4">
        <v>15.06586956521739</v>
      </c>
      <c r="S157" s="4">
        <f>SUM(Nurse[[#This Row],[CNA Hours]],Nurse[[#This Row],[NA TR Hours]],Nurse[[#This Row],[Med Aide/Tech Hours]])</f>
        <v>259.88858695652169</v>
      </c>
      <c r="T157" s="4">
        <v>218.09782608695647</v>
      </c>
      <c r="U157" s="4">
        <v>0</v>
      </c>
      <c r="V157" s="4">
        <v>41.790760869565219</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84.191847826086956</v>
      </c>
      <c r="X157" s="4">
        <v>1.1673913043478261</v>
      </c>
      <c r="Y157" s="4">
        <v>0</v>
      </c>
      <c r="Z157" s="4">
        <v>0</v>
      </c>
      <c r="AA157" s="4">
        <v>10.154456521739132</v>
      </c>
      <c r="AB157" s="4">
        <v>2.1175000000000002</v>
      </c>
      <c r="AC157" s="4">
        <v>70.752499999999998</v>
      </c>
      <c r="AD157" s="4">
        <v>0</v>
      </c>
      <c r="AE157" s="4">
        <v>0</v>
      </c>
      <c r="AF157" s="1">
        <v>265703</v>
      </c>
      <c r="AG157" s="1">
        <v>7</v>
      </c>
      <c r="AH157"/>
    </row>
    <row r="158" spans="1:34" x14ac:dyDescent="0.25">
      <c r="A158" t="s">
        <v>496</v>
      </c>
      <c r="B158" t="s">
        <v>229</v>
      </c>
      <c r="C158" t="s">
        <v>637</v>
      </c>
      <c r="D158" t="s">
        <v>560</v>
      </c>
      <c r="E158" s="4">
        <v>53.478260869565219</v>
      </c>
      <c r="F158" s="4">
        <f>Nurse[[#This Row],[Total Nurse Staff Hours]]/Nurse[[#This Row],[MDS Census]]</f>
        <v>1.6868902439024389</v>
      </c>
      <c r="G158" s="4">
        <f>Nurse[[#This Row],[Total Direct Care Staff Hours]]/Nurse[[#This Row],[MDS Census]]</f>
        <v>1.4935975609756098</v>
      </c>
      <c r="H158" s="4">
        <f>Nurse[[#This Row],[Total RN Hours (w/ Admin, DON)]]/Nurse[[#This Row],[MDS Census]]</f>
        <v>0.29928861788617883</v>
      </c>
      <c r="I158" s="4">
        <f>Nurse[[#This Row],[RN Hours (excl. Admin, DON)]]/Nurse[[#This Row],[MDS Census]]</f>
        <v>0.19359756097560973</v>
      </c>
      <c r="J158" s="4">
        <f>SUM(Nurse[[#This Row],[RN Hours (excl. Admin, DON)]],Nurse[[#This Row],[RN Admin Hours]],Nurse[[#This Row],[RN DON Hours]],Nurse[[#This Row],[LPN Hours (excl. Admin)]],Nurse[[#This Row],[LPN Admin Hours]],Nurse[[#This Row],[CNA Hours]],Nurse[[#This Row],[NA TR Hours]],Nurse[[#This Row],[Med Aide/Tech Hours]])</f>
        <v>90.211956521739125</v>
      </c>
      <c r="K158" s="4">
        <f>SUM(Nurse[[#This Row],[RN Hours (excl. Admin, DON)]],Nurse[[#This Row],[LPN Hours (excl. Admin)]],Nurse[[#This Row],[CNA Hours]],Nurse[[#This Row],[NA TR Hours]],Nurse[[#This Row],[Med Aide/Tech Hours]])</f>
        <v>79.875</v>
      </c>
      <c r="L158" s="4">
        <f>SUM(Nurse[[#This Row],[RN Hours (excl. Admin, DON)]],Nurse[[#This Row],[RN Admin Hours]],Nurse[[#This Row],[RN DON Hours]])</f>
        <v>16.005434782608695</v>
      </c>
      <c r="M158" s="4">
        <v>10.353260869565217</v>
      </c>
      <c r="N158" s="4">
        <v>0</v>
      </c>
      <c r="O158" s="4">
        <v>5.6521739130434785</v>
      </c>
      <c r="P158" s="4">
        <f>SUM(Nurse[[#This Row],[LPN Hours (excl. Admin)]],Nurse[[#This Row],[LPN Admin Hours]])</f>
        <v>25.358695652173914</v>
      </c>
      <c r="Q158" s="4">
        <v>20.673913043478262</v>
      </c>
      <c r="R158" s="4">
        <v>4.6847826086956523</v>
      </c>
      <c r="S158" s="4">
        <f>SUM(Nurse[[#This Row],[CNA Hours]],Nurse[[#This Row],[NA TR Hours]],Nurse[[#This Row],[Med Aide/Tech Hours]])</f>
        <v>48.847826086956523</v>
      </c>
      <c r="T158" s="4">
        <v>38.260869565217391</v>
      </c>
      <c r="U158" s="4">
        <v>0</v>
      </c>
      <c r="V158" s="4">
        <v>10.586956521739131</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8" s="4">
        <v>0</v>
      </c>
      <c r="Y158" s="4">
        <v>0</v>
      </c>
      <c r="Z158" s="4">
        <v>0</v>
      </c>
      <c r="AA158" s="4">
        <v>0</v>
      </c>
      <c r="AB158" s="4">
        <v>0</v>
      </c>
      <c r="AC158" s="4">
        <v>0</v>
      </c>
      <c r="AD158" s="4">
        <v>0</v>
      </c>
      <c r="AE158" s="4">
        <v>0</v>
      </c>
      <c r="AF158" s="1">
        <v>265547</v>
      </c>
      <c r="AG158" s="1">
        <v>7</v>
      </c>
      <c r="AH158"/>
    </row>
    <row r="159" spans="1:34" x14ac:dyDescent="0.25">
      <c r="A159" t="s">
        <v>496</v>
      </c>
      <c r="B159" t="s">
        <v>339</v>
      </c>
      <c r="C159" t="s">
        <v>700</v>
      </c>
      <c r="D159" t="s">
        <v>538</v>
      </c>
      <c r="E159" s="4">
        <v>112.8695652173913</v>
      </c>
      <c r="F159" s="4">
        <f>Nurse[[#This Row],[Total Nurse Staff Hours]]/Nurse[[#This Row],[MDS Census]]</f>
        <v>1.8534283513097074</v>
      </c>
      <c r="G159" s="4">
        <f>Nurse[[#This Row],[Total Direct Care Staff Hours]]/Nurse[[#This Row],[MDS Census]]</f>
        <v>1.8534283513097074</v>
      </c>
      <c r="H159" s="4">
        <f>Nurse[[#This Row],[Total RN Hours (w/ Admin, DON)]]/Nurse[[#This Row],[MDS Census]]</f>
        <v>0.16884148690292761</v>
      </c>
      <c r="I159" s="4">
        <f>Nurse[[#This Row],[RN Hours (excl. Admin, DON)]]/Nurse[[#This Row],[MDS Census]]</f>
        <v>0.16884148690292761</v>
      </c>
      <c r="J159" s="4">
        <f>SUM(Nurse[[#This Row],[RN Hours (excl. Admin, DON)]],Nurse[[#This Row],[RN Admin Hours]],Nurse[[#This Row],[RN DON Hours]],Nurse[[#This Row],[LPN Hours (excl. Admin)]],Nurse[[#This Row],[LPN Admin Hours]],Nurse[[#This Row],[CNA Hours]],Nurse[[#This Row],[NA TR Hours]],Nurse[[#This Row],[Med Aide/Tech Hours]])</f>
        <v>209.19565217391306</v>
      </c>
      <c r="K159" s="4">
        <f>SUM(Nurse[[#This Row],[RN Hours (excl. Admin, DON)]],Nurse[[#This Row],[LPN Hours (excl. Admin)]],Nurse[[#This Row],[CNA Hours]],Nurse[[#This Row],[NA TR Hours]],Nurse[[#This Row],[Med Aide/Tech Hours]])</f>
        <v>209.19565217391306</v>
      </c>
      <c r="L159" s="4">
        <f>SUM(Nurse[[#This Row],[RN Hours (excl. Admin, DON)]],Nurse[[#This Row],[RN Admin Hours]],Nurse[[#This Row],[RN DON Hours]])</f>
        <v>19.057065217391305</v>
      </c>
      <c r="M159" s="4">
        <v>19.057065217391305</v>
      </c>
      <c r="N159" s="4">
        <v>0</v>
      </c>
      <c r="O159" s="4">
        <v>0</v>
      </c>
      <c r="P159" s="4">
        <f>SUM(Nurse[[#This Row],[LPN Hours (excl. Admin)]],Nurse[[#This Row],[LPN Admin Hours]])</f>
        <v>40.880434782608695</v>
      </c>
      <c r="Q159" s="4">
        <v>40.880434782608695</v>
      </c>
      <c r="R159" s="4">
        <v>0</v>
      </c>
      <c r="S159" s="4">
        <f>SUM(Nurse[[#This Row],[CNA Hours]],Nurse[[#This Row],[NA TR Hours]],Nurse[[#This Row],[Med Aide/Tech Hours]])</f>
        <v>149.25815217391306</v>
      </c>
      <c r="T159" s="4">
        <v>98.051630434782609</v>
      </c>
      <c r="U159" s="4">
        <v>0</v>
      </c>
      <c r="V159" s="4">
        <v>51.206521739130437</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9" s="4">
        <v>0</v>
      </c>
      <c r="Y159" s="4">
        <v>0</v>
      </c>
      <c r="Z159" s="4">
        <v>0</v>
      </c>
      <c r="AA159" s="4">
        <v>0</v>
      </c>
      <c r="AB159" s="4">
        <v>0</v>
      </c>
      <c r="AC159" s="4">
        <v>0</v>
      </c>
      <c r="AD159" s="4">
        <v>0</v>
      </c>
      <c r="AE159" s="4">
        <v>0</v>
      </c>
      <c r="AF159" s="1">
        <v>265721</v>
      </c>
      <c r="AG159" s="1">
        <v>7</v>
      </c>
      <c r="AH159"/>
    </row>
    <row r="160" spans="1:34" x14ac:dyDescent="0.25">
      <c r="A160" t="s">
        <v>496</v>
      </c>
      <c r="B160" t="s">
        <v>257</v>
      </c>
      <c r="C160" t="s">
        <v>810</v>
      </c>
      <c r="D160" t="s">
        <v>582</v>
      </c>
      <c r="E160" s="4">
        <v>28.684782608695652</v>
      </c>
      <c r="F160" s="4">
        <f>Nurse[[#This Row],[Total Nurse Staff Hours]]/Nurse[[#This Row],[MDS Census]]</f>
        <v>4.0007048124289506</v>
      </c>
      <c r="G160" s="4">
        <f>Nurse[[#This Row],[Total Direct Care Staff Hours]]/Nurse[[#This Row],[MDS Census]]</f>
        <v>3.7115990905646075</v>
      </c>
      <c r="H160" s="4">
        <f>Nurse[[#This Row],[Total RN Hours (w/ Admin, DON)]]/Nurse[[#This Row],[MDS Census]]</f>
        <v>0.91662372110647972</v>
      </c>
      <c r="I160" s="4">
        <f>Nurse[[#This Row],[RN Hours (excl. Admin, DON)]]/Nurse[[#This Row],[MDS Census]]</f>
        <v>0.62751799924213714</v>
      </c>
      <c r="J160" s="4">
        <f>SUM(Nurse[[#This Row],[RN Hours (excl. Admin, DON)]],Nurse[[#This Row],[RN Admin Hours]],Nurse[[#This Row],[RN DON Hours]],Nurse[[#This Row],[LPN Hours (excl. Admin)]],Nurse[[#This Row],[LPN Admin Hours]],Nurse[[#This Row],[CNA Hours]],Nurse[[#This Row],[NA TR Hours]],Nurse[[#This Row],[Med Aide/Tech Hours]])</f>
        <v>114.75934782608695</v>
      </c>
      <c r="K160" s="4">
        <f>SUM(Nurse[[#This Row],[RN Hours (excl. Admin, DON)]],Nurse[[#This Row],[LPN Hours (excl. Admin)]],Nurse[[#This Row],[CNA Hours]],Nurse[[#This Row],[NA TR Hours]],Nurse[[#This Row],[Med Aide/Tech Hours]])</f>
        <v>106.46641304347825</v>
      </c>
      <c r="L160" s="4">
        <f>SUM(Nurse[[#This Row],[RN Hours (excl. Admin, DON)]],Nurse[[#This Row],[RN Admin Hours]],Nurse[[#This Row],[RN DON Hours]])</f>
        <v>26.293152173913043</v>
      </c>
      <c r="M160" s="4">
        <v>18.000217391304346</v>
      </c>
      <c r="N160" s="4">
        <v>4.010326086956522</v>
      </c>
      <c r="O160" s="4">
        <v>4.2826086956521738</v>
      </c>
      <c r="P160" s="4">
        <f>SUM(Nurse[[#This Row],[LPN Hours (excl. Admin)]],Nurse[[#This Row],[LPN Admin Hours]])</f>
        <v>8.2616304347826066</v>
      </c>
      <c r="Q160" s="4">
        <v>8.2616304347826066</v>
      </c>
      <c r="R160" s="4">
        <v>0</v>
      </c>
      <c r="S160" s="4">
        <f>SUM(Nurse[[#This Row],[CNA Hours]],Nurse[[#This Row],[NA TR Hours]],Nurse[[#This Row],[Med Aide/Tech Hours]])</f>
        <v>80.204565217391306</v>
      </c>
      <c r="T160" s="4">
        <v>54.110760869565212</v>
      </c>
      <c r="U160" s="4">
        <v>2.2305434782608695</v>
      </c>
      <c r="V160" s="4">
        <v>23.863260869565227</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0" s="4">
        <v>0</v>
      </c>
      <c r="Y160" s="4">
        <v>0</v>
      </c>
      <c r="Z160" s="4">
        <v>0</v>
      </c>
      <c r="AA160" s="4">
        <v>0</v>
      </c>
      <c r="AB160" s="4">
        <v>0</v>
      </c>
      <c r="AC160" s="4">
        <v>0</v>
      </c>
      <c r="AD160" s="4">
        <v>0</v>
      </c>
      <c r="AE160" s="4">
        <v>0</v>
      </c>
      <c r="AF160" s="1">
        <v>265593</v>
      </c>
      <c r="AG160" s="1">
        <v>7</v>
      </c>
      <c r="AH160"/>
    </row>
    <row r="161" spans="1:34" x14ac:dyDescent="0.25">
      <c r="A161" t="s">
        <v>496</v>
      </c>
      <c r="B161" t="s">
        <v>425</v>
      </c>
      <c r="C161" t="s">
        <v>726</v>
      </c>
      <c r="D161" t="s">
        <v>593</v>
      </c>
      <c r="E161" s="4">
        <v>49.25</v>
      </c>
      <c r="F161" s="4">
        <f>Nurse[[#This Row],[Total Nurse Staff Hours]]/Nurse[[#This Row],[MDS Census]]</f>
        <v>5.9457404546457724</v>
      </c>
      <c r="G161" s="4">
        <f>Nurse[[#This Row],[Total Direct Care Staff Hours]]/Nurse[[#This Row],[MDS Census]]</f>
        <v>5.5961487530346492</v>
      </c>
      <c r="H161" s="4">
        <f>Nurse[[#This Row],[Total RN Hours (w/ Admin, DON)]]/Nurse[[#This Row],[MDS Census]]</f>
        <v>1.0943014787022736</v>
      </c>
      <c r="I161" s="4">
        <f>Nurse[[#This Row],[RN Hours (excl. Admin, DON)]]/Nurse[[#This Row],[MDS Census]]</f>
        <v>0.74470977709115016</v>
      </c>
      <c r="J161" s="4">
        <f>SUM(Nurse[[#This Row],[RN Hours (excl. Admin, DON)]],Nurse[[#This Row],[RN Admin Hours]],Nurse[[#This Row],[RN DON Hours]],Nurse[[#This Row],[LPN Hours (excl. Admin)]],Nurse[[#This Row],[LPN Admin Hours]],Nurse[[#This Row],[CNA Hours]],Nurse[[#This Row],[NA TR Hours]],Nurse[[#This Row],[Med Aide/Tech Hours]])</f>
        <v>292.8277173913043</v>
      </c>
      <c r="K161" s="4">
        <f>SUM(Nurse[[#This Row],[RN Hours (excl. Admin, DON)]],Nurse[[#This Row],[LPN Hours (excl. Admin)]],Nurse[[#This Row],[CNA Hours]],Nurse[[#This Row],[NA TR Hours]],Nurse[[#This Row],[Med Aide/Tech Hours]])</f>
        <v>275.61032608695649</v>
      </c>
      <c r="L161" s="4">
        <f>SUM(Nurse[[#This Row],[RN Hours (excl. Admin, DON)]],Nurse[[#This Row],[RN Admin Hours]],Nurse[[#This Row],[RN DON Hours]])</f>
        <v>53.894347826086971</v>
      </c>
      <c r="M161" s="4">
        <v>36.676956521739143</v>
      </c>
      <c r="N161" s="4">
        <v>11.478260869565217</v>
      </c>
      <c r="O161" s="4">
        <v>5.7391304347826084</v>
      </c>
      <c r="P161" s="4">
        <f>SUM(Nurse[[#This Row],[LPN Hours (excl. Admin)]],Nurse[[#This Row],[LPN Admin Hours]])</f>
        <v>77.02000000000001</v>
      </c>
      <c r="Q161" s="4">
        <v>77.02000000000001</v>
      </c>
      <c r="R161" s="4">
        <v>0</v>
      </c>
      <c r="S161" s="4">
        <f>SUM(Nurse[[#This Row],[CNA Hours]],Nurse[[#This Row],[NA TR Hours]],Nurse[[#This Row],[Med Aide/Tech Hours]])</f>
        <v>161.91336956521732</v>
      </c>
      <c r="T161" s="4">
        <v>145.90130434782603</v>
      </c>
      <c r="U161" s="4">
        <v>0</v>
      </c>
      <c r="V161" s="4">
        <v>16.012065217391303</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42.019565217391303</v>
      </c>
      <c r="X161" s="4">
        <v>0</v>
      </c>
      <c r="Y161" s="4">
        <v>0</v>
      </c>
      <c r="Z161" s="4">
        <v>0</v>
      </c>
      <c r="AA161" s="4">
        <v>21.089565217391304</v>
      </c>
      <c r="AB161" s="4">
        <v>0</v>
      </c>
      <c r="AC161" s="4">
        <v>17.285217391304347</v>
      </c>
      <c r="AD161" s="4">
        <v>0</v>
      </c>
      <c r="AE161" s="4">
        <v>3.6447826086956514</v>
      </c>
      <c r="AF161" s="1">
        <v>265838</v>
      </c>
      <c r="AG161" s="1">
        <v>7</v>
      </c>
      <c r="AH161"/>
    </row>
    <row r="162" spans="1:34" x14ac:dyDescent="0.25">
      <c r="A162" t="s">
        <v>496</v>
      </c>
      <c r="B162" t="s">
        <v>72</v>
      </c>
      <c r="C162" t="s">
        <v>747</v>
      </c>
      <c r="D162" t="s">
        <v>556</v>
      </c>
      <c r="E162" s="4">
        <v>69.858695652173907</v>
      </c>
      <c r="F162" s="4">
        <f>Nurse[[#This Row],[Total Nurse Staff Hours]]/Nurse[[#This Row],[MDS Census]]</f>
        <v>2.8338244904309944</v>
      </c>
      <c r="G162" s="4">
        <f>Nurse[[#This Row],[Total Direct Care Staff Hours]]/Nurse[[#This Row],[MDS Census]]</f>
        <v>2.6046740314299055</v>
      </c>
      <c r="H162" s="4">
        <f>Nurse[[#This Row],[Total RN Hours (w/ Admin, DON)]]/Nurse[[#This Row],[MDS Census]]</f>
        <v>0.73790259841294548</v>
      </c>
      <c r="I162" s="4">
        <f>Nurse[[#This Row],[RN Hours (excl. Admin, DON)]]/Nurse[[#This Row],[MDS Census]]</f>
        <v>0.50875213941185626</v>
      </c>
      <c r="J162" s="4">
        <f>SUM(Nurse[[#This Row],[RN Hours (excl. Admin, DON)]],Nurse[[#This Row],[RN Admin Hours]],Nurse[[#This Row],[RN DON Hours]],Nurse[[#This Row],[LPN Hours (excl. Admin)]],Nurse[[#This Row],[LPN Admin Hours]],Nurse[[#This Row],[CNA Hours]],Nurse[[#This Row],[NA TR Hours]],Nurse[[#This Row],[Med Aide/Tech Hours]])</f>
        <v>197.96728260869565</v>
      </c>
      <c r="K162" s="4">
        <f>SUM(Nurse[[#This Row],[RN Hours (excl. Admin, DON)]],Nurse[[#This Row],[LPN Hours (excl. Admin)]],Nurse[[#This Row],[CNA Hours]],Nurse[[#This Row],[NA TR Hours]],Nurse[[#This Row],[Med Aide/Tech Hours]])</f>
        <v>181.95913043478262</v>
      </c>
      <c r="L162" s="4">
        <f>SUM(Nurse[[#This Row],[RN Hours (excl. Admin, DON)]],Nurse[[#This Row],[RN Admin Hours]],Nurse[[#This Row],[RN DON Hours]])</f>
        <v>51.548913043478265</v>
      </c>
      <c r="M162" s="4">
        <v>35.540760869565219</v>
      </c>
      <c r="N162" s="4">
        <v>10.442934782608695</v>
      </c>
      <c r="O162" s="4">
        <v>5.5652173913043477</v>
      </c>
      <c r="P162" s="4">
        <f>SUM(Nurse[[#This Row],[LPN Hours (excl. Admin)]],Nurse[[#This Row],[LPN Admin Hours]])</f>
        <v>18.532608695652176</v>
      </c>
      <c r="Q162" s="4">
        <v>18.532608695652176</v>
      </c>
      <c r="R162" s="4">
        <v>0</v>
      </c>
      <c r="S162" s="4">
        <f>SUM(Nurse[[#This Row],[CNA Hours]],Nurse[[#This Row],[NA TR Hours]],Nurse[[#This Row],[Med Aide/Tech Hours]])</f>
        <v>127.88576086956522</v>
      </c>
      <c r="T162" s="4">
        <v>85.869456521739124</v>
      </c>
      <c r="U162" s="4">
        <v>13.394021739130435</v>
      </c>
      <c r="V162" s="4">
        <v>28.622282608695652</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2" s="4">
        <v>0</v>
      </c>
      <c r="Y162" s="4">
        <v>0</v>
      </c>
      <c r="Z162" s="4">
        <v>0</v>
      </c>
      <c r="AA162" s="4">
        <v>0</v>
      </c>
      <c r="AB162" s="4">
        <v>0</v>
      </c>
      <c r="AC162" s="4">
        <v>0</v>
      </c>
      <c r="AD162" s="4">
        <v>0</v>
      </c>
      <c r="AE162" s="4">
        <v>0</v>
      </c>
      <c r="AF162" s="1">
        <v>265254</v>
      </c>
      <c r="AG162" s="1">
        <v>7</v>
      </c>
      <c r="AH162"/>
    </row>
    <row r="163" spans="1:34" x14ac:dyDescent="0.25">
      <c r="A163" t="s">
        <v>496</v>
      </c>
      <c r="B163" t="s">
        <v>203</v>
      </c>
      <c r="C163" t="s">
        <v>728</v>
      </c>
      <c r="D163" t="s">
        <v>596</v>
      </c>
      <c r="E163" s="4">
        <v>76.717391304347828</v>
      </c>
      <c r="F163" s="4">
        <f>Nurse[[#This Row],[Total Nurse Staff Hours]]/Nurse[[#This Row],[MDS Census]]</f>
        <v>2.4348257296684617</v>
      </c>
      <c r="G163" s="4">
        <f>Nurse[[#This Row],[Total Direct Care Staff Hours]]/Nurse[[#This Row],[MDS Census]]</f>
        <v>2.3614692547463871</v>
      </c>
      <c r="H163" s="4">
        <f>Nurse[[#This Row],[Total RN Hours (w/ Admin, DON)]]/Nurse[[#This Row],[MDS Census]]</f>
        <v>0.32994474355341458</v>
      </c>
      <c r="I163" s="4">
        <f>Nurse[[#This Row],[RN Hours (excl. Admin, DON)]]/Nurse[[#This Row],[MDS Census]]</f>
        <v>0.25658826863134032</v>
      </c>
      <c r="J163" s="4">
        <f>SUM(Nurse[[#This Row],[RN Hours (excl. Admin, DON)]],Nurse[[#This Row],[RN Admin Hours]],Nurse[[#This Row],[RN DON Hours]],Nurse[[#This Row],[LPN Hours (excl. Admin)]],Nurse[[#This Row],[LPN Admin Hours]],Nurse[[#This Row],[CNA Hours]],Nurse[[#This Row],[NA TR Hours]],Nurse[[#This Row],[Med Aide/Tech Hours]])</f>
        <v>186.79347826086959</v>
      </c>
      <c r="K163" s="4">
        <f>SUM(Nurse[[#This Row],[RN Hours (excl. Admin, DON)]],Nurse[[#This Row],[LPN Hours (excl. Admin)]],Nurse[[#This Row],[CNA Hours]],Nurse[[#This Row],[NA TR Hours]],Nurse[[#This Row],[Med Aide/Tech Hours]])</f>
        <v>181.16576086956522</v>
      </c>
      <c r="L163" s="4">
        <f>SUM(Nurse[[#This Row],[RN Hours (excl. Admin, DON)]],Nurse[[#This Row],[RN Admin Hours]],Nurse[[#This Row],[RN DON Hours]])</f>
        <v>25.3125</v>
      </c>
      <c r="M163" s="4">
        <v>19.684782608695652</v>
      </c>
      <c r="N163" s="4">
        <v>3.9836956521739131</v>
      </c>
      <c r="O163" s="4">
        <v>1.6440217391304348</v>
      </c>
      <c r="P163" s="4">
        <f>SUM(Nurse[[#This Row],[LPN Hours (excl. Admin)]],Nurse[[#This Row],[LPN Admin Hours]])</f>
        <v>33.836956521739133</v>
      </c>
      <c r="Q163" s="4">
        <v>33.836956521739133</v>
      </c>
      <c r="R163" s="4">
        <v>0</v>
      </c>
      <c r="S163" s="4">
        <f>SUM(Nurse[[#This Row],[CNA Hours]],Nurse[[#This Row],[NA TR Hours]],Nurse[[#This Row],[Med Aide/Tech Hours]])</f>
        <v>127.64402173913044</v>
      </c>
      <c r="T163" s="4">
        <v>59.513586956521742</v>
      </c>
      <c r="U163" s="4">
        <v>50.282608695652172</v>
      </c>
      <c r="V163" s="4">
        <v>17.847826086956523</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3" s="4">
        <v>0</v>
      </c>
      <c r="Y163" s="4">
        <v>0</v>
      </c>
      <c r="Z163" s="4">
        <v>0</v>
      </c>
      <c r="AA163" s="4">
        <v>0</v>
      </c>
      <c r="AB163" s="4">
        <v>0</v>
      </c>
      <c r="AC163" s="4">
        <v>0</v>
      </c>
      <c r="AD163" s="4">
        <v>0</v>
      </c>
      <c r="AE163" s="4">
        <v>0</v>
      </c>
      <c r="AF163" s="1">
        <v>265503</v>
      </c>
      <c r="AG163" s="1">
        <v>7</v>
      </c>
      <c r="AH163"/>
    </row>
    <row r="164" spans="1:34" x14ac:dyDescent="0.25">
      <c r="A164" t="s">
        <v>496</v>
      </c>
      <c r="B164" t="s">
        <v>390</v>
      </c>
      <c r="C164" t="s">
        <v>739</v>
      </c>
      <c r="D164" t="s">
        <v>602</v>
      </c>
      <c r="E164" s="4">
        <v>48.152173913043477</v>
      </c>
      <c r="F164" s="4">
        <f>Nurse[[#This Row],[Total Nurse Staff Hours]]/Nurse[[#This Row],[MDS Census]]</f>
        <v>4.0522528216704297</v>
      </c>
      <c r="G164" s="4">
        <f>Nurse[[#This Row],[Total Direct Care Staff Hours]]/Nurse[[#This Row],[MDS Census]]</f>
        <v>3.582162528216704</v>
      </c>
      <c r="H164" s="4">
        <f>Nurse[[#This Row],[Total RN Hours (w/ Admin, DON)]]/Nurse[[#This Row],[MDS Census]]</f>
        <v>0.63182844243792324</v>
      </c>
      <c r="I164" s="4">
        <f>Nurse[[#This Row],[RN Hours (excl. Admin, DON)]]/Nurse[[#This Row],[MDS Census]]</f>
        <v>0.29080135440180588</v>
      </c>
      <c r="J164" s="4">
        <f>SUM(Nurse[[#This Row],[RN Hours (excl. Admin, DON)]],Nurse[[#This Row],[RN Admin Hours]],Nurse[[#This Row],[RN DON Hours]],Nurse[[#This Row],[LPN Hours (excl. Admin)]],Nurse[[#This Row],[LPN Admin Hours]],Nurse[[#This Row],[CNA Hours]],Nurse[[#This Row],[NA TR Hours]],Nurse[[#This Row],[Med Aide/Tech Hours]])</f>
        <v>195.12478260869568</v>
      </c>
      <c r="K164" s="4">
        <f>SUM(Nurse[[#This Row],[RN Hours (excl. Admin, DON)]],Nurse[[#This Row],[LPN Hours (excl. Admin)]],Nurse[[#This Row],[CNA Hours]],Nurse[[#This Row],[NA TR Hours]],Nurse[[#This Row],[Med Aide/Tech Hours]])</f>
        <v>172.48891304347825</v>
      </c>
      <c r="L164" s="4">
        <f>SUM(Nurse[[#This Row],[RN Hours (excl. Admin, DON)]],Nurse[[#This Row],[RN Admin Hours]],Nurse[[#This Row],[RN DON Hours]])</f>
        <v>30.423913043478262</v>
      </c>
      <c r="M164" s="4">
        <v>14.002717391304348</v>
      </c>
      <c r="N164" s="4">
        <v>10.788043478260869</v>
      </c>
      <c r="O164" s="4">
        <v>5.6331521739130439</v>
      </c>
      <c r="P164" s="4">
        <f>SUM(Nurse[[#This Row],[LPN Hours (excl. Admin)]],Nurse[[#This Row],[LPN Admin Hours]])</f>
        <v>44.915760869565219</v>
      </c>
      <c r="Q164" s="4">
        <v>38.701086956521742</v>
      </c>
      <c r="R164" s="4">
        <v>6.2146739130434785</v>
      </c>
      <c r="S164" s="4">
        <f>SUM(Nurse[[#This Row],[CNA Hours]],Nurse[[#This Row],[NA TR Hours]],Nurse[[#This Row],[Med Aide/Tech Hours]])</f>
        <v>119.78510869565218</v>
      </c>
      <c r="T164" s="4">
        <v>55.72739130434784</v>
      </c>
      <c r="U164" s="4">
        <v>0</v>
      </c>
      <c r="V164" s="4">
        <v>64.057717391304337</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22.056195652173908</v>
      </c>
      <c r="X164" s="4">
        <v>0.48641304347826086</v>
      </c>
      <c r="Y164" s="4">
        <v>0</v>
      </c>
      <c r="Z164" s="4">
        <v>0</v>
      </c>
      <c r="AA164" s="4">
        <v>1.1847826086956521</v>
      </c>
      <c r="AB164" s="4">
        <v>0</v>
      </c>
      <c r="AC164" s="4">
        <v>20.384999999999994</v>
      </c>
      <c r="AD164" s="4">
        <v>0</v>
      </c>
      <c r="AE164" s="4">
        <v>0</v>
      </c>
      <c r="AF164" s="1">
        <v>265794</v>
      </c>
      <c r="AG164" s="1">
        <v>7</v>
      </c>
      <c r="AH164"/>
    </row>
    <row r="165" spans="1:34" x14ac:dyDescent="0.25">
      <c r="A165" t="s">
        <v>496</v>
      </c>
      <c r="B165" t="s">
        <v>10</v>
      </c>
      <c r="C165" t="s">
        <v>716</v>
      </c>
      <c r="D165" t="s">
        <v>593</v>
      </c>
      <c r="E165" s="4">
        <v>105.45652173913044</v>
      </c>
      <c r="F165" s="4">
        <f>Nurse[[#This Row],[Total Nurse Staff Hours]]/Nurse[[#This Row],[MDS Census]]</f>
        <v>2.8013553906411044</v>
      </c>
      <c r="G165" s="4">
        <f>Nurse[[#This Row],[Total Direct Care Staff Hours]]/Nurse[[#This Row],[MDS Census]]</f>
        <v>2.7551793444650587</v>
      </c>
      <c r="H165" s="4">
        <f>Nurse[[#This Row],[Total RN Hours (w/ Admin, DON)]]/Nurse[[#This Row],[MDS Census]]</f>
        <v>0.16177076891362605</v>
      </c>
      <c r="I165" s="4">
        <f>Nurse[[#This Row],[RN Hours (excl. Admin, DON)]]/Nurse[[#This Row],[MDS Census]]</f>
        <v>0.11559472273757988</v>
      </c>
      <c r="J165" s="4">
        <f>SUM(Nurse[[#This Row],[RN Hours (excl. Admin, DON)]],Nurse[[#This Row],[RN Admin Hours]],Nurse[[#This Row],[RN DON Hours]],Nurse[[#This Row],[LPN Hours (excl. Admin)]],Nurse[[#This Row],[LPN Admin Hours]],Nurse[[#This Row],[CNA Hours]],Nurse[[#This Row],[NA TR Hours]],Nurse[[#This Row],[Med Aide/Tech Hours]])</f>
        <v>295.42119565217388</v>
      </c>
      <c r="K165" s="4">
        <f>SUM(Nurse[[#This Row],[RN Hours (excl. Admin, DON)]],Nurse[[#This Row],[LPN Hours (excl. Admin)]],Nurse[[#This Row],[CNA Hours]],Nurse[[#This Row],[NA TR Hours]],Nurse[[#This Row],[Med Aide/Tech Hours]])</f>
        <v>290.55163043478262</v>
      </c>
      <c r="L165" s="4">
        <f>SUM(Nurse[[#This Row],[RN Hours (excl. Admin, DON)]],Nurse[[#This Row],[RN Admin Hours]],Nurse[[#This Row],[RN DON Hours]])</f>
        <v>17.059782608695652</v>
      </c>
      <c r="M165" s="4">
        <v>12.190217391304348</v>
      </c>
      <c r="N165" s="4">
        <v>0</v>
      </c>
      <c r="O165" s="4">
        <v>4.8695652173913047</v>
      </c>
      <c r="P165" s="4">
        <f>SUM(Nurse[[#This Row],[LPN Hours (excl. Admin)]],Nurse[[#This Row],[LPN Admin Hours]])</f>
        <v>55.736413043478258</v>
      </c>
      <c r="Q165" s="4">
        <v>55.736413043478258</v>
      </c>
      <c r="R165" s="4">
        <v>0</v>
      </c>
      <c r="S165" s="4">
        <f>SUM(Nurse[[#This Row],[CNA Hours]],Nurse[[#This Row],[NA TR Hours]],Nurse[[#This Row],[Med Aide/Tech Hours]])</f>
        <v>222.625</v>
      </c>
      <c r="T165" s="4">
        <v>192.35054347826087</v>
      </c>
      <c r="U165" s="4">
        <v>0</v>
      </c>
      <c r="V165" s="4">
        <v>30.274456521739129</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0.34782608695652173</v>
      </c>
      <c r="X165" s="4">
        <v>0.34782608695652173</v>
      </c>
      <c r="Y165" s="4">
        <v>0</v>
      </c>
      <c r="Z165" s="4">
        <v>0</v>
      </c>
      <c r="AA165" s="4">
        <v>0</v>
      </c>
      <c r="AB165" s="4">
        <v>0</v>
      </c>
      <c r="AC165" s="4">
        <v>0</v>
      </c>
      <c r="AD165" s="4">
        <v>0</v>
      </c>
      <c r="AE165" s="4">
        <v>0</v>
      </c>
      <c r="AF165" s="1">
        <v>265534</v>
      </c>
      <c r="AG165" s="1">
        <v>7</v>
      </c>
      <c r="AH165"/>
    </row>
    <row r="166" spans="1:34" x14ac:dyDescent="0.25">
      <c r="A166" t="s">
        <v>496</v>
      </c>
      <c r="B166" t="s">
        <v>133</v>
      </c>
      <c r="C166" t="s">
        <v>687</v>
      </c>
      <c r="D166" t="s">
        <v>546</v>
      </c>
      <c r="E166" s="4">
        <v>31.771739130434781</v>
      </c>
      <c r="F166" s="4">
        <f>Nurse[[#This Row],[Total Nurse Staff Hours]]/Nurse[[#This Row],[MDS Census]]</f>
        <v>3.6205952788231266</v>
      </c>
      <c r="G166" s="4">
        <f>Nurse[[#This Row],[Total Direct Care Staff Hours]]/Nurse[[#This Row],[MDS Census]]</f>
        <v>3.4582620595278821</v>
      </c>
      <c r="H166" s="4">
        <f>Nurse[[#This Row],[Total RN Hours (w/ Admin, DON)]]/Nurse[[#This Row],[MDS Census]]</f>
        <v>0.66626753335614086</v>
      </c>
      <c r="I166" s="4">
        <f>Nurse[[#This Row],[RN Hours (excl. Admin, DON)]]/Nurse[[#This Row],[MDS Census]]</f>
        <v>0.52411905576462536</v>
      </c>
      <c r="J166" s="4">
        <f>SUM(Nurse[[#This Row],[RN Hours (excl. Admin, DON)]],Nurse[[#This Row],[RN Admin Hours]],Nurse[[#This Row],[RN DON Hours]],Nurse[[#This Row],[LPN Hours (excl. Admin)]],Nurse[[#This Row],[LPN Admin Hours]],Nurse[[#This Row],[CNA Hours]],Nurse[[#This Row],[NA TR Hours]],Nurse[[#This Row],[Med Aide/Tech Hours]])</f>
        <v>115.03260869565216</v>
      </c>
      <c r="K166" s="4">
        <f>SUM(Nurse[[#This Row],[RN Hours (excl. Admin, DON)]],Nurse[[#This Row],[LPN Hours (excl. Admin)]],Nurse[[#This Row],[CNA Hours]],Nurse[[#This Row],[NA TR Hours]],Nurse[[#This Row],[Med Aide/Tech Hours]])</f>
        <v>109.87499999999999</v>
      </c>
      <c r="L166" s="4">
        <f>SUM(Nurse[[#This Row],[RN Hours (excl. Admin, DON)]],Nurse[[#This Row],[RN Admin Hours]],Nurse[[#This Row],[RN DON Hours]])</f>
        <v>21.168478260869563</v>
      </c>
      <c r="M166" s="4">
        <v>16.652173913043477</v>
      </c>
      <c r="N166" s="4">
        <v>0</v>
      </c>
      <c r="O166" s="4">
        <v>4.5163043478260869</v>
      </c>
      <c r="P166" s="4">
        <f>SUM(Nurse[[#This Row],[LPN Hours (excl. Admin)]],Nurse[[#This Row],[LPN Admin Hours]])</f>
        <v>21.657608695652176</v>
      </c>
      <c r="Q166" s="4">
        <v>21.01630434782609</v>
      </c>
      <c r="R166" s="4">
        <v>0.64130434782608692</v>
      </c>
      <c r="S166" s="4">
        <f>SUM(Nurse[[#This Row],[CNA Hours]],Nurse[[#This Row],[NA TR Hours]],Nurse[[#This Row],[Med Aide/Tech Hours]])</f>
        <v>72.206521739130409</v>
      </c>
      <c r="T166" s="4">
        <v>60.153260869565194</v>
      </c>
      <c r="U166" s="4">
        <v>0</v>
      </c>
      <c r="V166" s="4">
        <v>12.053260869565221</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14.445652173913045</v>
      </c>
      <c r="X166" s="4">
        <v>2.9565217391304346</v>
      </c>
      <c r="Y166" s="4">
        <v>0</v>
      </c>
      <c r="Z166" s="4">
        <v>0</v>
      </c>
      <c r="AA166" s="4">
        <v>1.3913043478260869</v>
      </c>
      <c r="AB166" s="4">
        <v>0</v>
      </c>
      <c r="AC166" s="4">
        <v>9.9239130434782616</v>
      </c>
      <c r="AD166" s="4">
        <v>0</v>
      </c>
      <c r="AE166" s="4">
        <v>0.17391304347826086</v>
      </c>
      <c r="AF166" s="1">
        <v>265385</v>
      </c>
      <c r="AG166" s="1">
        <v>7</v>
      </c>
      <c r="AH166"/>
    </row>
    <row r="167" spans="1:34" x14ac:dyDescent="0.25">
      <c r="A167" t="s">
        <v>496</v>
      </c>
      <c r="B167" t="s">
        <v>220</v>
      </c>
      <c r="C167" t="s">
        <v>732</v>
      </c>
      <c r="D167" t="s">
        <v>600</v>
      </c>
      <c r="E167" s="4">
        <v>34.010869565217391</v>
      </c>
      <c r="F167" s="4">
        <f>Nurse[[#This Row],[Total Nurse Staff Hours]]/Nurse[[#This Row],[MDS Census]]</f>
        <v>3.581351869606904</v>
      </c>
      <c r="G167" s="4">
        <f>Nurse[[#This Row],[Total Direct Care Staff Hours]]/Nurse[[#This Row],[MDS Census]]</f>
        <v>3.3928251837647814</v>
      </c>
      <c r="H167" s="4">
        <f>Nurse[[#This Row],[Total RN Hours (w/ Admin, DON)]]/Nurse[[#This Row],[MDS Census]]</f>
        <v>0.43125599232981793</v>
      </c>
      <c r="I167" s="4">
        <f>Nurse[[#This Row],[RN Hours (excl. Admin, DON)]]/Nurse[[#This Row],[MDS Census]]</f>
        <v>0.24272930648769586</v>
      </c>
      <c r="J167" s="4">
        <f>SUM(Nurse[[#This Row],[RN Hours (excl. Admin, DON)]],Nurse[[#This Row],[RN Admin Hours]],Nurse[[#This Row],[RN DON Hours]],Nurse[[#This Row],[LPN Hours (excl. Admin)]],Nurse[[#This Row],[LPN Admin Hours]],Nurse[[#This Row],[CNA Hours]],Nurse[[#This Row],[NA TR Hours]],Nurse[[#This Row],[Med Aide/Tech Hours]])</f>
        <v>121.80489130434785</v>
      </c>
      <c r="K167" s="4">
        <f>SUM(Nurse[[#This Row],[RN Hours (excl. Admin, DON)]],Nurse[[#This Row],[LPN Hours (excl. Admin)]],Nurse[[#This Row],[CNA Hours]],Nurse[[#This Row],[NA TR Hours]],Nurse[[#This Row],[Med Aide/Tech Hours]])</f>
        <v>115.39293478260871</v>
      </c>
      <c r="L167" s="4">
        <f>SUM(Nurse[[#This Row],[RN Hours (excl. Admin, DON)]],Nurse[[#This Row],[RN Admin Hours]],Nurse[[#This Row],[RN DON Hours]])</f>
        <v>14.667391304347829</v>
      </c>
      <c r="M167" s="4">
        <v>8.2554347826086989</v>
      </c>
      <c r="N167" s="4">
        <v>1.1945652173913044</v>
      </c>
      <c r="O167" s="4">
        <v>5.2173913043478262</v>
      </c>
      <c r="P167" s="4">
        <f>SUM(Nurse[[#This Row],[LPN Hours (excl. Admin)]],Nurse[[#This Row],[LPN Admin Hours]])</f>
        <v>39.117934782608693</v>
      </c>
      <c r="Q167" s="4">
        <v>39.117934782608693</v>
      </c>
      <c r="R167" s="4">
        <v>0</v>
      </c>
      <c r="S167" s="4">
        <f>SUM(Nurse[[#This Row],[CNA Hours]],Nurse[[#This Row],[NA TR Hours]],Nurse[[#This Row],[Med Aide/Tech Hours]])</f>
        <v>68.019565217391317</v>
      </c>
      <c r="T167" s="4">
        <v>68.019565217391317</v>
      </c>
      <c r="U167" s="4">
        <v>0</v>
      </c>
      <c r="V167" s="4">
        <v>0</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7" s="4">
        <v>0</v>
      </c>
      <c r="Y167" s="4">
        <v>0</v>
      </c>
      <c r="Z167" s="4">
        <v>0</v>
      </c>
      <c r="AA167" s="4">
        <v>0</v>
      </c>
      <c r="AB167" s="4">
        <v>0</v>
      </c>
      <c r="AC167" s="4">
        <v>0</v>
      </c>
      <c r="AD167" s="4">
        <v>0</v>
      </c>
      <c r="AE167" s="4">
        <v>0</v>
      </c>
      <c r="AF167" s="1">
        <v>265531</v>
      </c>
      <c r="AG167" s="1">
        <v>7</v>
      </c>
      <c r="AH167"/>
    </row>
    <row r="168" spans="1:34" x14ac:dyDescent="0.25">
      <c r="A168" t="s">
        <v>496</v>
      </c>
      <c r="B168" t="s">
        <v>65</v>
      </c>
      <c r="C168" t="s">
        <v>745</v>
      </c>
      <c r="D168" t="s">
        <v>606</v>
      </c>
      <c r="E168" s="4">
        <v>74.119565217391298</v>
      </c>
      <c r="F168" s="4">
        <f>Nurse[[#This Row],[Total Nurse Staff Hours]]/Nurse[[#This Row],[MDS Census]]</f>
        <v>2.8377650681918176</v>
      </c>
      <c r="G168" s="4">
        <f>Nurse[[#This Row],[Total Direct Care Staff Hours]]/Nurse[[#This Row],[MDS Census]]</f>
        <v>2.6667678545241245</v>
      </c>
      <c r="H168" s="4">
        <f>Nurse[[#This Row],[Total RN Hours (w/ Admin, DON)]]/Nurse[[#This Row],[MDS Census]]</f>
        <v>0.36304296817715209</v>
      </c>
      <c r="I168" s="4">
        <f>Nurse[[#This Row],[RN Hours (excl. Admin, DON)]]/Nurse[[#This Row],[MDS Census]]</f>
        <v>0.19204575450945888</v>
      </c>
      <c r="J168" s="4">
        <f>SUM(Nurse[[#This Row],[RN Hours (excl. Admin, DON)]],Nurse[[#This Row],[RN Admin Hours]],Nurse[[#This Row],[RN DON Hours]],Nurse[[#This Row],[LPN Hours (excl. Admin)]],Nurse[[#This Row],[LPN Admin Hours]],Nurse[[#This Row],[CNA Hours]],Nurse[[#This Row],[NA TR Hours]],Nurse[[#This Row],[Med Aide/Tech Hours]])</f>
        <v>210.3339130434783</v>
      </c>
      <c r="K168" s="4">
        <f>SUM(Nurse[[#This Row],[RN Hours (excl. Admin, DON)]],Nurse[[#This Row],[LPN Hours (excl. Admin)]],Nurse[[#This Row],[CNA Hours]],Nurse[[#This Row],[NA TR Hours]],Nurse[[#This Row],[Med Aide/Tech Hours]])</f>
        <v>197.65967391304352</v>
      </c>
      <c r="L168" s="4">
        <f>SUM(Nurse[[#This Row],[RN Hours (excl. Admin, DON)]],Nurse[[#This Row],[RN Admin Hours]],Nurse[[#This Row],[RN DON Hours]])</f>
        <v>26.908586956521738</v>
      </c>
      <c r="M168" s="4">
        <v>14.234347826086957</v>
      </c>
      <c r="N168" s="4">
        <v>7.0220652173913054</v>
      </c>
      <c r="O168" s="4">
        <v>5.6521739130434785</v>
      </c>
      <c r="P168" s="4">
        <f>SUM(Nurse[[#This Row],[LPN Hours (excl. Admin)]],Nurse[[#This Row],[LPN Admin Hours]])</f>
        <v>26.930760869565219</v>
      </c>
      <c r="Q168" s="4">
        <v>26.930760869565219</v>
      </c>
      <c r="R168" s="4">
        <v>0</v>
      </c>
      <c r="S168" s="4">
        <f>SUM(Nurse[[#This Row],[CNA Hours]],Nurse[[#This Row],[NA TR Hours]],Nurse[[#This Row],[Med Aide/Tech Hours]])</f>
        <v>156.49456521739137</v>
      </c>
      <c r="T168" s="4">
        <v>88.59326086956527</v>
      </c>
      <c r="U168" s="4">
        <v>39.485869565217406</v>
      </c>
      <c r="V168" s="4">
        <v>28.415434782608674</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8" s="4">
        <v>0</v>
      </c>
      <c r="Y168" s="4">
        <v>0</v>
      </c>
      <c r="Z168" s="4">
        <v>0</v>
      </c>
      <c r="AA168" s="4">
        <v>0</v>
      </c>
      <c r="AB168" s="4">
        <v>0</v>
      </c>
      <c r="AC168" s="4">
        <v>0</v>
      </c>
      <c r="AD168" s="4">
        <v>0</v>
      </c>
      <c r="AE168" s="4">
        <v>0</v>
      </c>
      <c r="AF168" s="1">
        <v>265239</v>
      </c>
      <c r="AG168" s="1">
        <v>7</v>
      </c>
      <c r="AH168"/>
    </row>
    <row r="169" spans="1:34" x14ac:dyDescent="0.25">
      <c r="A169" t="s">
        <v>496</v>
      </c>
      <c r="B169" t="s">
        <v>277</v>
      </c>
      <c r="C169" t="s">
        <v>817</v>
      </c>
      <c r="D169" t="s">
        <v>594</v>
      </c>
      <c r="E169" s="4">
        <v>33.793478260869563</v>
      </c>
      <c r="F169" s="4">
        <f>Nurse[[#This Row],[Total Nurse Staff Hours]]/Nurse[[#This Row],[MDS Census]]</f>
        <v>3.0561273721453848</v>
      </c>
      <c r="G169" s="4">
        <f>Nurse[[#This Row],[Total Direct Care Staff Hours]]/Nurse[[#This Row],[MDS Census]]</f>
        <v>2.7469443550981021</v>
      </c>
      <c r="H169" s="4">
        <f>Nurse[[#This Row],[Total RN Hours (w/ Admin, DON)]]/Nurse[[#This Row],[MDS Census]]</f>
        <v>0.37825667417175945</v>
      </c>
      <c r="I169" s="4">
        <f>Nurse[[#This Row],[RN Hours (excl. Admin, DON)]]/Nurse[[#This Row],[MDS Census]]</f>
        <v>0.21100032164683177</v>
      </c>
      <c r="J169" s="4">
        <f>SUM(Nurse[[#This Row],[RN Hours (excl. Admin, DON)]],Nurse[[#This Row],[RN Admin Hours]],Nurse[[#This Row],[RN DON Hours]],Nurse[[#This Row],[LPN Hours (excl. Admin)]],Nurse[[#This Row],[LPN Admin Hours]],Nurse[[#This Row],[CNA Hours]],Nurse[[#This Row],[NA TR Hours]],Nurse[[#This Row],[Med Aide/Tech Hours]])</f>
        <v>103.27717391304348</v>
      </c>
      <c r="K169" s="4">
        <f>SUM(Nurse[[#This Row],[RN Hours (excl. Admin, DON)]],Nurse[[#This Row],[LPN Hours (excl. Admin)]],Nurse[[#This Row],[CNA Hours]],Nurse[[#This Row],[NA TR Hours]],Nurse[[#This Row],[Med Aide/Tech Hours]])</f>
        <v>92.828804347826079</v>
      </c>
      <c r="L169" s="4">
        <f>SUM(Nurse[[#This Row],[RN Hours (excl. Admin, DON)]],Nurse[[#This Row],[RN Admin Hours]],Nurse[[#This Row],[RN DON Hours]])</f>
        <v>12.782608695652174</v>
      </c>
      <c r="M169" s="4">
        <v>7.1304347826086953</v>
      </c>
      <c r="N169" s="4">
        <v>0</v>
      </c>
      <c r="O169" s="4">
        <v>5.6521739130434785</v>
      </c>
      <c r="P169" s="4">
        <f>SUM(Nurse[[#This Row],[LPN Hours (excl. Admin)]],Nurse[[#This Row],[LPN Admin Hours]])</f>
        <v>26.741847826086957</v>
      </c>
      <c r="Q169" s="4">
        <v>21.945652173913043</v>
      </c>
      <c r="R169" s="4">
        <v>4.7961956521739131</v>
      </c>
      <c r="S169" s="4">
        <f>SUM(Nurse[[#This Row],[CNA Hours]],Nurse[[#This Row],[NA TR Hours]],Nurse[[#This Row],[Med Aide/Tech Hours]])</f>
        <v>63.752717391304344</v>
      </c>
      <c r="T169" s="4">
        <v>38.491847826086953</v>
      </c>
      <c r="U169" s="4">
        <v>11.970108695652174</v>
      </c>
      <c r="V169" s="4">
        <v>13.290760869565217</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9" s="4">
        <v>0</v>
      </c>
      <c r="Y169" s="4">
        <v>0</v>
      </c>
      <c r="Z169" s="4">
        <v>0</v>
      </c>
      <c r="AA169" s="4">
        <v>0</v>
      </c>
      <c r="AB169" s="4">
        <v>0</v>
      </c>
      <c r="AC169" s="4">
        <v>0</v>
      </c>
      <c r="AD169" s="4">
        <v>0</v>
      </c>
      <c r="AE169" s="4">
        <v>0</v>
      </c>
      <c r="AF169" s="1">
        <v>265632</v>
      </c>
      <c r="AG169" s="1">
        <v>7</v>
      </c>
      <c r="AH169"/>
    </row>
    <row r="170" spans="1:34" x14ac:dyDescent="0.25">
      <c r="A170" t="s">
        <v>496</v>
      </c>
      <c r="B170" t="s">
        <v>207</v>
      </c>
      <c r="C170" t="s">
        <v>763</v>
      </c>
      <c r="D170" t="s">
        <v>538</v>
      </c>
      <c r="E170" s="4">
        <v>92.228260869565219</v>
      </c>
      <c r="F170" s="4">
        <f>Nurse[[#This Row],[Total Nurse Staff Hours]]/Nurse[[#This Row],[MDS Census]]</f>
        <v>0.91319858573954027</v>
      </c>
      <c r="G170" s="4">
        <f>Nurse[[#This Row],[Total Direct Care Staff Hours]]/Nurse[[#This Row],[MDS Census]]</f>
        <v>0.91319858573954027</v>
      </c>
      <c r="H170" s="4">
        <f>Nurse[[#This Row],[Total RN Hours (w/ Admin, DON)]]/Nurse[[#This Row],[MDS Census]]</f>
        <v>0.1089923394225103</v>
      </c>
      <c r="I170" s="4">
        <f>Nurse[[#This Row],[RN Hours (excl. Admin, DON)]]/Nurse[[#This Row],[MDS Census]]</f>
        <v>0.1089923394225103</v>
      </c>
      <c r="J170" s="4">
        <f>SUM(Nurse[[#This Row],[RN Hours (excl. Admin, DON)]],Nurse[[#This Row],[RN Admin Hours]],Nurse[[#This Row],[RN DON Hours]],Nurse[[#This Row],[LPN Hours (excl. Admin)]],Nurse[[#This Row],[LPN Admin Hours]],Nurse[[#This Row],[CNA Hours]],Nurse[[#This Row],[NA TR Hours]],Nurse[[#This Row],[Med Aide/Tech Hours]])</f>
        <v>84.222717391304343</v>
      </c>
      <c r="K170" s="4">
        <f>SUM(Nurse[[#This Row],[RN Hours (excl. Admin, DON)]],Nurse[[#This Row],[LPN Hours (excl. Admin)]],Nurse[[#This Row],[CNA Hours]],Nurse[[#This Row],[NA TR Hours]],Nurse[[#This Row],[Med Aide/Tech Hours]])</f>
        <v>84.222717391304343</v>
      </c>
      <c r="L170" s="4">
        <f>SUM(Nurse[[#This Row],[RN Hours (excl. Admin, DON)]],Nurse[[#This Row],[RN Admin Hours]],Nurse[[#This Row],[RN DON Hours]])</f>
        <v>10.052173913043477</v>
      </c>
      <c r="M170" s="4">
        <v>10.052173913043477</v>
      </c>
      <c r="N170" s="4">
        <v>0</v>
      </c>
      <c r="O170" s="4">
        <v>0</v>
      </c>
      <c r="P170" s="4">
        <f>SUM(Nurse[[#This Row],[LPN Hours (excl. Admin)]],Nurse[[#This Row],[LPN Admin Hours]])</f>
        <v>17.428369565217391</v>
      </c>
      <c r="Q170" s="4">
        <v>17.428369565217391</v>
      </c>
      <c r="R170" s="4">
        <v>0</v>
      </c>
      <c r="S170" s="4">
        <f>SUM(Nurse[[#This Row],[CNA Hours]],Nurse[[#This Row],[NA TR Hours]],Nurse[[#This Row],[Med Aide/Tech Hours]])</f>
        <v>56.742173913043466</v>
      </c>
      <c r="T170" s="4">
        <v>56.742173913043466</v>
      </c>
      <c r="U170" s="4">
        <v>0</v>
      </c>
      <c r="V170" s="4">
        <v>0</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0" s="4">
        <v>0</v>
      </c>
      <c r="Y170" s="4">
        <v>0</v>
      </c>
      <c r="Z170" s="4">
        <v>0</v>
      </c>
      <c r="AA170" s="4">
        <v>0</v>
      </c>
      <c r="AB170" s="4">
        <v>0</v>
      </c>
      <c r="AC170" s="4">
        <v>0</v>
      </c>
      <c r="AD170" s="4">
        <v>0</v>
      </c>
      <c r="AE170" s="4">
        <v>0</v>
      </c>
      <c r="AF170" s="1">
        <v>265510</v>
      </c>
      <c r="AG170" s="1">
        <v>7</v>
      </c>
      <c r="AH170"/>
    </row>
    <row r="171" spans="1:34" x14ac:dyDescent="0.25">
      <c r="A171" t="s">
        <v>496</v>
      </c>
      <c r="B171" t="s">
        <v>298</v>
      </c>
      <c r="C171" t="s">
        <v>635</v>
      </c>
      <c r="D171" t="s">
        <v>588</v>
      </c>
      <c r="E171" s="4">
        <v>53.478260869565219</v>
      </c>
      <c r="F171" s="4">
        <f>Nurse[[#This Row],[Total Nurse Staff Hours]]/Nurse[[#This Row],[MDS Census]]</f>
        <v>2.2366666666666664</v>
      </c>
      <c r="G171" s="4">
        <f>Nurse[[#This Row],[Total Direct Care Staff Hours]]/Nurse[[#This Row],[MDS Census]]</f>
        <v>2.2366666666666664</v>
      </c>
      <c r="H171" s="4">
        <f>Nurse[[#This Row],[Total RN Hours (w/ Admin, DON)]]/Nurse[[#This Row],[MDS Census]]</f>
        <v>0.21397357723577234</v>
      </c>
      <c r="I171" s="4">
        <f>Nurse[[#This Row],[RN Hours (excl. Admin, DON)]]/Nurse[[#This Row],[MDS Census]]</f>
        <v>0.21397357723577234</v>
      </c>
      <c r="J171" s="4">
        <f>SUM(Nurse[[#This Row],[RN Hours (excl. Admin, DON)]],Nurse[[#This Row],[RN Admin Hours]],Nurse[[#This Row],[RN DON Hours]],Nurse[[#This Row],[LPN Hours (excl. Admin)]],Nurse[[#This Row],[LPN Admin Hours]],Nurse[[#This Row],[CNA Hours]],Nurse[[#This Row],[NA TR Hours]],Nurse[[#This Row],[Med Aide/Tech Hours]])</f>
        <v>119.61304347826086</v>
      </c>
      <c r="K171" s="4">
        <f>SUM(Nurse[[#This Row],[RN Hours (excl. Admin, DON)]],Nurse[[#This Row],[LPN Hours (excl. Admin)]],Nurse[[#This Row],[CNA Hours]],Nurse[[#This Row],[NA TR Hours]],Nurse[[#This Row],[Med Aide/Tech Hours]])</f>
        <v>119.61304347826086</v>
      </c>
      <c r="L171" s="4">
        <f>SUM(Nurse[[#This Row],[RN Hours (excl. Admin, DON)]],Nurse[[#This Row],[RN Admin Hours]],Nurse[[#This Row],[RN DON Hours]])</f>
        <v>11.442934782608695</v>
      </c>
      <c r="M171" s="4">
        <v>11.442934782608695</v>
      </c>
      <c r="N171" s="4">
        <v>0</v>
      </c>
      <c r="O171" s="4">
        <v>0</v>
      </c>
      <c r="P171" s="4">
        <f>SUM(Nurse[[#This Row],[LPN Hours (excl. Admin)]],Nurse[[#This Row],[LPN Admin Hours]])</f>
        <v>15.779891304347826</v>
      </c>
      <c r="Q171" s="4">
        <v>15.779891304347826</v>
      </c>
      <c r="R171" s="4">
        <v>0</v>
      </c>
      <c r="S171" s="4">
        <f>SUM(Nurse[[#This Row],[CNA Hours]],Nurse[[#This Row],[NA TR Hours]],Nurse[[#This Row],[Med Aide/Tech Hours]])</f>
        <v>92.390217391304333</v>
      </c>
      <c r="T171" s="4">
        <v>38.018804347826084</v>
      </c>
      <c r="U171" s="4">
        <v>41.471956521739131</v>
      </c>
      <c r="V171" s="4">
        <v>12.899456521739131</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1" s="4">
        <v>0</v>
      </c>
      <c r="Y171" s="4">
        <v>0</v>
      </c>
      <c r="Z171" s="4">
        <v>0</v>
      </c>
      <c r="AA171" s="4">
        <v>0</v>
      </c>
      <c r="AB171" s="4">
        <v>0</v>
      </c>
      <c r="AC171" s="4">
        <v>0</v>
      </c>
      <c r="AD171" s="4">
        <v>0</v>
      </c>
      <c r="AE171" s="4">
        <v>0</v>
      </c>
      <c r="AF171" s="1">
        <v>265665</v>
      </c>
      <c r="AG171" s="1">
        <v>7</v>
      </c>
      <c r="AH171"/>
    </row>
    <row r="172" spans="1:34" x14ac:dyDescent="0.25">
      <c r="A172" t="s">
        <v>496</v>
      </c>
      <c r="B172" t="s">
        <v>272</v>
      </c>
      <c r="C172" t="s">
        <v>703</v>
      </c>
      <c r="D172" t="s">
        <v>523</v>
      </c>
      <c r="E172" s="4">
        <v>79.336956521739125</v>
      </c>
      <c r="F172" s="4">
        <f>Nurse[[#This Row],[Total Nurse Staff Hours]]/Nurse[[#This Row],[MDS Census]]</f>
        <v>2.9344307439375261</v>
      </c>
      <c r="G172" s="4">
        <f>Nurse[[#This Row],[Total Direct Care Staff Hours]]/Nurse[[#This Row],[MDS Census]]</f>
        <v>2.7277448965611732</v>
      </c>
      <c r="H172" s="4">
        <f>Nurse[[#This Row],[Total RN Hours (w/ Admin, DON)]]/Nurse[[#This Row],[MDS Census]]</f>
        <v>0.64412385258254568</v>
      </c>
      <c r="I172" s="4">
        <f>Nurse[[#This Row],[RN Hours (excl. Admin, DON)]]/Nurse[[#This Row],[MDS Census]]</f>
        <v>0.50383066173448432</v>
      </c>
      <c r="J172" s="4">
        <f>SUM(Nurse[[#This Row],[RN Hours (excl. Admin, DON)]],Nurse[[#This Row],[RN Admin Hours]],Nurse[[#This Row],[RN DON Hours]],Nurse[[#This Row],[LPN Hours (excl. Admin)]],Nurse[[#This Row],[LPN Admin Hours]],Nurse[[#This Row],[CNA Hours]],Nurse[[#This Row],[NA TR Hours]],Nurse[[#This Row],[Med Aide/Tech Hours]])</f>
        <v>232.80880434782611</v>
      </c>
      <c r="K172" s="4">
        <f>SUM(Nurse[[#This Row],[RN Hours (excl. Admin, DON)]],Nurse[[#This Row],[LPN Hours (excl. Admin)]],Nurse[[#This Row],[CNA Hours]],Nurse[[#This Row],[NA TR Hours]],Nurse[[#This Row],[Med Aide/Tech Hours]])</f>
        <v>216.4109782608696</v>
      </c>
      <c r="L172" s="4">
        <f>SUM(Nurse[[#This Row],[RN Hours (excl. Admin, DON)]],Nurse[[#This Row],[RN Admin Hours]],Nurse[[#This Row],[RN DON Hours]])</f>
        <v>51.102826086956526</v>
      </c>
      <c r="M172" s="4">
        <v>39.972391304347838</v>
      </c>
      <c r="N172" s="4">
        <v>5.5652173913043477</v>
      </c>
      <c r="O172" s="4">
        <v>5.5652173913043477</v>
      </c>
      <c r="P172" s="4">
        <f>SUM(Nurse[[#This Row],[LPN Hours (excl. Admin)]],Nurse[[#This Row],[LPN Admin Hours]])</f>
        <v>23.202065217391304</v>
      </c>
      <c r="Q172" s="4">
        <v>17.934673913043479</v>
      </c>
      <c r="R172" s="4">
        <v>5.267391304347826</v>
      </c>
      <c r="S172" s="4">
        <f>SUM(Nurse[[#This Row],[CNA Hours]],Nurse[[#This Row],[NA TR Hours]],Nurse[[#This Row],[Med Aide/Tech Hours]])</f>
        <v>158.50391304347829</v>
      </c>
      <c r="T172" s="4">
        <v>118.24478260869567</v>
      </c>
      <c r="U172" s="4">
        <v>5.7798913043478262</v>
      </c>
      <c r="V172" s="4">
        <v>34.479239130434792</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2" s="4">
        <v>0</v>
      </c>
      <c r="Y172" s="4">
        <v>0</v>
      </c>
      <c r="Z172" s="4">
        <v>0</v>
      </c>
      <c r="AA172" s="4">
        <v>0</v>
      </c>
      <c r="AB172" s="4">
        <v>0</v>
      </c>
      <c r="AC172" s="4">
        <v>0</v>
      </c>
      <c r="AD172" s="4">
        <v>0</v>
      </c>
      <c r="AE172" s="4">
        <v>0</v>
      </c>
      <c r="AF172" s="1">
        <v>265620</v>
      </c>
      <c r="AG172" s="1">
        <v>7</v>
      </c>
      <c r="AH172"/>
    </row>
    <row r="173" spans="1:34" x14ac:dyDescent="0.25">
      <c r="A173" t="s">
        <v>496</v>
      </c>
      <c r="B173" t="s">
        <v>253</v>
      </c>
      <c r="C173" t="s">
        <v>716</v>
      </c>
      <c r="D173" t="s">
        <v>610</v>
      </c>
      <c r="E173" s="4">
        <v>117.10869565217391</v>
      </c>
      <c r="F173" s="4">
        <f>Nurse[[#This Row],[Total Nurse Staff Hours]]/Nurse[[#This Row],[MDS Census]]</f>
        <v>1.604408761834045</v>
      </c>
      <c r="G173" s="4">
        <f>Nurse[[#This Row],[Total Direct Care Staff Hours]]/Nurse[[#This Row],[MDS Census]]</f>
        <v>1.4383794319658438</v>
      </c>
      <c r="H173" s="4">
        <f>Nurse[[#This Row],[Total RN Hours (w/ Admin, DON)]]/Nurse[[#This Row],[MDS Census]]</f>
        <v>5.7787265639502518E-2</v>
      </c>
      <c r="I173" s="4">
        <f>Nurse[[#This Row],[RN Hours (excl. Admin, DON)]]/Nurse[[#This Row],[MDS Census]]</f>
        <v>3.0629292741785784E-4</v>
      </c>
      <c r="J173" s="4">
        <f>SUM(Nurse[[#This Row],[RN Hours (excl. Admin, DON)]],Nurse[[#This Row],[RN Admin Hours]],Nurse[[#This Row],[RN DON Hours]],Nurse[[#This Row],[LPN Hours (excl. Admin)]],Nurse[[#This Row],[LPN Admin Hours]],Nurse[[#This Row],[CNA Hours]],Nurse[[#This Row],[NA TR Hours]],Nurse[[#This Row],[Med Aide/Tech Hours]])</f>
        <v>187.89021739130436</v>
      </c>
      <c r="K173" s="4">
        <f>SUM(Nurse[[#This Row],[RN Hours (excl. Admin, DON)]],Nurse[[#This Row],[LPN Hours (excl. Admin)]],Nurse[[#This Row],[CNA Hours]],Nurse[[#This Row],[NA TR Hours]],Nurse[[#This Row],[Med Aide/Tech Hours]])</f>
        <v>168.44673913043479</v>
      </c>
      <c r="L173" s="4">
        <f>SUM(Nurse[[#This Row],[RN Hours (excl. Admin, DON)]],Nurse[[#This Row],[RN Admin Hours]],Nurse[[#This Row],[RN DON Hours]])</f>
        <v>6.7673913043478269</v>
      </c>
      <c r="M173" s="4">
        <v>3.5869565217391305E-2</v>
      </c>
      <c r="N173" s="4">
        <v>2.4369565217391305</v>
      </c>
      <c r="O173" s="4">
        <v>4.2945652173913045</v>
      </c>
      <c r="P173" s="4">
        <f>SUM(Nurse[[#This Row],[LPN Hours (excl. Admin)]],Nurse[[#This Row],[LPN Admin Hours]])</f>
        <v>74.903260869565216</v>
      </c>
      <c r="Q173" s="4">
        <v>62.19130434782609</v>
      </c>
      <c r="R173" s="4">
        <v>12.711956521739127</v>
      </c>
      <c r="S173" s="4">
        <f>SUM(Nurse[[#This Row],[CNA Hours]],Nurse[[#This Row],[NA TR Hours]],Nurse[[#This Row],[Med Aide/Tech Hours]])</f>
        <v>106.21956521739131</v>
      </c>
      <c r="T173" s="4">
        <v>103.52500000000001</v>
      </c>
      <c r="U173" s="4">
        <v>0</v>
      </c>
      <c r="V173" s="4">
        <v>2.6945652173913048</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3" s="4">
        <v>0</v>
      </c>
      <c r="Y173" s="4">
        <v>0</v>
      </c>
      <c r="Z173" s="4">
        <v>0</v>
      </c>
      <c r="AA173" s="4">
        <v>0</v>
      </c>
      <c r="AB173" s="4">
        <v>0</v>
      </c>
      <c r="AC173" s="4">
        <v>0</v>
      </c>
      <c r="AD173" s="4">
        <v>0</v>
      </c>
      <c r="AE173" s="4">
        <v>0</v>
      </c>
      <c r="AF173" s="1">
        <v>265585</v>
      </c>
      <c r="AG173" s="1">
        <v>7</v>
      </c>
      <c r="AH173"/>
    </row>
    <row r="174" spans="1:34" x14ac:dyDescent="0.25">
      <c r="A174" t="s">
        <v>496</v>
      </c>
      <c r="B174" t="s">
        <v>349</v>
      </c>
      <c r="C174" t="s">
        <v>711</v>
      </c>
      <c r="D174" t="s">
        <v>543</v>
      </c>
      <c r="E174" s="4">
        <v>31.565217391304348</v>
      </c>
      <c r="F174" s="4">
        <f>Nurse[[#This Row],[Total Nurse Staff Hours]]/Nurse[[#This Row],[MDS Census]]</f>
        <v>3.2633953168044076</v>
      </c>
      <c r="G174" s="4">
        <f>Nurse[[#This Row],[Total Direct Care Staff Hours]]/Nurse[[#This Row],[MDS Census]]</f>
        <v>2.9555337465564735</v>
      </c>
      <c r="H174" s="4">
        <f>Nurse[[#This Row],[Total RN Hours (w/ Admin, DON)]]/Nurse[[#This Row],[MDS Census]]</f>
        <v>0.41328168044077135</v>
      </c>
      <c r="I174" s="4">
        <f>Nurse[[#This Row],[RN Hours (excl. Admin, DON)]]/Nurse[[#This Row],[MDS Census]]</f>
        <v>0.24799242424242424</v>
      </c>
      <c r="J174" s="4">
        <f>SUM(Nurse[[#This Row],[RN Hours (excl. Admin, DON)]],Nurse[[#This Row],[RN Admin Hours]],Nurse[[#This Row],[RN DON Hours]],Nurse[[#This Row],[LPN Hours (excl. Admin)]],Nurse[[#This Row],[LPN Admin Hours]],Nurse[[#This Row],[CNA Hours]],Nurse[[#This Row],[NA TR Hours]],Nurse[[#This Row],[Med Aide/Tech Hours]])</f>
        <v>103.00978260869564</v>
      </c>
      <c r="K174" s="4">
        <f>SUM(Nurse[[#This Row],[RN Hours (excl. Admin, DON)]],Nurse[[#This Row],[LPN Hours (excl. Admin)]],Nurse[[#This Row],[CNA Hours]],Nurse[[#This Row],[NA TR Hours]],Nurse[[#This Row],[Med Aide/Tech Hours]])</f>
        <v>93.292065217391297</v>
      </c>
      <c r="L174" s="4">
        <f>SUM(Nurse[[#This Row],[RN Hours (excl. Admin, DON)]],Nurse[[#This Row],[RN Admin Hours]],Nurse[[#This Row],[RN DON Hours]])</f>
        <v>13.045326086956521</v>
      </c>
      <c r="M174" s="4">
        <v>7.8279347826086951</v>
      </c>
      <c r="N174" s="4">
        <v>0</v>
      </c>
      <c r="O174" s="4">
        <v>5.2173913043478262</v>
      </c>
      <c r="P174" s="4">
        <f>SUM(Nurse[[#This Row],[LPN Hours (excl. Admin)]],Nurse[[#This Row],[LPN Admin Hours]])</f>
        <v>22.619456521739131</v>
      </c>
      <c r="Q174" s="4">
        <v>18.119130434782612</v>
      </c>
      <c r="R174" s="4">
        <v>4.5003260869565214</v>
      </c>
      <c r="S174" s="4">
        <f>SUM(Nurse[[#This Row],[CNA Hours]],Nurse[[#This Row],[NA TR Hours]],Nurse[[#This Row],[Med Aide/Tech Hours]])</f>
        <v>67.344999999999999</v>
      </c>
      <c r="T174" s="4">
        <v>31.859456521739137</v>
      </c>
      <c r="U174" s="4">
        <v>23.499347826086954</v>
      </c>
      <c r="V174" s="4">
        <v>11.98619565217391</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4" s="4">
        <v>0</v>
      </c>
      <c r="Y174" s="4">
        <v>0</v>
      </c>
      <c r="Z174" s="4">
        <v>0</v>
      </c>
      <c r="AA174" s="4">
        <v>0</v>
      </c>
      <c r="AB174" s="4">
        <v>0</v>
      </c>
      <c r="AC174" s="4">
        <v>0</v>
      </c>
      <c r="AD174" s="4">
        <v>0</v>
      </c>
      <c r="AE174" s="4">
        <v>0</v>
      </c>
      <c r="AF174" s="1">
        <v>265739</v>
      </c>
      <c r="AG174" s="1">
        <v>7</v>
      </c>
      <c r="AH174"/>
    </row>
    <row r="175" spans="1:34" x14ac:dyDescent="0.25">
      <c r="A175" t="s">
        <v>496</v>
      </c>
      <c r="B175" t="s">
        <v>467</v>
      </c>
      <c r="C175" t="s">
        <v>700</v>
      </c>
      <c r="D175" t="s">
        <v>538</v>
      </c>
      <c r="E175" s="4">
        <v>14.956521739130435</v>
      </c>
      <c r="F175" s="4">
        <f>Nurse[[#This Row],[Total Nurse Staff Hours]]/Nurse[[#This Row],[MDS Census]]</f>
        <v>5.4077034883720945</v>
      </c>
      <c r="G175" s="4">
        <f>Nurse[[#This Row],[Total Direct Care Staff Hours]]/Nurse[[#This Row],[MDS Census]]</f>
        <v>4.8388081395348852</v>
      </c>
      <c r="H175" s="4">
        <f>Nurse[[#This Row],[Total RN Hours (w/ Admin, DON)]]/Nurse[[#This Row],[MDS Census]]</f>
        <v>0.54265988372093021</v>
      </c>
      <c r="I175" s="4">
        <f>Nurse[[#This Row],[RN Hours (excl. Admin, DON)]]/Nurse[[#This Row],[MDS Census]]</f>
        <v>0.28975290697674416</v>
      </c>
      <c r="J175" s="4">
        <f>SUM(Nurse[[#This Row],[RN Hours (excl. Admin, DON)]],Nurse[[#This Row],[RN Admin Hours]],Nurse[[#This Row],[RN DON Hours]],Nurse[[#This Row],[LPN Hours (excl. Admin)]],Nurse[[#This Row],[LPN Admin Hours]],Nurse[[#This Row],[CNA Hours]],Nurse[[#This Row],[NA TR Hours]],Nurse[[#This Row],[Med Aide/Tech Hours]])</f>
        <v>80.880434782608717</v>
      </c>
      <c r="K175" s="4">
        <f>SUM(Nurse[[#This Row],[RN Hours (excl. Admin, DON)]],Nurse[[#This Row],[LPN Hours (excl. Admin)]],Nurse[[#This Row],[CNA Hours]],Nurse[[#This Row],[NA TR Hours]],Nurse[[#This Row],[Med Aide/Tech Hours]])</f>
        <v>72.371739130434804</v>
      </c>
      <c r="L175" s="4">
        <f>SUM(Nurse[[#This Row],[RN Hours (excl. Admin, DON)]],Nurse[[#This Row],[RN Admin Hours]],Nurse[[#This Row],[RN DON Hours]])</f>
        <v>8.1163043478260875</v>
      </c>
      <c r="M175" s="4">
        <v>4.3336956521739127</v>
      </c>
      <c r="N175" s="4">
        <v>0</v>
      </c>
      <c r="O175" s="4">
        <v>3.7826086956521738</v>
      </c>
      <c r="P175" s="4">
        <f>SUM(Nurse[[#This Row],[LPN Hours (excl. Admin)]],Nurse[[#This Row],[LPN Admin Hours]])</f>
        <v>28.314130434782616</v>
      </c>
      <c r="Q175" s="4">
        <v>23.588043478260875</v>
      </c>
      <c r="R175" s="4">
        <v>4.7260869565217396</v>
      </c>
      <c r="S175" s="4">
        <f>SUM(Nurse[[#This Row],[CNA Hours]],Nurse[[#This Row],[NA TR Hours]],Nurse[[#This Row],[Med Aide/Tech Hours]])</f>
        <v>44.45000000000001</v>
      </c>
      <c r="T175" s="4">
        <v>42.675000000000011</v>
      </c>
      <c r="U175" s="4">
        <v>0</v>
      </c>
      <c r="V175" s="4">
        <v>1.7749999999999999</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2.0250000000000004</v>
      </c>
      <c r="X175" s="4">
        <v>1.8945652173913046</v>
      </c>
      <c r="Y175" s="4">
        <v>0</v>
      </c>
      <c r="Z175" s="4">
        <v>0</v>
      </c>
      <c r="AA175" s="4">
        <v>0.13043478260869565</v>
      </c>
      <c r="AB175" s="4">
        <v>0</v>
      </c>
      <c r="AC175" s="4">
        <v>0</v>
      </c>
      <c r="AD175" s="4">
        <v>0</v>
      </c>
      <c r="AE175" s="4">
        <v>0</v>
      </c>
      <c r="AF175" t="s">
        <v>3</v>
      </c>
      <c r="AG175" s="1">
        <v>7</v>
      </c>
      <c r="AH175"/>
    </row>
    <row r="176" spans="1:34" x14ac:dyDescent="0.25">
      <c r="A176" t="s">
        <v>496</v>
      </c>
      <c r="B176" t="s">
        <v>182</v>
      </c>
      <c r="C176" t="s">
        <v>719</v>
      </c>
      <c r="D176" t="s">
        <v>594</v>
      </c>
      <c r="E176" s="4">
        <v>51.380434782608695</v>
      </c>
      <c r="F176" s="4">
        <f>Nurse[[#This Row],[Total Nurse Staff Hours]]/Nurse[[#This Row],[MDS Census]]</f>
        <v>3.6216945208377407</v>
      </c>
      <c r="G176" s="4">
        <f>Nurse[[#This Row],[Total Direct Care Staff Hours]]/Nurse[[#This Row],[MDS Census]]</f>
        <v>3.2794584302940555</v>
      </c>
      <c r="H176" s="4">
        <f>Nurse[[#This Row],[Total RN Hours (w/ Admin, DON)]]/Nurse[[#This Row],[MDS Census]]</f>
        <v>0.63332980748889367</v>
      </c>
      <c r="I176" s="4">
        <f>Nurse[[#This Row],[RN Hours (excl. Admin, DON)]]/Nurse[[#This Row],[MDS Census]]</f>
        <v>0.29109371694520841</v>
      </c>
      <c r="J176" s="4">
        <f>SUM(Nurse[[#This Row],[RN Hours (excl. Admin, DON)]],Nurse[[#This Row],[RN Admin Hours]],Nurse[[#This Row],[RN DON Hours]],Nurse[[#This Row],[LPN Hours (excl. Admin)]],Nurse[[#This Row],[LPN Admin Hours]],Nurse[[#This Row],[CNA Hours]],Nurse[[#This Row],[NA TR Hours]],Nurse[[#This Row],[Med Aide/Tech Hours]])</f>
        <v>186.08423913043478</v>
      </c>
      <c r="K176" s="4">
        <f>SUM(Nurse[[#This Row],[RN Hours (excl. Admin, DON)]],Nurse[[#This Row],[LPN Hours (excl. Admin)]],Nurse[[#This Row],[CNA Hours]],Nurse[[#This Row],[NA TR Hours]],Nurse[[#This Row],[Med Aide/Tech Hours]])</f>
        <v>168.5</v>
      </c>
      <c r="L176" s="4">
        <f>SUM(Nurse[[#This Row],[RN Hours (excl. Admin, DON)]],Nurse[[#This Row],[RN Admin Hours]],Nurse[[#This Row],[RN DON Hours]])</f>
        <v>32.540760869565219</v>
      </c>
      <c r="M176" s="4">
        <v>14.956521739130435</v>
      </c>
      <c r="N176" s="4">
        <v>11.845108695652174</v>
      </c>
      <c r="O176" s="4">
        <v>5.7391304347826084</v>
      </c>
      <c r="P176" s="4">
        <f>SUM(Nurse[[#This Row],[LPN Hours (excl. Admin)]],Nurse[[#This Row],[LPN Admin Hours]])</f>
        <v>39.309782608695649</v>
      </c>
      <c r="Q176" s="4">
        <v>39.309782608695649</v>
      </c>
      <c r="R176" s="4">
        <v>0</v>
      </c>
      <c r="S176" s="4">
        <f>SUM(Nurse[[#This Row],[CNA Hours]],Nurse[[#This Row],[NA TR Hours]],Nurse[[#This Row],[Med Aide/Tech Hours]])</f>
        <v>114.23369565217391</v>
      </c>
      <c r="T176" s="4">
        <v>91.524456521739125</v>
      </c>
      <c r="U176" s="4">
        <v>0</v>
      </c>
      <c r="V176" s="4">
        <v>22.709239130434781</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6" s="4">
        <v>0</v>
      </c>
      <c r="Y176" s="4">
        <v>0</v>
      </c>
      <c r="Z176" s="4">
        <v>0</v>
      </c>
      <c r="AA176" s="4">
        <v>0</v>
      </c>
      <c r="AB176" s="4">
        <v>0</v>
      </c>
      <c r="AC176" s="4">
        <v>0</v>
      </c>
      <c r="AD176" s="4">
        <v>0</v>
      </c>
      <c r="AE176" s="4">
        <v>0</v>
      </c>
      <c r="AF176" s="1">
        <v>265470</v>
      </c>
      <c r="AG176" s="1">
        <v>7</v>
      </c>
      <c r="AH176"/>
    </row>
    <row r="177" spans="1:34" x14ac:dyDescent="0.25">
      <c r="A177" t="s">
        <v>496</v>
      </c>
      <c r="B177" t="s">
        <v>134</v>
      </c>
      <c r="C177" t="s">
        <v>775</v>
      </c>
      <c r="D177" t="s">
        <v>572</v>
      </c>
      <c r="E177" s="4">
        <v>81.228260869565219</v>
      </c>
      <c r="F177" s="4">
        <f>Nurse[[#This Row],[Total Nurse Staff Hours]]/Nurse[[#This Row],[MDS Census]]</f>
        <v>3.6181252509032515</v>
      </c>
      <c r="G177" s="4">
        <f>Nurse[[#This Row],[Total Direct Care Staff Hours]]/Nurse[[#This Row],[MDS Census]]</f>
        <v>3.4938445068914756</v>
      </c>
      <c r="H177" s="4">
        <f>Nurse[[#This Row],[Total RN Hours (w/ Admin, DON)]]/Nurse[[#This Row],[MDS Census]]</f>
        <v>0.21052455506490031</v>
      </c>
      <c r="I177" s="4">
        <f>Nurse[[#This Row],[RN Hours (excl. Admin, DON)]]/Nurse[[#This Row],[MDS Census]]</f>
        <v>0.13987019938445069</v>
      </c>
      <c r="J177" s="4">
        <f>SUM(Nurse[[#This Row],[RN Hours (excl. Admin, DON)]],Nurse[[#This Row],[RN Admin Hours]],Nurse[[#This Row],[RN DON Hours]],Nurse[[#This Row],[LPN Hours (excl. Admin)]],Nurse[[#This Row],[LPN Admin Hours]],Nurse[[#This Row],[CNA Hours]],Nurse[[#This Row],[NA TR Hours]],Nurse[[#This Row],[Med Aide/Tech Hours]])</f>
        <v>293.89402173913044</v>
      </c>
      <c r="K177" s="4">
        <f>SUM(Nurse[[#This Row],[RN Hours (excl. Admin, DON)]],Nurse[[#This Row],[LPN Hours (excl. Admin)]],Nurse[[#This Row],[CNA Hours]],Nurse[[#This Row],[NA TR Hours]],Nurse[[#This Row],[Med Aide/Tech Hours]])</f>
        <v>283.79891304347825</v>
      </c>
      <c r="L177" s="4">
        <f>SUM(Nurse[[#This Row],[RN Hours (excl. Admin, DON)]],Nurse[[#This Row],[RN Admin Hours]],Nurse[[#This Row],[RN DON Hours]])</f>
        <v>17.100543478260871</v>
      </c>
      <c r="M177" s="4">
        <v>11.361413043478262</v>
      </c>
      <c r="N177" s="4">
        <v>0</v>
      </c>
      <c r="O177" s="4">
        <v>5.7391304347826084</v>
      </c>
      <c r="P177" s="4">
        <f>SUM(Nurse[[#This Row],[LPN Hours (excl. Admin)]],Nurse[[#This Row],[LPN Admin Hours]])</f>
        <v>55.130434782608695</v>
      </c>
      <c r="Q177" s="4">
        <v>50.774456521739133</v>
      </c>
      <c r="R177" s="4">
        <v>4.3559782608695654</v>
      </c>
      <c r="S177" s="4">
        <f>SUM(Nurse[[#This Row],[CNA Hours]],Nurse[[#This Row],[NA TR Hours]],Nurse[[#This Row],[Med Aide/Tech Hours]])</f>
        <v>221.66304347826087</v>
      </c>
      <c r="T177" s="4">
        <v>124.95108695652173</v>
      </c>
      <c r="U177" s="4">
        <v>46.470108695652172</v>
      </c>
      <c r="V177" s="4">
        <v>50.241847826086953</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7" s="4">
        <v>0</v>
      </c>
      <c r="Y177" s="4">
        <v>0</v>
      </c>
      <c r="Z177" s="4">
        <v>0</v>
      </c>
      <c r="AA177" s="4">
        <v>0</v>
      </c>
      <c r="AB177" s="4">
        <v>0</v>
      </c>
      <c r="AC177" s="4">
        <v>0</v>
      </c>
      <c r="AD177" s="4">
        <v>0</v>
      </c>
      <c r="AE177" s="4">
        <v>0</v>
      </c>
      <c r="AF177" s="1">
        <v>265387</v>
      </c>
      <c r="AG177" s="1">
        <v>7</v>
      </c>
      <c r="AH177"/>
    </row>
    <row r="178" spans="1:34" x14ac:dyDescent="0.25">
      <c r="A178" t="s">
        <v>496</v>
      </c>
      <c r="B178" t="s">
        <v>461</v>
      </c>
      <c r="C178" t="s">
        <v>812</v>
      </c>
      <c r="D178" t="s">
        <v>538</v>
      </c>
      <c r="E178" s="4">
        <v>84.228260869565219</v>
      </c>
      <c r="F178" s="4">
        <f>Nurse[[#This Row],[Total Nurse Staff Hours]]/Nurse[[#This Row],[MDS Census]]</f>
        <v>3.383339785778809</v>
      </c>
      <c r="G178" s="4">
        <f>Nurse[[#This Row],[Total Direct Care Staff Hours]]/Nurse[[#This Row],[MDS Census]]</f>
        <v>3.3197186733772086</v>
      </c>
      <c r="H178" s="4">
        <f>Nurse[[#This Row],[Total RN Hours (w/ Admin, DON)]]/Nurse[[#This Row],[MDS Census]]</f>
        <v>0.48000774293457216</v>
      </c>
      <c r="I178" s="4">
        <f>Nurse[[#This Row],[RN Hours (excl. Admin, DON)]]/Nurse[[#This Row],[MDS Census]]</f>
        <v>0.41638663053297198</v>
      </c>
      <c r="J178" s="4">
        <f>SUM(Nurse[[#This Row],[RN Hours (excl. Admin, DON)]],Nurse[[#This Row],[RN Admin Hours]],Nurse[[#This Row],[RN DON Hours]],Nurse[[#This Row],[LPN Hours (excl. Admin)]],Nurse[[#This Row],[LPN Admin Hours]],Nurse[[#This Row],[CNA Hours]],Nurse[[#This Row],[NA TR Hours]],Nurse[[#This Row],[Med Aide/Tech Hours]])</f>
        <v>284.97282608695645</v>
      </c>
      <c r="K178" s="4">
        <f>SUM(Nurse[[#This Row],[RN Hours (excl. Admin, DON)]],Nurse[[#This Row],[LPN Hours (excl. Admin)]],Nurse[[#This Row],[CNA Hours]],Nurse[[#This Row],[NA TR Hours]],Nurse[[#This Row],[Med Aide/Tech Hours]])</f>
        <v>279.61413043478251</v>
      </c>
      <c r="L178" s="4">
        <f>SUM(Nurse[[#This Row],[RN Hours (excl. Admin, DON)]],Nurse[[#This Row],[RN Admin Hours]],Nurse[[#This Row],[RN DON Hours]])</f>
        <v>40.430217391304346</v>
      </c>
      <c r="M178" s="4">
        <v>35.071521739130432</v>
      </c>
      <c r="N178" s="4">
        <v>0</v>
      </c>
      <c r="O178" s="4">
        <v>5.3586956521739131</v>
      </c>
      <c r="P178" s="4">
        <f>SUM(Nurse[[#This Row],[LPN Hours (excl. Admin)]],Nurse[[#This Row],[LPN Admin Hours]])</f>
        <v>100.495652173913</v>
      </c>
      <c r="Q178" s="4">
        <v>100.495652173913</v>
      </c>
      <c r="R178" s="4">
        <v>0</v>
      </c>
      <c r="S178" s="4">
        <f>SUM(Nurse[[#This Row],[CNA Hours]],Nurse[[#This Row],[NA TR Hours]],Nurse[[#This Row],[Med Aide/Tech Hours]])</f>
        <v>144.04695652173911</v>
      </c>
      <c r="T178" s="4">
        <v>136.12304347826085</v>
      </c>
      <c r="U178" s="4">
        <v>0</v>
      </c>
      <c r="V178" s="4">
        <v>7.9239130434782608</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46.462934782608698</v>
      </c>
      <c r="X178" s="4">
        <v>4.4076086956521738</v>
      </c>
      <c r="Y178" s="4">
        <v>0</v>
      </c>
      <c r="Z178" s="4">
        <v>0</v>
      </c>
      <c r="AA178" s="4">
        <v>10.791739130434783</v>
      </c>
      <c r="AB178" s="4">
        <v>0</v>
      </c>
      <c r="AC178" s="4">
        <v>31.263586956521738</v>
      </c>
      <c r="AD178" s="4">
        <v>0</v>
      </c>
      <c r="AE178" s="4">
        <v>0</v>
      </c>
      <c r="AF178" s="1">
        <v>265880</v>
      </c>
      <c r="AG178" s="1">
        <v>7</v>
      </c>
      <c r="AH178"/>
    </row>
    <row r="179" spans="1:34" x14ac:dyDescent="0.25">
      <c r="A179" t="s">
        <v>496</v>
      </c>
      <c r="B179" t="s">
        <v>82</v>
      </c>
      <c r="C179" t="s">
        <v>700</v>
      </c>
      <c r="D179" t="s">
        <v>538</v>
      </c>
      <c r="E179" s="4">
        <v>109.64130434782609</v>
      </c>
      <c r="F179" s="4">
        <f>Nurse[[#This Row],[Total Nurse Staff Hours]]/Nurse[[#This Row],[MDS Census]]</f>
        <v>3.3721126202042231</v>
      </c>
      <c r="G179" s="4">
        <f>Nurse[[#This Row],[Total Direct Care Staff Hours]]/Nurse[[#This Row],[MDS Census]]</f>
        <v>3.337513631406761</v>
      </c>
      <c r="H179" s="4">
        <f>Nurse[[#This Row],[Total RN Hours (w/ Admin, DON)]]/Nurse[[#This Row],[MDS Census]]</f>
        <v>0.37124021017150782</v>
      </c>
      <c r="I179" s="4">
        <f>Nurse[[#This Row],[RN Hours (excl. Admin, DON)]]/Nurse[[#This Row],[MDS Census]]</f>
        <v>0.33664122137404578</v>
      </c>
      <c r="J179" s="4">
        <f>SUM(Nurse[[#This Row],[RN Hours (excl. Admin, DON)]],Nurse[[#This Row],[RN Admin Hours]],Nurse[[#This Row],[RN DON Hours]],Nurse[[#This Row],[LPN Hours (excl. Admin)]],Nurse[[#This Row],[LPN Admin Hours]],Nurse[[#This Row],[CNA Hours]],Nurse[[#This Row],[NA TR Hours]],Nurse[[#This Row],[Med Aide/Tech Hours]])</f>
        <v>369.7228260869565</v>
      </c>
      <c r="K179" s="4">
        <f>SUM(Nurse[[#This Row],[RN Hours (excl. Admin, DON)]],Nurse[[#This Row],[LPN Hours (excl. Admin)]],Nurse[[#This Row],[CNA Hours]],Nurse[[#This Row],[NA TR Hours]],Nurse[[#This Row],[Med Aide/Tech Hours]])</f>
        <v>365.92934782608694</v>
      </c>
      <c r="L179" s="4">
        <f>SUM(Nurse[[#This Row],[RN Hours (excl. Admin, DON)]],Nurse[[#This Row],[RN Admin Hours]],Nurse[[#This Row],[RN DON Hours]])</f>
        <v>40.703260869565213</v>
      </c>
      <c r="M179" s="4">
        <v>36.90978260869565</v>
      </c>
      <c r="N179" s="4">
        <v>0</v>
      </c>
      <c r="O179" s="4">
        <v>3.7934782608695654</v>
      </c>
      <c r="P179" s="4">
        <f>SUM(Nurse[[#This Row],[LPN Hours (excl. Admin)]],Nurse[[#This Row],[LPN Admin Hours]])</f>
        <v>71.155434782608694</v>
      </c>
      <c r="Q179" s="4">
        <v>71.155434782608694</v>
      </c>
      <c r="R179" s="4">
        <v>0</v>
      </c>
      <c r="S179" s="4">
        <f>SUM(Nurse[[#This Row],[CNA Hours]],Nurse[[#This Row],[NA TR Hours]],Nurse[[#This Row],[Med Aide/Tech Hours]])</f>
        <v>257.86413043478257</v>
      </c>
      <c r="T179" s="4">
        <v>212.18749999999997</v>
      </c>
      <c r="U179" s="4">
        <v>0</v>
      </c>
      <c r="V179" s="4">
        <v>45.676630434782609</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100.05619565217391</v>
      </c>
      <c r="X179" s="4">
        <v>1.566086956521739</v>
      </c>
      <c r="Y179" s="4">
        <v>0</v>
      </c>
      <c r="Z179" s="4">
        <v>0</v>
      </c>
      <c r="AA179" s="4">
        <v>16.89108695652174</v>
      </c>
      <c r="AB179" s="4">
        <v>0</v>
      </c>
      <c r="AC179" s="4">
        <v>81.340869565217389</v>
      </c>
      <c r="AD179" s="4">
        <v>0</v>
      </c>
      <c r="AE179" s="4">
        <v>0.25815217391304346</v>
      </c>
      <c r="AF179" s="1">
        <v>265303</v>
      </c>
      <c r="AG179" s="1">
        <v>7</v>
      </c>
      <c r="AH179"/>
    </row>
    <row r="180" spans="1:34" x14ac:dyDescent="0.25">
      <c r="A180" t="s">
        <v>496</v>
      </c>
      <c r="B180" t="s">
        <v>454</v>
      </c>
      <c r="C180" t="s">
        <v>700</v>
      </c>
      <c r="D180" t="s">
        <v>615</v>
      </c>
      <c r="E180" s="4">
        <v>82.043478260869563</v>
      </c>
      <c r="F180" s="4">
        <f>Nurse[[#This Row],[Total Nurse Staff Hours]]/Nurse[[#This Row],[MDS Census]]</f>
        <v>3.9301709062003174</v>
      </c>
      <c r="G180" s="4">
        <f>Nurse[[#This Row],[Total Direct Care Staff Hours]]/Nurse[[#This Row],[MDS Census]]</f>
        <v>3.8660479597244302</v>
      </c>
      <c r="H180" s="4">
        <f>Nurse[[#This Row],[Total RN Hours (w/ Admin, DON)]]/Nurse[[#This Row],[MDS Census]]</f>
        <v>0.54036963434022256</v>
      </c>
      <c r="I180" s="4">
        <f>Nurse[[#This Row],[RN Hours (excl. Admin, DON)]]/Nurse[[#This Row],[MDS Census]]</f>
        <v>0.47624668786433494</v>
      </c>
      <c r="J180" s="4">
        <f>SUM(Nurse[[#This Row],[RN Hours (excl. Admin, DON)]],Nurse[[#This Row],[RN Admin Hours]],Nurse[[#This Row],[RN DON Hours]],Nurse[[#This Row],[LPN Hours (excl. Admin)]],Nurse[[#This Row],[LPN Admin Hours]],Nurse[[#This Row],[CNA Hours]],Nurse[[#This Row],[NA TR Hours]],Nurse[[#This Row],[Med Aide/Tech Hours]])</f>
        <v>322.44489130434778</v>
      </c>
      <c r="K180" s="4">
        <f>SUM(Nurse[[#This Row],[RN Hours (excl. Admin, DON)]],Nurse[[#This Row],[LPN Hours (excl. Admin)]],Nurse[[#This Row],[CNA Hours]],Nurse[[#This Row],[NA TR Hours]],Nurse[[#This Row],[Med Aide/Tech Hours]])</f>
        <v>317.1840217391304</v>
      </c>
      <c r="L180" s="4">
        <f>SUM(Nurse[[#This Row],[RN Hours (excl. Admin, DON)]],Nurse[[#This Row],[RN Admin Hours]],Nurse[[#This Row],[RN DON Hours]])</f>
        <v>44.333804347826089</v>
      </c>
      <c r="M180" s="4">
        <v>39.072934782608698</v>
      </c>
      <c r="N180" s="4">
        <v>0</v>
      </c>
      <c r="O180" s="4">
        <v>5.2608695652173916</v>
      </c>
      <c r="P180" s="4">
        <f>SUM(Nurse[[#This Row],[LPN Hours (excl. Admin)]],Nurse[[#This Row],[LPN Admin Hours]])</f>
        <v>110.97391304347826</v>
      </c>
      <c r="Q180" s="4">
        <v>110.97391304347826</v>
      </c>
      <c r="R180" s="4">
        <v>0</v>
      </c>
      <c r="S180" s="4">
        <f>SUM(Nurse[[#This Row],[CNA Hours]],Nurse[[#This Row],[NA TR Hours]],Nurse[[#This Row],[Med Aide/Tech Hours]])</f>
        <v>167.13717391304345</v>
      </c>
      <c r="T180" s="4">
        <v>162.25673913043477</v>
      </c>
      <c r="U180" s="4">
        <v>0</v>
      </c>
      <c r="V180" s="4">
        <v>4.8804347826086953</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1.2173913043478262</v>
      </c>
      <c r="X180" s="4">
        <v>0.95652173913043481</v>
      </c>
      <c r="Y180" s="4">
        <v>0</v>
      </c>
      <c r="Z180" s="4">
        <v>0</v>
      </c>
      <c r="AA180" s="4">
        <v>0.2608695652173913</v>
      </c>
      <c r="AB180" s="4">
        <v>0</v>
      </c>
      <c r="AC180" s="4">
        <v>0</v>
      </c>
      <c r="AD180" s="4">
        <v>0</v>
      </c>
      <c r="AE180" s="4">
        <v>0</v>
      </c>
      <c r="AF180" s="1">
        <v>265872</v>
      </c>
      <c r="AG180" s="1">
        <v>7</v>
      </c>
      <c r="AH180"/>
    </row>
    <row r="181" spans="1:34" x14ac:dyDescent="0.25">
      <c r="A181" t="s">
        <v>496</v>
      </c>
      <c r="B181" t="s">
        <v>364</v>
      </c>
      <c r="C181" t="s">
        <v>812</v>
      </c>
      <c r="D181" t="s">
        <v>538</v>
      </c>
      <c r="E181" s="4">
        <v>83.510869565217391</v>
      </c>
      <c r="F181" s="4">
        <f>Nurse[[#This Row],[Total Nurse Staff Hours]]/Nurse[[#This Row],[MDS Census]]</f>
        <v>3.4768384745542114</v>
      </c>
      <c r="G181" s="4">
        <f>Nurse[[#This Row],[Total Direct Care Staff Hours]]/Nurse[[#This Row],[MDS Census]]</f>
        <v>3.4133216191591829</v>
      </c>
      <c r="H181" s="4">
        <f>Nurse[[#This Row],[Total RN Hours (w/ Admin, DON)]]/Nurse[[#This Row],[MDS Census]]</f>
        <v>0.37104776779903687</v>
      </c>
      <c r="I181" s="4">
        <f>Nurse[[#This Row],[RN Hours (excl. Admin, DON)]]/Nurse[[#This Row],[MDS Census]]</f>
        <v>0.30753091240400887</v>
      </c>
      <c r="J181" s="4">
        <f>SUM(Nurse[[#This Row],[RN Hours (excl. Admin, DON)]],Nurse[[#This Row],[RN Admin Hours]],Nurse[[#This Row],[RN DON Hours]],Nurse[[#This Row],[LPN Hours (excl. Admin)]],Nurse[[#This Row],[LPN Admin Hours]],Nurse[[#This Row],[CNA Hours]],Nurse[[#This Row],[NA TR Hours]],Nurse[[#This Row],[Med Aide/Tech Hours]])</f>
        <v>290.35380434782616</v>
      </c>
      <c r="K181" s="4">
        <f>SUM(Nurse[[#This Row],[RN Hours (excl. Admin, DON)]],Nurse[[#This Row],[LPN Hours (excl. Admin)]],Nurse[[#This Row],[CNA Hours]],Nurse[[#This Row],[NA TR Hours]],Nurse[[#This Row],[Med Aide/Tech Hours]])</f>
        <v>285.04945652173916</v>
      </c>
      <c r="L181" s="4">
        <f>SUM(Nurse[[#This Row],[RN Hours (excl. Admin, DON)]],Nurse[[#This Row],[RN Admin Hours]],Nurse[[#This Row],[RN DON Hours]])</f>
        <v>30.986521739130438</v>
      </c>
      <c r="M181" s="4">
        <v>25.682173913043481</v>
      </c>
      <c r="N181" s="4">
        <v>0</v>
      </c>
      <c r="O181" s="4">
        <v>5.3043478260869561</v>
      </c>
      <c r="P181" s="4">
        <f>SUM(Nurse[[#This Row],[LPN Hours (excl. Admin)]],Nurse[[#This Row],[LPN Admin Hours]])</f>
        <v>80.064782608695666</v>
      </c>
      <c r="Q181" s="4">
        <v>80.064782608695666</v>
      </c>
      <c r="R181" s="4">
        <v>0</v>
      </c>
      <c r="S181" s="4">
        <f>SUM(Nurse[[#This Row],[CNA Hours]],Nurse[[#This Row],[NA TR Hours]],Nurse[[#This Row],[Med Aide/Tech Hours]])</f>
        <v>179.30250000000001</v>
      </c>
      <c r="T181" s="4">
        <v>166.8813043478261</v>
      </c>
      <c r="U181" s="4">
        <v>0</v>
      </c>
      <c r="V181" s="4">
        <v>12.421195652173912</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8.7554347826086953</v>
      </c>
      <c r="X181" s="4">
        <v>0.60869565217391308</v>
      </c>
      <c r="Y181" s="4">
        <v>0</v>
      </c>
      <c r="Z181" s="4">
        <v>0</v>
      </c>
      <c r="AA181" s="4">
        <v>1.8369565217391304</v>
      </c>
      <c r="AB181" s="4">
        <v>0</v>
      </c>
      <c r="AC181" s="4">
        <v>6.3097826086956523</v>
      </c>
      <c r="AD181" s="4">
        <v>0</v>
      </c>
      <c r="AE181" s="4">
        <v>0</v>
      </c>
      <c r="AF181" s="1">
        <v>265759</v>
      </c>
      <c r="AG181" s="1">
        <v>7</v>
      </c>
      <c r="AH181"/>
    </row>
    <row r="182" spans="1:34" x14ac:dyDescent="0.25">
      <c r="A182" t="s">
        <v>496</v>
      </c>
      <c r="B182" t="s">
        <v>311</v>
      </c>
      <c r="C182" t="s">
        <v>675</v>
      </c>
      <c r="D182" t="s">
        <v>538</v>
      </c>
      <c r="E182" s="4">
        <v>69.489130434782609</v>
      </c>
      <c r="F182" s="4">
        <f>Nurse[[#This Row],[Total Nurse Staff Hours]]/Nurse[[#This Row],[MDS Census]]</f>
        <v>3.199450961989676</v>
      </c>
      <c r="G182" s="4">
        <f>Nurse[[#This Row],[Total Direct Care Staff Hours]]/Nurse[[#This Row],[MDS Census]]</f>
        <v>3.0494290630376977</v>
      </c>
      <c r="H182" s="4">
        <f>Nurse[[#This Row],[Total RN Hours (w/ Admin, DON)]]/Nurse[[#This Row],[MDS Census]]</f>
        <v>7.9227279837322084E-2</v>
      </c>
      <c r="I182" s="4">
        <f>Nurse[[#This Row],[RN Hours (excl. Admin, DON)]]/Nurse[[#This Row],[MDS Census]]</f>
        <v>6.6478961363991866E-3</v>
      </c>
      <c r="J182" s="4">
        <f>SUM(Nurse[[#This Row],[RN Hours (excl. Admin, DON)]],Nurse[[#This Row],[RN Admin Hours]],Nurse[[#This Row],[RN DON Hours]],Nurse[[#This Row],[LPN Hours (excl. Admin)]],Nurse[[#This Row],[LPN Admin Hours]],Nurse[[#This Row],[CNA Hours]],Nurse[[#This Row],[NA TR Hours]],Nurse[[#This Row],[Med Aide/Tech Hours]])</f>
        <v>222.32706521739129</v>
      </c>
      <c r="K182" s="4">
        <f>SUM(Nurse[[#This Row],[RN Hours (excl. Admin, DON)]],Nurse[[#This Row],[LPN Hours (excl. Admin)]],Nurse[[#This Row],[CNA Hours]],Nurse[[#This Row],[NA TR Hours]],Nurse[[#This Row],[Med Aide/Tech Hours]])</f>
        <v>211.9021739130435</v>
      </c>
      <c r="L182" s="4">
        <f>SUM(Nurse[[#This Row],[RN Hours (excl. Admin, DON)]],Nurse[[#This Row],[RN Admin Hours]],Nurse[[#This Row],[RN DON Hours]])</f>
        <v>5.5054347826086962</v>
      </c>
      <c r="M182" s="4">
        <v>0.46195652173913043</v>
      </c>
      <c r="N182" s="4">
        <v>0</v>
      </c>
      <c r="O182" s="4">
        <v>5.0434782608695654</v>
      </c>
      <c r="P182" s="4">
        <f>SUM(Nurse[[#This Row],[LPN Hours (excl. Admin)]],Nurse[[#This Row],[LPN Admin Hours]])</f>
        <v>51.314456521739125</v>
      </c>
      <c r="Q182" s="4">
        <v>45.933043478260863</v>
      </c>
      <c r="R182" s="4">
        <v>5.3814130434782621</v>
      </c>
      <c r="S182" s="4">
        <f>SUM(Nurse[[#This Row],[CNA Hours]],Nurse[[#This Row],[NA TR Hours]],Nurse[[#This Row],[Med Aide/Tech Hours]])</f>
        <v>165.50717391304349</v>
      </c>
      <c r="T182" s="4">
        <v>135.4417391304348</v>
      </c>
      <c r="U182" s="4">
        <v>0</v>
      </c>
      <c r="V182" s="4">
        <v>30.065434782608687</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45.988804347826083</v>
      </c>
      <c r="X182" s="4">
        <v>0</v>
      </c>
      <c r="Y182" s="4">
        <v>0</v>
      </c>
      <c r="Z182" s="4">
        <v>0</v>
      </c>
      <c r="AA182" s="4">
        <v>6.6044565217391318</v>
      </c>
      <c r="AB182" s="4">
        <v>0</v>
      </c>
      <c r="AC182" s="4">
        <v>39.384347826086952</v>
      </c>
      <c r="AD182" s="4">
        <v>0</v>
      </c>
      <c r="AE182" s="4">
        <v>0</v>
      </c>
      <c r="AF182" s="1">
        <v>265682</v>
      </c>
      <c r="AG182" s="1">
        <v>7</v>
      </c>
      <c r="AH182"/>
    </row>
    <row r="183" spans="1:34" x14ac:dyDescent="0.25">
      <c r="A183" t="s">
        <v>496</v>
      </c>
      <c r="B183" t="s">
        <v>167</v>
      </c>
      <c r="C183" t="s">
        <v>636</v>
      </c>
      <c r="D183" t="s">
        <v>596</v>
      </c>
      <c r="E183" s="4">
        <v>64.141304347826093</v>
      </c>
      <c r="F183" s="4">
        <f>Nurse[[#This Row],[Total Nurse Staff Hours]]/Nurse[[#This Row],[MDS Census]]</f>
        <v>2.5863328249449244</v>
      </c>
      <c r="G183" s="4">
        <f>Nurse[[#This Row],[Total Direct Care Staff Hours]]/Nurse[[#This Row],[MDS Census]]</f>
        <v>2.4256397220810029</v>
      </c>
      <c r="H183" s="4">
        <f>Nurse[[#This Row],[Total RN Hours (w/ Admin, DON)]]/Nurse[[#This Row],[MDS Census]]</f>
        <v>0.52567361464158613</v>
      </c>
      <c r="I183" s="4">
        <f>Nurse[[#This Row],[RN Hours (excl. Admin, DON)]]/Nurse[[#This Row],[MDS Census]]</f>
        <v>0.36498051177766477</v>
      </c>
      <c r="J183" s="4">
        <f>SUM(Nurse[[#This Row],[RN Hours (excl. Admin, DON)]],Nurse[[#This Row],[RN Admin Hours]],Nurse[[#This Row],[RN DON Hours]],Nurse[[#This Row],[LPN Hours (excl. Admin)]],Nurse[[#This Row],[LPN Admin Hours]],Nurse[[#This Row],[CNA Hours]],Nurse[[#This Row],[NA TR Hours]],Nurse[[#This Row],[Med Aide/Tech Hours]])</f>
        <v>165.89076086956521</v>
      </c>
      <c r="K183" s="4">
        <f>SUM(Nurse[[#This Row],[RN Hours (excl. Admin, DON)]],Nurse[[#This Row],[LPN Hours (excl. Admin)]],Nurse[[#This Row],[CNA Hours]],Nurse[[#This Row],[NA TR Hours]],Nurse[[#This Row],[Med Aide/Tech Hours]])</f>
        <v>155.5836956521739</v>
      </c>
      <c r="L183" s="4">
        <f>SUM(Nurse[[#This Row],[RN Hours (excl. Admin, DON)]],Nurse[[#This Row],[RN Admin Hours]],Nurse[[#This Row],[RN DON Hours]])</f>
        <v>33.717391304347828</v>
      </c>
      <c r="M183" s="4">
        <v>23.410326086956523</v>
      </c>
      <c r="N183" s="4">
        <v>4.9157608695652177</v>
      </c>
      <c r="O183" s="4">
        <v>5.3913043478260869</v>
      </c>
      <c r="P183" s="4">
        <f>SUM(Nurse[[#This Row],[LPN Hours (excl. Admin)]],Nurse[[#This Row],[LPN Admin Hours]])</f>
        <v>28.052608695652175</v>
      </c>
      <c r="Q183" s="4">
        <v>28.052608695652175</v>
      </c>
      <c r="R183" s="4">
        <v>0</v>
      </c>
      <c r="S183" s="4">
        <f>SUM(Nurse[[#This Row],[CNA Hours]],Nurse[[#This Row],[NA TR Hours]],Nurse[[#This Row],[Med Aide/Tech Hours]])</f>
        <v>104.1207608695652</v>
      </c>
      <c r="T183" s="4">
        <v>103.95499999999998</v>
      </c>
      <c r="U183" s="4">
        <v>0</v>
      </c>
      <c r="V183" s="4">
        <v>0.16576086956521738</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11.244021739130435</v>
      </c>
      <c r="X183" s="4">
        <v>0.13315217391304349</v>
      </c>
      <c r="Y183" s="4">
        <v>0</v>
      </c>
      <c r="Z183" s="4">
        <v>0</v>
      </c>
      <c r="AA183" s="4">
        <v>1.6911956521739131</v>
      </c>
      <c r="AB183" s="4">
        <v>0</v>
      </c>
      <c r="AC183" s="4">
        <v>9.2539130434782617</v>
      </c>
      <c r="AD183" s="4">
        <v>0</v>
      </c>
      <c r="AE183" s="4">
        <v>0.16576086956521738</v>
      </c>
      <c r="AF183" s="1">
        <v>265438</v>
      </c>
      <c r="AG183" s="1">
        <v>7</v>
      </c>
      <c r="AH183"/>
    </row>
    <row r="184" spans="1:34" x14ac:dyDescent="0.25">
      <c r="A184" t="s">
        <v>496</v>
      </c>
      <c r="B184" t="s">
        <v>297</v>
      </c>
      <c r="C184" t="s">
        <v>657</v>
      </c>
      <c r="D184" t="s">
        <v>544</v>
      </c>
      <c r="E184" s="4">
        <v>83.014084507042256</v>
      </c>
      <c r="F184" s="4">
        <f>Nurse[[#This Row],[Total Nurse Staff Hours]]/Nurse[[#This Row],[MDS Census]]</f>
        <v>3.1425873769935526</v>
      </c>
      <c r="G184" s="4">
        <f>Nurse[[#This Row],[Total Direct Care Staff Hours]]/Nurse[[#This Row],[MDS Census]]</f>
        <v>2.783671530369868</v>
      </c>
      <c r="H184" s="4">
        <f>Nurse[[#This Row],[Total RN Hours (w/ Admin, DON)]]/Nurse[[#This Row],[MDS Census]]</f>
        <v>0.25201221581269084</v>
      </c>
      <c r="I184" s="4">
        <f>Nurse[[#This Row],[RN Hours (excl. Admin, DON)]]/Nurse[[#This Row],[MDS Census]]</f>
        <v>0.132884289107567</v>
      </c>
      <c r="J184" s="4">
        <f>SUM(Nurse[[#This Row],[RN Hours (excl. Admin, DON)]],Nurse[[#This Row],[RN Admin Hours]],Nurse[[#This Row],[RN DON Hours]],Nurse[[#This Row],[LPN Hours (excl. Admin)]],Nurse[[#This Row],[LPN Admin Hours]],Nurse[[#This Row],[CNA Hours]],Nurse[[#This Row],[NA TR Hours]],Nurse[[#This Row],[Med Aide/Tech Hours]])</f>
        <v>260.87901408450705</v>
      </c>
      <c r="K184" s="4">
        <f>SUM(Nurse[[#This Row],[RN Hours (excl. Admin, DON)]],Nurse[[#This Row],[LPN Hours (excl. Admin)]],Nurse[[#This Row],[CNA Hours]],Nurse[[#This Row],[NA TR Hours]],Nurse[[#This Row],[Med Aide/Tech Hours]])</f>
        <v>231.08394366197186</v>
      </c>
      <c r="L184" s="4">
        <f>SUM(Nurse[[#This Row],[RN Hours (excl. Admin, DON)]],Nurse[[#This Row],[RN Admin Hours]],Nurse[[#This Row],[RN DON Hours]])</f>
        <v>20.920563380281688</v>
      </c>
      <c r="M184" s="4">
        <v>11.031267605633802</v>
      </c>
      <c r="N184" s="4">
        <v>4.1428169014084508</v>
      </c>
      <c r="O184" s="4">
        <v>5.746478873239437</v>
      </c>
      <c r="P184" s="4">
        <f>SUM(Nurse[[#This Row],[LPN Hours (excl. Admin)]],Nurse[[#This Row],[LPN Admin Hours]])</f>
        <v>71.28788732394365</v>
      </c>
      <c r="Q184" s="4">
        <v>51.38211267605633</v>
      </c>
      <c r="R184" s="4">
        <v>19.905774647887316</v>
      </c>
      <c r="S184" s="4">
        <f>SUM(Nurse[[#This Row],[CNA Hours]],Nurse[[#This Row],[NA TR Hours]],Nurse[[#This Row],[Med Aide/Tech Hours]])</f>
        <v>168.67056338028172</v>
      </c>
      <c r="T184" s="4">
        <v>102.56211267605636</v>
      </c>
      <c r="U184" s="4">
        <v>28.029154929577473</v>
      </c>
      <c r="V184" s="4">
        <v>38.079295774647882</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0.66619718309859155</v>
      </c>
      <c r="X184" s="4">
        <v>0</v>
      </c>
      <c r="Y184" s="4">
        <v>0.66619718309859155</v>
      </c>
      <c r="Z184" s="4">
        <v>0</v>
      </c>
      <c r="AA184" s="4">
        <v>0</v>
      </c>
      <c r="AB184" s="4">
        <v>0</v>
      </c>
      <c r="AC184" s="4">
        <v>0</v>
      </c>
      <c r="AD184" s="4">
        <v>0</v>
      </c>
      <c r="AE184" s="4">
        <v>0</v>
      </c>
      <c r="AF184" s="1">
        <v>265664</v>
      </c>
      <c r="AG184" s="1">
        <v>7</v>
      </c>
      <c r="AH184"/>
    </row>
    <row r="185" spans="1:34" x14ac:dyDescent="0.25">
      <c r="A185" t="s">
        <v>496</v>
      </c>
      <c r="B185" t="s">
        <v>465</v>
      </c>
      <c r="C185" t="s">
        <v>700</v>
      </c>
      <c r="D185" t="s">
        <v>538</v>
      </c>
      <c r="E185" s="4">
        <v>43.663043478260867</v>
      </c>
      <c r="F185" s="4">
        <f>Nurse[[#This Row],[Total Nurse Staff Hours]]/Nurse[[#This Row],[MDS Census]]</f>
        <v>4.5972790639780943</v>
      </c>
      <c r="G185" s="4">
        <f>Nurse[[#This Row],[Total Direct Care Staff Hours]]/Nurse[[#This Row],[MDS Census]]</f>
        <v>4.3585262633806332</v>
      </c>
      <c r="H185" s="4">
        <f>Nurse[[#This Row],[Total RN Hours (w/ Admin, DON)]]/Nurse[[#This Row],[MDS Census]]</f>
        <v>0.80062733383121742</v>
      </c>
      <c r="I185" s="4">
        <f>Nurse[[#This Row],[RN Hours (excl. Admin, DON)]]/Nurse[[#This Row],[MDS Census]]</f>
        <v>0.56187453323375658</v>
      </c>
      <c r="J185" s="4">
        <f>SUM(Nurse[[#This Row],[RN Hours (excl. Admin, DON)]],Nurse[[#This Row],[RN Admin Hours]],Nurse[[#This Row],[RN DON Hours]],Nurse[[#This Row],[LPN Hours (excl. Admin)]],Nurse[[#This Row],[LPN Admin Hours]],Nurse[[#This Row],[CNA Hours]],Nurse[[#This Row],[NA TR Hours]],Nurse[[#This Row],[Med Aide/Tech Hours]])</f>
        <v>200.73119565217394</v>
      </c>
      <c r="K185" s="4">
        <f>SUM(Nurse[[#This Row],[RN Hours (excl. Admin, DON)]],Nurse[[#This Row],[LPN Hours (excl. Admin)]],Nurse[[#This Row],[CNA Hours]],Nurse[[#This Row],[NA TR Hours]],Nurse[[#This Row],[Med Aide/Tech Hours]])</f>
        <v>190.30652173913046</v>
      </c>
      <c r="L185" s="4">
        <f>SUM(Nurse[[#This Row],[RN Hours (excl. Admin, DON)]],Nurse[[#This Row],[RN Admin Hours]],Nurse[[#This Row],[RN DON Hours]])</f>
        <v>34.957826086956523</v>
      </c>
      <c r="M185" s="4">
        <v>24.533152173913045</v>
      </c>
      <c r="N185" s="4">
        <v>5.3445652173913061</v>
      </c>
      <c r="O185" s="4">
        <v>5.0801086956521742</v>
      </c>
      <c r="P185" s="4">
        <f>SUM(Nurse[[#This Row],[LPN Hours (excl. Admin)]],Nurse[[#This Row],[LPN Admin Hours]])</f>
        <v>25.332608695652176</v>
      </c>
      <c r="Q185" s="4">
        <v>25.332608695652176</v>
      </c>
      <c r="R185" s="4">
        <v>0</v>
      </c>
      <c r="S185" s="4">
        <f>SUM(Nurse[[#This Row],[CNA Hours]],Nurse[[#This Row],[NA TR Hours]],Nurse[[#This Row],[Med Aide/Tech Hours]])</f>
        <v>140.44076086956522</v>
      </c>
      <c r="T185" s="4">
        <v>108.60108695652175</v>
      </c>
      <c r="U185" s="4">
        <v>0</v>
      </c>
      <c r="V185" s="4">
        <v>31.839673913043484</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8.9695652173913061</v>
      </c>
      <c r="X185" s="4">
        <v>5.6195652173913047</v>
      </c>
      <c r="Y185" s="4">
        <v>0</v>
      </c>
      <c r="Z185" s="4">
        <v>0</v>
      </c>
      <c r="AA185" s="4">
        <v>0</v>
      </c>
      <c r="AB185" s="4">
        <v>0</v>
      </c>
      <c r="AC185" s="4">
        <v>0</v>
      </c>
      <c r="AD185" s="4">
        <v>0</v>
      </c>
      <c r="AE185" s="4">
        <v>3.3500000000000019</v>
      </c>
      <c r="AF185" t="s">
        <v>1</v>
      </c>
      <c r="AG185" s="1">
        <v>7</v>
      </c>
      <c r="AH185"/>
    </row>
    <row r="186" spans="1:34" x14ac:dyDescent="0.25">
      <c r="A186" t="s">
        <v>496</v>
      </c>
      <c r="B186" t="s">
        <v>78</v>
      </c>
      <c r="C186" t="s">
        <v>739</v>
      </c>
      <c r="D186" t="s">
        <v>602</v>
      </c>
      <c r="E186" s="4">
        <v>63.597826086956523</v>
      </c>
      <c r="F186" s="4">
        <f>Nurse[[#This Row],[Total Nurse Staff Hours]]/Nurse[[#This Row],[MDS Census]]</f>
        <v>3.1170210220475125</v>
      </c>
      <c r="G186" s="4">
        <f>Nurse[[#This Row],[Total Direct Care Staff Hours]]/Nurse[[#This Row],[MDS Census]]</f>
        <v>2.8805093146470684</v>
      </c>
      <c r="H186" s="4">
        <f>Nurse[[#This Row],[Total RN Hours (w/ Admin, DON)]]/Nurse[[#This Row],[MDS Census]]</f>
        <v>0.5035293112288497</v>
      </c>
      <c r="I186" s="4">
        <f>Nurse[[#This Row],[RN Hours (excl. Admin, DON)]]/Nurse[[#This Row],[MDS Census]]</f>
        <v>0.41739018971116043</v>
      </c>
      <c r="J186" s="4">
        <f>SUM(Nurse[[#This Row],[RN Hours (excl. Admin, DON)]],Nurse[[#This Row],[RN Admin Hours]],Nurse[[#This Row],[RN DON Hours]],Nurse[[#This Row],[LPN Hours (excl. Admin)]],Nurse[[#This Row],[LPN Admin Hours]],Nurse[[#This Row],[CNA Hours]],Nurse[[#This Row],[NA TR Hours]],Nurse[[#This Row],[Med Aide/Tech Hours]])</f>
        <v>198.23576086956518</v>
      </c>
      <c r="K186" s="4">
        <f>SUM(Nurse[[#This Row],[RN Hours (excl. Admin, DON)]],Nurse[[#This Row],[LPN Hours (excl. Admin)]],Nurse[[#This Row],[CNA Hours]],Nurse[[#This Row],[NA TR Hours]],Nurse[[#This Row],[Med Aide/Tech Hours]])</f>
        <v>183.19413043478258</v>
      </c>
      <c r="L186" s="4">
        <f>SUM(Nurse[[#This Row],[RN Hours (excl. Admin, DON)]],Nurse[[#This Row],[RN Admin Hours]],Nurse[[#This Row],[RN DON Hours]])</f>
        <v>32.023369565217386</v>
      </c>
      <c r="M186" s="4">
        <v>26.545108695652171</v>
      </c>
      <c r="N186" s="4">
        <v>0</v>
      </c>
      <c r="O186" s="4">
        <v>5.4782608695652177</v>
      </c>
      <c r="P186" s="4">
        <f>SUM(Nurse[[#This Row],[LPN Hours (excl. Admin)]],Nurse[[#This Row],[LPN Admin Hours]])</f>
        <v>34.802608695652182</v>
      </c>
      <c r="Q186" s="4">
        <v>25.23923913043479</v>
      </c>
      <c r="R186" s="4">
        <v>9.5633695652173909</v>
      </c>
      <c r="S186" s="4">
        <f>SUM(Nurse[[#This Row],[CNA Hours]],Nurse[[#This Row],[NA TR Hours]],Nurse[[#This Row],[Med Aide/Tech Hours]])</f>
        <v>131.40978260869565</v>
      </c>
      <c r="T186" s="4">
        <v>67.324347826086964</v>
      </c>
      <c r="U186" s="4">
        <v>33.236195652173905</v>
      </c>
      <c r="V186" s="4">
        <v>30.849239130434775</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69.709347826086955</v>
      </c>
      <c r="X186" s="4">
        <v>1.9671739130434784</v>
      </c>
      <c r="Y186" s="4">
        <v>0</v>
      </c>
      <c r="Z186" s="4">
        <v>0</v>
      </c>
      <c r="AA186" s="4">
        <v>7.4801086956521736</v>
      </c>
      <c r="AB186" s="4">
        <v>0</v>
      </c>
      <c r="AC186" s="4">
        <v>54.444239130434774</v>
      </c>
      <c r="AD186" s="4">
        <v>8.1521739130434784E-2</v>
      </c>
      <c r="AE186" s="4">
        <v>5.7363043478260867</v>
      </c>
      <c r="AF186" s="1">
        <v>265285</v>
      </c>
      <c r="AG186" s="1">
        <v>7</v>
      </c>
      <c r="AH186"/>
    </row>
    <row r="187" spans="1:34" x14ac:dyDescent="0.25">
      <c r="A187" t="s">
        <v>496</v>
      </c>
      <c r="B187" t="s">
        <v>219</v>
      </c>
      <c r="C187" t="s">
        <v>739</v>
      </c>
      <c r="D187" t="s">
        <v>602</v>
      </c>
      <c r="E187" s="4">
        <v>80.706521739130437</v>
      </c>
      <c r="F187" s="4">
        <f>Nurse[[#This Row],[Total Nurse Staff Hours]]/Nurse[[#This Row],[MDS Census]]</f>
        <v>2.9423003367003351</v>
      </c>
      <c r="G187" s="4">
        <f>Nurse[[#This Row],[Total Direct Care Staff Hours]]/Nurse[[#This Row],[MDS Census]]</f>
        <v>2.8193171717171701</v>
      </c>
      <c r="H187" s="4">
        <f>Nurse[[#This Row],[Total RN Hours (w/ Admin, DON)]]/Nurse[[#This Row],[MDS Census]]</f>
        <v>0.22783164983164986</v>
      </c>
      <c r="I187" s="4">
        <f>Nurse[[#This Row],[RN Hours (excl. Admin, DON)]]/Nurse[[#This Row],[MDS Census]]</f>
        <v>0.14956228956228959</v>
      </c>
      <c r="J187" s="4">
        <f>SUM(Nurse[[#This Row],[RN Hours (excl. Admin, DON)]],Nurse[[#This Row],[RN Admin Hours]],Nurse[[#This Row],[RN DON Hours]],Nurse[[#This Row],[LPN Hours (excl. Admin)]],Nurse[[#This Row],[LPN Admin Hours]],Nurse[[#This Row],[CNA Hours]],Nurse[[#This Row],[NA TR Hours]],Nurse[[#This Row],[Med Aide/Tech Hours]])</f>
        <v>237.4628260869564</v>
      </c>
      <c r="K187" s="4">
        <f>SUM(Nurse[[#This Row],[RN Hours (excl. Admin, DON)]],Nurse[[#This Row],[LPN Hours (excl. Admin)]],Nurse[[#This Row],[CNA Hours]],Nurse[[#This Row],[NA TR Hours]],Nurse[[#This Row],[Med Aide/Tech Hours]])</f>
        <v>227.53728260869553</v>
      </c>
      <c r="L187" s="4">
        <f>SUM(Nurse[[#This Row],[RN Hours (excl. Admin, DON)]],Nurse[[#This Row],[RN Admin Hours]],Nurse[[#This Row],[RN DON Hours]])</f>
        <v>18.387500000000003</v>
      </c>
      <c r="M187" s="4">
        <v>12.070652173913047</v>
      </c>
      <c r="N187" s="4">
        <v>0.57771739130434785</v>
      </c>
      <c r="O187" s="4">
        <v>5.7391304347826084</v>
      </c>
      <c r="P187" s="4">
        <f>SUM(Nurse[[#This Row],[LPN Hours (excl. Admin)]],Nurse[[#This Row],[LPN Admin Hours]])</f>
        <v>48.564021739130418</v>
      </c>
      <c r="Q187" s="4">
        <v>44.955326086956504</v>
      </c>
      <c r="R187" s="4">
        <v>3.6086956521739131</v>
      </c>
      <c r="S187" s="4">
        <f>SUM(Nurse[[#This Row],[CNA Hours]],Nurse[[#This Row],[NA TR Hours]],Nurse[[#This Row],[Med Aide/Tech Hours]])</f>
        <v>170.51130434782598</v>
      </c>
      <c r="T187" s="4">
        <v>170.51130434782598</v>
      </c>
      <c r="U187" s="4">
        <v>0</v>
      </c>
      <c r="V187" s="4">
        <v>0</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7" s="4">
        <v>0</v>
      </c>
      <c r="Y187" s="4">
        <v>0</v>
      </c>
      <c r="Z187" s="4">
        <v>0</v>
      </c>
      <c r="AA187" s="4">
        <v>0</v>
      </c>
      <c r="AB187" s="4">
        <v>0</v>
      </c>
      <c r="AC187" s="4">
        <v>0</v>
      </c>
      <c r="AD187" s="4">
        <v>0</v>
      </c>
      <c r="AE187" s="4">
        <v>0</v>
      </c>
      <c r="AF187" s="1">
        <v>265530</v>
      </c>
      <c r="AG187" s="1">
        <v>7</v>
      </c>
      <c r="AH187"/>
    </row>
    <row r="188" spans="1:34" x14ac:dyDescent="0.25">
      <c r="A188" t="s">
        <v>496</v>
      </c>
      <c r="B188" t="s">
        <v>126</v>
      </c>
      <c r="C188" t="s">
        <v>724</v>
      </c>
      <c r="D188" t="s">
        <v>538</v>
      </c>
      <c r="E188" s="4">
        <v>56.586956521739133</v>
      </c>
      <c r="F188" s="4">
        <f>Nurse[[#This Row],[Total Nurse Staff Hours]]/Nurse[[#This Row],[MDS Census]]</f>
        <v>1.7493276988090665</v>
      </c>
      <c r="G188" s="4">
        <f>Nurse[[#This Row],[Total Direct Care Staff Hours]]/Nurse[[#This Row],[MDS Census]]</f>
        <v>1.6610161352285824</v>
      </c>
      <c r="H188" s="4">
        <f>Nurse[[#This Row],[Total RN Hours (w/ Admin, DON)]]/Nurse[[#This Row],[MDS Census]]</f>
        <v>0.3757683442182097</v>
      </c>
      <c r="I188" s="4">
        <f>Nurse[[#This Row],[RN Hours (excl. Admin, DON)]]/Nurse[[#This Row],[MDS Census]]</f>
        <v>0.28745678063772567</v>
      </c>
      <c r="J188" s="4">
        <f>SUM(Nurse[[#This Row],[RN Hours (excl. Admin, DON)]],Nurse[[#This Row],[RN Admin Hours]],Nurse[[#This Row],[RN DON Hours]],Nurse[[#This Row],[LPN Hours (excl. Admin)]],Nurse[[#This Row],[LPN Admin Hours]],Nurse[[#This Row],[CNA Hours]],Nurse[[#This Row],[NA TR Hours]],Nurse[[#This Row],[Med Aide/Tech Hours]])</f>
        <v>98.989130434782609</v>
      </c>
      <c r="K188" s="4">
        <f>SUM(Nurse[[#This Row],[RN Hours (excl. Admin, DON)]],Nurse[[#This Row],[LPN Hours (excl. Admin)]],Nurse[[#This Row],[CNA Hours]],Nurse[[#This Row],[NA TR Hours]],Nurse[[#This Row],[Med Aide/Tech Hours]])</f>
        <v>93.991847826086953</v>
      </c>
      <c r="L188" s="4">
        <f>SUM(Nurse[[#This Row],[RN Hours (excl. Admin, DON)]],Nurse[[#This Row],[RN Admin Hours]],Nurse[[#This Row],[RN DON Hours]])</f>
        <v>21.263586956521738</v>
      </c>
      <c r="M188" s="4">
        <v>16.266304347826086</v>
      </c>
      <c r="N188" s="4">
        <v>0</v>
      </c>
      <c r="O188" s="4">
        <v>4.9972826086956523</v>
      </c>
      <c r="P188" s="4">
        <f>SUM(Nurse[[#This Row],[LPN Hours (excl. Admin)]],Nurse[[#This Row],[LPN Admin Hours]])</f>
        <v>26.209239130434781</v>
      </c>
      <c r="Q188" s="4">
        <v>26.209239130434781</v>
      </c>
      <c r="R188" s="4">
        <v>0</v>
      </c>
      <c r="S188" s="4">
        <f>SUM(Nurse[[#This Row],[CNA Hours]],Nurse[[#This Row],[NA TR Hours]],Nurse[[#This Row],[Med Aide/Tech Hours]])</f>
        <v>51.516304347826086</v>
      </c>
      <c r="T188" s="4">
        <v>43.899456521739133</v>
      </c>
      <c r="U188" s="4">
        <v>0</v>
      </c>
      <c r="V188" s="4">
        <v>7.6168478260869561</v>
      </c>
      <c r="W1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8" s="4">
        <v>0</v>
      </c>
      <c r="Y188" s="4">
        <v>0</v>
      </c>
      <c r="Z188" s="4">
        <v>0</v>
      </c>
      <c r="AA188" s="4">
        <v>0</v>
      </c>
      <c r="AB188" s="4">
        <v>0</v>
      </c>
      <c r="AC188" s="4">
        <v>0</v>
      </c>
      <c r="AD188" s="4">
        <v>0</v>
      </c>
      <c r="AE188" s="4">
        <v>0</v>
      </c>
      <c r="AF188" s="1">
        <v>265377</v>
      </c>
      <c r="AG188" s="1">
        <v>7</v>
      </c>
      <c r="AH188"/>
    </row>
    <row r="189" spans="1:34" x14ac:dyDescent="0.25">
      <c r="A189" t="s">
        <v>496</v>
      </c>
      <c r="B189" t="s">
        <v>17</v>
      </c>
      <c r="C189" t="s">
        <v>724</v>
      </c>
      <c r="D189" t="s">
        <v>538</v>
      </c>
      <c r="E189" s="4">
        <v>120.71739130434783</v>
      </c>
      <c r="F189" s="4">
        <f>Nurse[[#This Row],[Total Nurse Staff Hours]]/Nurse[[#This Row],[MDS Census]]</f>
        <v>4.4240707725553756</v>
      </c>
      <c r="G189" s="4">
        <f>Nurse[[#This Row],[Total Direct Care Staff Hours]]/Nurse[[#This Row],[MDS Census]]</f>
        <v>3.8551476679272465</v>
      </c>
      <c r="H189" s="4">
        <f>Nurse[[#This Row],[Total RN Hours (w/ Admin, DON)]]/Nurse[[#This Row],[MDS Census]]</f>
        <v>1.9200630289933371</v>
      </c>
      <c r="I189" s="4">
        <f>Nurse[[#This Row],[RN Hours (excl. Admin, DON)]]/Nurse[[#This Row],[MDS Census]]</f>
        <v>1.351139924365208</v>
      </c>
      <c r="J189" s="4">
        <f>SUM(Nurse[[#This Row],[RN Hours (excl. Admin, DON)]],Nurse[[#This Row],[RN Admin Hours]],Nurse[[#This Row],[RN DON Hours]],Nurse[[#This Row],[LPN Hours (excl. Admin)]],Nurse[[#This Row],[LPN Admin Hours]],Nurse[[#This Row],[CNA Hours]],Nurse[[#This Row],[NA TR Hours]],Nurse[[#This Row],[Med Aide/Tech Hours]])</f>
        <v>534.06228260869568</v>
      </c>
      <c r="K189" s="4">
        <f>SUM(Nurse[[#This Row],[RN Hours (excl. Admin, DON)]],Nurse[[#This Row],[LPN Hours (excl. Admin)]],Nurse[[#This Row],[CNA Hours]],Nurse[[#This Row],[NA TR Hours]],Nurse[[#This Row],[Med Aide/Tech Hours]])</f>
        <v>465.38336956521738</v>
      </c>
      <c r="L189" s="4">
        <f>SUM(Nurse[[#This Row],[RN Hours (excl. Admin, DON)]],Nurse[[#This Row],[RN Admin Hours]],Nurse[[#This Row],[RN DON Hours]])</f>
        <v>231.78500000000003</v>
      </c>
      <c r="M189" s="4">
        <v>163.10608695652175</v>
      </c>
      <c r="N189" s="4">
        <v>63.635434782608698</v>
      </c>
      <c r="O189" s="4">
        <v>5.0434782608695654</v>
      </c>
      <c r="P189" s="4">
        <f>SUM(Nurse[[#This Row],[LPN Hours (excl. Admin)]],Nurse[[#This Row],[LPN Admin Hours]])</f>
        <v>44.881739130434759</v>
      </c>
      <c r="Q189" s="4">
        <v>44.881739130434759</v>
      </c>
      <c r="R189" s="4">
        <v>0</v>
      </c>
      <c r="S189" s="4">
        <f>SUM(Nurse[[#This Row],[CNA Hours]],Nurse[[#This Row],[NA TR Hours]],Nurse[[#This Row],[Med Aide/Tech Hours]])</f>
        <v>257.39554347826083</v>
      </c>
      <c r="T189" s="4">
        <v>180.0791304347826</v>
      </c>
      <c r="U189" s="4">
        <v>0</v>
      </c>
      <c r="V189" s="4">
        <v>77.316413043478249</v>
      </c>
      <c r="W1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9" s="4">
        <v>0</v>
      </c>
      <c r="Y189" s="4">
        <v>0</v>
      </c>
      <c r="Z189" s="4">
        <v>0</v>
      </c>
      <c r="AA189" s="4">
        <v>0</v>
      </c>
      <c r="AB189" s="4">
        <v>0</v>
      </c>
      <c r="AC189" s="4">
        <v>0</v>
      </c>
      <c r="AD189" s="4">
        <v>0</v>
      </c>
      <c r="AE189" s="4">
        <v>0</v>
      </c>
      <c r="AF189" s="1">
        <v>265095</v>
      </c>
      <c r="AG189" s="1">
        <v>7</v>
      </c>
      <c r="AH189"/>
    </row>
    <row r="190" spans="1:34" x14ac:dyDescent="0.25">
      <c r="A190" t="s">
        <v>496</v>
      </c>
      <c r="B190" t="s">
        <v>440</v>
      </c>
      <c r="C190" t="s">
        <v>735</v>
      </c>
      <c r="D190" t="s">
        <v>562</v>
      </c>
      <c r="E190" s="4">
        <v>69.054347826086953</v>
      </c>
      <c r="F190" s="4">
        <f>Nurse[[#This Row],[Total Nurse Staff Hours]]/Nurse[[#This Row],[MDS Census]]</f>
        <v>2.7890524161813319</v>
      </c>
      <c r="G190" s="4">
        <f>Nurse[[#This Row],[Total Direct Care Staff Hours]]/Nurse[[#This Row],[MDS Census]]</f>
        <v>2.6257830946009761</v>
      </c>
      <c r="H190" s="4">
        <f>Nurse[[#This Row],[Total RN Hours (w/ Admin, DON)]]/Nurse[[#This Row],[MDS Census]]</f>
        <v>0.29646466236423735</v>
      </c>
      <c r="I190" s="4">
        <f>Nurse[[#This Row],[RN Hours (excl. Admin, DON)]]/Nurse[[#This Row],[MDS Census]]</f>
        <v>0.13319534078388162</v>
      </c>
      <c r="J190" s="4">
        <f>SUM(Nurse[[#This Row],[RN Hours (excl. Admin, DON)]],Nurse[[#This Row],[RN Admin Hours]],Nurse[[#This Row],[RN DON Hours]],Nurse[[#This Row],[LPN Hours (excl. Admin)]],Nurse[[#This Row],[LPN Admin Hours]],Nurse[[#This Row],[CNA Hours]],Nurse[[#This Row],[NA TR Hours]],Nurse[[#This Row],[Med Aide/Tech Hours]])</f>
        <v>192.59619565217392</v>
      </c>
      <c r="K190" s="4">
        <f>SUM(Nurse[[#This Row],[RN Hours (excl. Admin, DON)]],Nurse[[#This Row],[LPN Hours (excl. Admin)]],Nurse[[#This Row],[CNA Hours]],Nurse[[#This Row],[NA TR Hours]],Nurse[[#This Row],[Med Aide/Tech Hours]])</f>
        <v>181.32173913043479</v>
      </c>
      <c r="L190" s="4">
        <f>SUM(Nurse[[#This Row],[RN Hours (excl. Admin, DON)]],Nurse[[#This Row],[RN Admin Hours]],Nurse[[#This Row],[RN DON Hours]])</f>
        <v>20.472173913043477</v>
      </c>
      <c r="M190" s="4">
        <v>9.1977173913043462</v>
      </c>
      <c r="N190" s="4">
        <v>5.6222826086956532</v>
      </c>
      <c r="O190" s="4">
        <v>5.6521739130434785</v>
      </c>
      <c r="P190" s="4">
        <f>SUM(Nurse[[#This Row],[LPN Hours (excl. Admin)]],Nurse[[#This Row],[LPN Admin Hours]])</f>
        <v>67.31347826086953</v>
      </c>
      <c r="Q190" s="4">
        <v>67.31347826086953</v>
      </c>
      <c r="R190" s="4">
        <v>0</v>
      </c>
      <c r="S190" s="4">
        <f>SUM(Nurse[[#This Row],[CNA Hours]],Nurse[[#This Row],[NA TR Hours]],Nurse[[#This Row],[Med Aide/Tech Hours]])</f>
        <v>104.81054347826091</v>
      </c>
      <c r="T190" s="4">
        <v>69.815869565217412</v>
      </c>
      <c r="U190" s="4">
        <v>8.3338043478260868</v>
      </c>
      <c r="V190" s="4">
        <v>26.660869565217403</v>
      </c>
      <c r="W1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0" s="4">
        <v>0</v>
      </c>
      <c r="Y190" s="4">
        <v>0</v>
      </c>
      <c r="Z190" s="4">
        <v>0</v>
      </c>
      <c r="AA190" s="4">
        <v>0</v>
      </c>
      <c r="AB190" s="4">
        <v>0</v>
      </c>
      <c r="AC190" s="4">
        <v>0</v>
      </c>
      <c r="AD190" s="4">
        <v>0</v>
      </c>
      <c r="AE190" s="4">
        <v>0</v>
      </c>
      <c r="AF190" s="1">
        <v>265853</v>
      </c>
      <c r="AG190" s="1">
        <v>7</v>
      </c>
      <c r="AH190"/>
    </row>
    <row r="191" spans="1:34" x14ac:dyDescent="0.25">
      <c r="A191" t="s">
        <v>496</v>
      </c>
      <c r="B191" t="s">
        <v>85</v>
      </c>
      <c r="C191" t="s">
        <v>735</v>
      </c>
      <c r="D191" t="s">
        <v>562</v>
      </c>
      <c r="E191" s="4">
        <v>103.43478260869566</v>
      </c>
      <c r="F191" s="4">
        <f>Nurse[[#This Row],[Total Nurse Staff Hours]]/Nurse[[#This Row],[MDS Census]]</f>
        <v>3.2101176965111393</v>
      </c>
      <c r="G191" s="4">
        <f>Nurse[[#This Row],[Total Direct Care Staff Hours]]/Nurse[[#This Row],[MDS Census]]</f>
        <v>3.0055180748213539</v>
      </c>
      <c r="H191" s="4">
        <f>Nurse[[#This Row],[Total RN Hours (w/ Admin, DON)]]/Nurse[[#This Row],[MDS Census]]</f>
        <v>0.5071500630517024</v>
      </c>
      <c r="I191" s="4">
        <f>Nurse[[#This Row],[RN Hours (excl. Admin, DON)]]/Nurse[[#This Row],[MDS Census]]</f>
        <v>0.35250210172341317</v>
      </c>
      <c r="J191" s="4">
        <f>SUM(Nurse[[#This Row],[RN Hours (excl. Admin, DON)]],Nurse[[#This Row],[RN Admin Hours]],Nurse[[#This Row],[RN DON Hours]],Nurse[[#This Row],[LPN Hours (excl. Admin)]],Nurse[[#This Row],[LPN Admin Hours]],Nurse[[#This Row],[CNA Hours]],Nurse[[#This Row],[NA TR Hours]],Nurse[[#This Row],[Med Aide/Tech Hours]])</f>
        <v>332.03782608695656</v>
      </c>
      <c r="K191" s="4">
        <f>SUM(Nurse[[#This Row],[RN Hours (excl. Admin, DON)]],Nurse[[#This Row],[LPN Hours (excl. Admin)]],Nurse[[#This Row],[CNA Hours]],Nurse[[#This Row],[NA TR Hours]],Nurse[[#This Row],[Med Aide/Tech Hours]])</f>
        <v>310.87510869565222</v>
      </c>
      <c r="L191" s="4">
        <f>SUM(Nurse[[#This Row],[RN Hours (excl. Admin, DON)]],Nurse[[#This Row],[RN Admin Hours]],Nurse[[#This Row],[RN DON Hours]])</f>
        <v>52.45695652173913</v>
      </c>
      <c r="M191" s="4">
        <v>36.460978260869567</v>
      </c>
      <c r="N191" s="4">
        <v>10.474239130434782</v>
      </c>
      <c r="O191" s="4">
        <v>5.5217391304347823</v>
      </c>
      <c r="P191" s="4">
        <f>SUM(Nurse[[#This Row],[LPN Hours (excl. Admin)]],Nurse[[#This Row],[LPN Admin Hours]])</f>
        <v>63.174782608695665</v>
      </c>
      <c r="Q191" s="4">
        <v>58.00804347826088</v>
      </c>
      <c r="R191" s="4">
        <v>5.1667391304347818</v>
      </c>
      <c r="S191" s="4">
        <f>SUM(Nurse[[#This Row],[CNA Hours]],Nurse[[#This Row],[NA TR Hours]],Nurse[[#This Row],[Med Aide/Tech Hours]])</f>
        <v>216.40608695652176</v>
      </c>
      <c r="T191" s="4">
        <v>149.12847826086957</v>
      </c>
      <c r="U191" s="4">
        <v>36.087173913043493</v>
      </c>
      <c r="V191" s="4">
        <v>31.190434782608701</v>
      </c>
      <c r="W1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5.5217391304347823</v>
      </c>
      <c r="X191" s="4">
        <v>0</v>
      </c>
      <c r="Y191" s="4">
        <v>0</v>
      </c>
      <c r="Z191" s="4">
        <v>5.5217391304347823</v>
      </c>
      <c r="AA191" s="4">
        <v>0</v>
      </c>
      <c r="AB191" s="4">
        <v>0</v>
      </c>
      <c r="AC191" s="4">
        <v>0</v>
      </c>
      <c r="AD191" s="4">
        <v>0</v>
      </c>
      <c r="AE191" s="4">
        <v>0</v>
      </c>
      <c r="AF191" s="1">
        <v>265309</v>
      </c>
      <c r="AG191" s="1">
        <v>7</v>
      </c>
      <c r="AH191"/>
    </row>
    <row r="192" spans="1:34" x14ac:dyDescent="0.25">
      <c r="A192" t="s">
        <v>496</v>
      </c>
      <c r="B192" t="s">
        <v>139</v>
      </c>
      <c r="C192" t="s">
        <v>657</v>
      </c>
      <c r="D192" t="s">
        <v>544</v>
      </c>
      <c r="E192" s="4">
        <v>72.619565217391298</v>
      </c>
      <c r="F192" s="4">
        <f>Nurse[[#This Row],[Total Nurse Staff Hours]]/Nurse[[#This Row],[MDS Census]]</f>
        <v>3.0103337823679097</v>
      </c>
      <c r="G192" s="4">
        <f>Nurse[[#This Row],[Total Direct Care Staff Hours]]/Nurse[[#This Row],[MDS Census]]</f>
        <v>2.8249094446939087</v>
      </c>
      <c r="H192" s="4">
        <f>Nurse[[#This Row],[Total RN Hours (w/ Admin, DON)]]/Nurse[[#This Row],[MDS Census]]</f>
        <v>0.44074390061368063</v>
      </c>
      <c r="I192" s="4">
        <f>Nurse[[#This Row],[RN Hours (excl. Admin, DON)]]/Nurse[[#This Row],[MDS Census]]</f>
        <v>0.3424816644214938</v>
      </c>
      <c r="J192" s="4">
        <f>SUM(Nurse[[#This Row],[RN Hours (excl. Admin, DON)]],Nurse[[#This Row],[RN Admin Hours]],Nurse[[#This Row],[RN DON Hours]],Nurse[[#This Row],[LPN Hours (excl. Admin)]],Nurse[[#This Row],[LPN Admin Hours]],Nurse[[#This Row],[CNA Hours]],Nurse[[#This Row],[NA TR Hours]],Nurse[[#This Row],[Med Aide/Tech Hours]])</f>
        <v>218.60913043478263</v>
      </c>
      <c r="K192" s="4">
        <f>SUM(Nurse[[#This Row],[RN Hours (excl. Admin, DON)]],Nurse[[#This Row],[LPN Hours (excl. Admin)]],Nurse[[#This Row],[CNA Hours]],Nurse[[#This Row],[NA TR Hours]],Nurse[[#This Row],[Med Aide/Tech Hours]])</f>
        <v>205.14369565217393</v>
      </c>
      <c r="L192" s="4">
        <f>SUM(Nurse[[#This Row],[RN Hours (excl. Admin, DON)]],Nurse[[#This Row],[RN Admin Hours]],Nurse[[#This Row],[RN DON Hours]])</f>
        <v>32.006630434782608</v>
      </c>
      <c r="M192" s="4">
        <v>24.87086956521739</v>
      </c>
      <c r="N192" s="4">
        <v>3.6221739130434765</v>
      </c>
      <c r="O192" s="4">
        <v>3.5135869565217392</v>
      </c>
      <c r="P192" s="4">
        <f>SUM(Nurse[[#This Row],[LPN Hours (excl. Admin)]],Nurse[[#This Row],[LPN Admin Hours]])</f>
        <v>53.375978260869566</v>
      </c>
      <c r="Q192" s="4">
        <v>47.046304347826087</v>
      </c>
      <c r="R192" s="4">
        <v>6.3296739130434787</v>
      </c>
      <c r="S192" s="4">
        <f>SUM(Nurse[[#This Row],[CNA Hours]],Nurse[[#This Row],[NA TR Hours]],Nurse[[#This Row],[Med Aide/Tech Hours]])</f>
        <v>133.22652173913045</v>
      </c>
      <c r="T192" s="4">
        <v>95.510978260869592</v>
      </c>
      <c r="U192" s="4">
        <v>6.3630434782608702</v>
      </c>
      <c r="V192" s="4">
        <v>31.352500000000003</v>
      </c>
      <c r="W1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2" s="4">
        <v>0</v>
      </c>
      <c r="Y192" s="4">
        <v>0</v>
      </c>
      <c r="Z192" s="4">
        <v>0</v>
      </c>
      <c r="AA192" s="4">
        <v>0</v>
      </c>
      <c r="AB192" s="4">
        <v>0</v>
      </c>
      <c r="AC192" s="4">
        <v>0</v>
      </c>
      <c r="AD192" s="4">
        <v>0</v>
      </c>
      <c r="AE192" s="4">
        <v>0</v>
      </c>
      <c r="AF192" s="1">
        <v>265394</v>
      </c>
      <c r="AG192" s="1">
        <v>7</v>
      </c>
      <c r="AH192"/>
    </row>
    <row r="193" spans="1:34" x14ac:dyDescent="0.25">
      <c r="A193" t="s">
        <v>496</v>
      </c>
      <c r="B193" t="s">
        <v>14</v>
      </c>
      <c r="C193" t="s">
        <v>722</v>
      </c>
      <c r="D193" t="s">
        <v>594</v>
      </c>
      <c r="E193" s="4">
        <v>46.913043478260867</v>
      </c>
      <c r="F193" s="4">
        <f>Nurse[[#This Row],[Total Nurse Staff Hours]]/Nurse[[#This Row],[MDS Census]]</f>
        <v>4.2588137164040782</v>
      </c>
      <c r="G193" s="4">
        <f>Nurse[[#This Row],[Total Direct Care Staff Hours]]/Nurse[[#This Row],[MDS Census]]</f>
        <v>4.0456533827618157</v>
      </c>
      <c r="H193" s="4">
        <f>Nurse[[#This Row],[Total RN Hours (w/ Admin, DON)]]/Nurse[[#This Row],[MDS Census]]</f>
        <v>0.70531047265987046</v>
      </c>
      <c r="I193" s="4">
        <f>Nurse[[#This Row],[RN Hours (excl. Admin, DON)]]/Nurse[[#This Row],[MDS Census]]</f>
        <v>0.49215013901760901</v>
      </c>
      <c r="J193" s="4">
        <f>SUM(Nurse[[#This Row],[RN Hours (excl. Admin, DON)]],Nurse[[#This Row],[RN Admin Hours]],Nurse[[#This Row],[RN DON Hours]],Nurse[[#This Row],[LPN Hours (excl. Admin)]],Nurse[[#This Row],[LPN Admin Hours]],Nurse[[#This Row],[CNA Hours]],Nurse[[#This Row],[NA TR Hours]],Nurse[[#This Row],[Med Aide/Tech Hours]])</f>
        <v>199.79391304347828</v>
      </c>
      <c r="K193" s="4">
        <f>SUM(Nurse[[#This Row],[RN Hours (excl. Admin, DON)]],Nurse[[#This Row],[LPN Hours (excl. Admin)]],Nurse[[#This Row],[CNA Hours]],Nurse[[#This Row],[NA TR Hours]],Nurse[[#This Row],[Med Aide/Tech Hours]])</f>
        <v>189.79391304347823</v>
      </c>
      <c r="L193" s="4">
        <f>SUM(Nurse[[#This Row],[RN Hours (excl. Admin, DON)]],Nurse[[#This Row],[RN Admin Hours]],Nurse[[#This Row],[RN DON Hours]])</f>
        <v>33.088260869565225</v>
      </c>
      <c r="M193" s="4">
        <v>23.088260869565222</v>
      </c>
      <c r="N193" s="4">
        <v>5.3043478260869561</v>
      </c>
      <c r="O193" s="4">
        <v>4.6956521739130439</v>
      </c>
      <c r="P193" s="4">
        <f>SUM(Nurse[[#This Row],[LPN Hours (excl. Admin)]],Nurse[[#This Row],[LPN Admin Hours]])</f>
        <v>28.817826086956519</v>
      </c>
      <c r="Q193" s="4">
        <v>28.817826086956519</v>
      </c>
      <c r="R193" s="4">
        <v>0</v>
      </c>
      <c r="S193" s="4">
        <f>SUM(Nurse[[#This Row],[CNA Hours]],Nurse[[#This Row],[NA TR Hours]],Nurse[[#This Row],[Med Aide/Tech Hours]])</f>
        <v>137.88782608695652</v>
      </c>
      <c r="T193" s="4">
        <v>74.905760869565228</v>
      </c>
      <c r="U193" s="4">
        <v>47.9366304347826</v>
      </c>
      <c r="V193" s="4">
        <v>15.045434782608689</v>
      </c>
      <c r="W1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3" s="4">
        <v>0</v>
      </c>
      <c r="Y193" s="4">
        <v>0</v>
      </c>
      <c r="Z193" s="4">
        <v>0</v>
      </c>
      <c r="AA193" s="4">
        <v>0</v>
      </c>
      <c r="AB193" s="4">
        <v>0</v>
      </c>
      <c r="AC193" s="4">
        <v>0</v>
      </c>
      <c r="AD193" s="4">
        <v>0</v>
      </c>
      <c r="AE193" s="4">
        <v>0</v>
      </c>
      <c r="AF193" s="1">
        <v>265055</v>
      </c>
      <c r="AG193" s="1">
        <v>7</v>
      </c>
      <c r="AH193"/>
    </row>
    <row r="194" spans="1:34" x14ac:dyDescent="0.25">
      <c r="A194" t="s">
        <v>496</v>
      </c>
      <c r="B194" t="s">
        <v>396</v>
      </c>
      <c r="C194" t="s">
        <v>846</v>
      </c>
      <c r="D194" t="s">
        <v>612</v>
      </c>
      <c r="E194" s="4">
        <v>36.086956521739133</v>
      </c>
      <c r="F194" s="4">
        <f>Nurse[[#This Row],[Total Nurse Staff Hours]]/Nurse[[#This Row],[MDS Census]]</f>
        <v>3.6943132530120493</v>
      </c>
      <c r="G194" s="4">
        <f>Nurse[[#This Row],[Total Direct Care Staff Hours]]/Nurse[[#This Row],[MDS Census]]</f>
        <v>3.5466536144578318</v>
      </c>
      <c r="H194" s="4">
        <f>Nurse[[#This Row],[Total RN Hours (w/ Admin, DON)]]/Nurse[[#This Row],[MDS Census]]</f>
        <v>0.41898493975903611</v>
      </c>
      <c r="I194" s="4">
        <f>Nurse[[#This Row],[RN Hours (excl. Admin, DON)]]/Nurse[[#This Row],[MDS Census]]</f>
        <v>0.27132530120481929</v>
      </c>
      <c r="J194" s="4">
        <f>SUM(Nurse[[#This Row],[RN Hours (excl. Admin, DON)]],Nurse[[#This Row],[RN Admin Hours]],Nurse[[#This Row],[RN DON Hours]],Nurse[[#This Row],[LPN Hours (excl. Admin)]],Nurse[[#This Row],[LPN Admin Hours]],Nurse[[#This Row],[CNA Hours]],Nurse[[#This Row],[NA TR Hours]],Nurse[[#This Row],[Med Aide/Tech Hours]])</f>
        <v>133.31652173913048</v>
      </c>
      <c r="K194" s="4">
        <f>SUM(Nurse[[#This Row],[RN Hours (excl. Admin, DON)]],Nurse[[#This Row],[LPN Hours (excl. Admin)]],Nurse[[#This Row],[CNA Hours]],Nurse[[#This Row],[NA TR Hours]],Nurse[[#This Row],[Med Aide/Tech Hours]])</f>
        <v>127.98793478260872</v>
      </c>
      <c r="L194" s="4">
        <f>SUM(Nurse[[#This Row],[RN Hours (excl. Admin, DON)]],Nurse[[#This Row],[RN Admin Hours]],Nurse[[#This Row],[RN DON Hours]])</f>
        <v>15.119891304347826</v>
      </c>
      <c r="M194" s="4">
        <v>9.7913043478260882</v>
      </c>
      <c r="N194" s="4">
        <v>0</v>
      </c>
      <c r="O194" s="4">
        <v>5.3285869565217379</v>
      </c>
      <c r="P194" s="4">
        <f>SUM(Nurse[[#This Row],[LPN Hours (excl. Admin)]],Nurse[[#This Row],[LPN Admin Hours]])</f>
        <v>22.702500000000001</v>
      </c>
      <c r="Q194" s="4">
        <v>22.702500000000001</v>
      </c>
      <c r="R194" s="4">
        <v>0</v>
      </c>
      <c r="S194" s="4">
        <f>SUM(Nurse[[#This Row],[CNA Hours]],Nurse[[#This Row],[NA TR Hours]],Nurse[[#This Row],[Med Aide/Tech Hours]])</f>
        <v>95.494130434782633</v>
      </c>
      <c r="T194" s="4">
        <v>79.256739130434823</v>
      </c>
      <c r="U194" s="4">
        <v>3.904130434782608</v>
      </c>
      <c r="V194" s="4">
        <v>12.33326086956521</v>
      </c>
      <c r="W1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38.662065217391302</v>
      </c>
      <c r="X194" s="4">
        <v>0.78260869565217395</v>
      </c>
      <c r="Y194" s="4">
        <v>0</v>
      </c>
      <c r="Z194" s="4">
        <v>0</v>
      </c>
      <c r="AA194" s="4">
        <v>0.12771739130434784</v>
      </c>
      <c r="AB194" s="4">
        <v>0</v>
      </c>
      <c r="AC194" s="4">
        <v>35.940652173913037</v>
      </c>
      <c r="AD194" s="4">
        <v>0</v>
      </c>
      <c r="AE194" s="4">
        <v>1.8110869565217391</v>
      </c>
      <c r="AF194" s="1">
        <v>265801</v>
      </c>
      <c r="AG194" s="1">
        <v>7</v>
      </c>
      <c r="AH194"/>
    </row>
    <row r="195" spans="1:34" x14ac:dyDescent="0.25">
      <c r="A195" t="s">
        <v>496</v>
      </c>
      <c r="B195" t="s">
        <v>250</v>
      </c>
      <c r="C195" t="s">
        <v>705</v>
      </c>
      <c r="D195" t="s">
        <v>619</v>
      </c>
      <c r="E195" s="4">
        <v>22.641304347826086</v>
      </c>
      <c r="F195" s="4">
        <f>Nurse[[#This Row],[Total Nurse Staff Hours]]/Nurse[[#This Row],[MDS Census]]</f>
        <v>1.521248199711954</v>
      </c>
      <c r="G195" s="4">
        <f>Nurse[[#This Row],[Total Direct Care Staff Hours]]/Nurse[[#This Row],[MDS Census]]</f>
        <v>1.3905040806529045</v>
      </c>
      <c r="H195" s="4">
        <f>Nurse[[#This Row],[Total RN Hours (w/ Admin, DON)]]/Nurse[[#This Row],[MDS Census]]</f>
        <v>0.33559769563130099</v>
      </c>
      <c r="I195" s="4">
        <f>Nurse[[#This Row],[RN Hours (excl. Admin, DON)]]/Nurse[[#This Row],[MDS Census]]</f>
        <v>0.20485357657225159</v>
      </c>
      <c r="J195" s="4">
        <f>SUM(Nurse[[#This Row],[RN Hours (excl. Admin, DON)]],Nurse[[#This Row],[RN Admin Hours]],Nurse[[#This Row],[RN DON Hours]],Nurse[[#This Row],[LPN Hours (excl. Admin)]],Nurse[[#This Row],[LPN Admin Hours]],Nurse[[#This Row],[CNA Hours]],Nurse[[#This Row],[NA TR Hours]],Nurse[[#This Row],[Med Aide/Tech Hours]])</f>
        <v>34.443043478260869</v>
      </c>
      <c r="K195" s="4">
        <f>SUM(Nurse[[#This Row],[RN Hours (excl. Admin, DON)]],Nurse[[#This Row],[LPN Hours (excl. Admin)]],Nurse[[#This Row],[CNA Hours]],Nurse[[#This Row],[NA TR Hours]],Nurse[[#This Row],[Med Aide/Tech Hours]])</f>
        <v>31.482826086956521</v>
      </c>
      <c r="L195" s="4">
        <f>SUM(Nurse[[#This Row],[RN Hours (excl. Admin, DON)]],Nurse[[#This Row],[RN Admin Hours]],Nurse[[#This Row],[RN DON Hours]])</f>
        <v>7.598369565217391</v>
      </c>
      <c r="M195" s="4">
        <v>4.6381521739130438</v>
      </c>
      <c r="N195" s="4">
        <v>1.4384782608695652</v>
      </c>
      <c r="O195" s="4">
        <v>1.5217391304347827</v>
      </c>
      <c r="P195" s="4">
        <f>SUM(Nurse[[#This Row],[LPN Hours (excl. Admin)]],Nurse[[#This Row],[LPN Admin Hours]])</f>
        <v>7.5899999999999981</v>
      </c>
      <c r="Q195" s="4">
        <v>7.5899999999999981</v>
      </c>
      <c r="R195" s="4">
        <v>0</v>
      </c>
      <c r="S195" s="4">
        <f>SUM(Nurse[[#This Row],[CNA Hours]],Nurse[[#This Row],[NA TR Hours]],Nurse[[#This Row],[Med Aide/Tech Hours]])</f>
        <v>19.254673913043479</v>
      </c>
      <c r="T195" s="4">
        <v>14.18695652173913</v>
      </c>
      <c r="U195" s="4">
        <v>0</v>
      </c>
      <c r="V195" s="4">
        <v>5.067717391304349</v>
      </c>
      <c r="W1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4.4785869565217382</v>
      </c>
      <c r="X195" s="4">
        <v>0.53260869565217395</v>
      </c>
      <c r="Y195" s="4">
        <v>0</v>
      </c>
      <c r="Z195" s="4">
        <v>0</v>
      </c>
      <c r="AA195" s="4">
        <v>0</v>
      </c>
      <c r="AB195" s="4">
        <v>0</v>
      </c>
      <c r="AC195" s="4">
        <v>3.6160869565217384</v>
      </c>
      <c r="AD195" s="4">
        <v>0</v>
      </c>
      <c r="AE195" s="4">
        <v>0.32989130434782604</v>
      </c>
      <c r="AF195" s="1">
        <v>265581</v>
      </c>
      <c r="AG195" s="1">
        <v>7</v>
      </c>
      <c r="AH195"/>
    </row>
    <row r="196" spans="1:34" x14ac:dyDescent="0.25">
      <c r="A196" t="s">
        <v>496</v>
      </c>
      <c r="B196" t="s">
        <v>391</v>
      </c>
      <c r="C196" t="s">
        <v>700</v>
      </c>
      <c r="D196" t="s">
        <v>538</v>
      </c>
      <c r="E196" s="4">
        <v>45.510869565217391</v>
      </c>
      <c r="F196" s="4">
        <f>Nurse[[#This Row],[Total Nurse Staff Hours]]/Nurse[[#This Row],[MDS Census]]</f>
        <v>4.253315022689276</v>
      </c>
      <c r="G196" s="4">
        <f>Nurse[[#This Row],[Total Direct Care Staff Hours]]/Nurse[[#This Row],[MDS Census]]</f>
        <v>3.9311272987819432</v>
      </c>
      <c r="H196" s="4">
        <f>Nurse[[#This Row],[Total RN Hours (w/ Admin, DON)]]/Nurse[[#This Row],[MDS Census]]</f>
        <v>0.51224743252925731</v>
      </c>
      <c r="I196" s="4">
        <f>Nurse[[#This Row],[RN Hours (excl. Admin, DON)]]/Nurse[[#This Row],[MDS Census]]</f>
        <v>0.30087891091473618</v>
      </c>
      <c r="J196" s="4">
        <f>SUM(Nurse[[#This Row],[RN Hours (excl. Admin, DON)]],Nurse[[#This Row],[RN Admin Hours]],Nurse[[#This Row],[RN DON Hours]],Nurse[[#This Row],[LPN Hours (excl. Admin)]],Nurse[[#This Row],[LPN Admin Hours]],Nurse[[#This Row],[CNA Hours]],Nurse[[#This Row],[NA TR Hours]],Nurse[[#This Row],[Med Aide/Tech Hours]])</f>
        <v>193.57206521739127</v>
      </c>
      <c r="K196" s="4">
        <f>SUM(Nurse[[#This Row],[RN Hours (excl. Admin, DON)]],Nurse[[#This Row],[LPN Hours (excl. Admin)]],Nurse[[#This Row],[CNA Hours]],Nurse[[#This Row],[NA TR Hours]],Nurse[[#This Row],[Med Aide/Tech Hours]])</f>
        <v>178.9090217391304</v>
      </c>
      <c r="L196" s="4">
        <f>SUM(Nurse[[#This Row],[RN Hours (excl. Admin, DON)]],Nurse[[#This Row],[RN Admin Hours]],Nurse[[#This Row],[RN DON Hours]])</f>
        <v>23.312826086956527</v>
      </c>
      <c r="M196" s="4">
        <v>13.69326086956522</v>
      </c>
      <c r="N196" s="4">
        <v>4.1413043478260869</v>
      </c>
      <c r="O196" s="4">
        <v>5.4782608695652177</v>
      </c>
      <c r="P196" s="4">
        <f>SUM(Nurse[[#This Row],[LPN Hours (excl. Admin)]],Nurse[[#This Row],[LPN Admin Hours]])</f>
        <v>49.711086956521747</v>
      </c>
      <c r="Q196" s="4">
        <v>44.667608695652184</v>
      </c>
      <c r="R196" s="4">
        <v>5.0434782608695654</v>
      </c>
      <c r="S196" s="4">
        <f>SUM(Nurse[[#This Row],[CNA Hours]],Nurse[[#This Row],[NA TR Hours]],Nurse[[#This Row],[Med Aide/Tech Hours]])</f>
        <v>120.548152173913</v>
      </c>
      <c r="T196" s="4">
        <v>110.14358695652169</v>
      </c>
      <c r="U196" s="4">
        <v>0</v>
      </c>
      <c r="V196" s="4">
        <v>10.404565217391303</v>
      </c>
      <c r="W1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2.9972826086956519</v>
      </c>
      <c r="X196" s="4">
        <v>0.39945652173913043</v>
      </c>
      <c r="Y196" s="4">
        <v>0</v>
      </c>
      <c r="Z196" s="4">
        <v>0</v>
      </c>
      <c r="AA196" s="4">
        <v>1.1983695652173914</v>
      </c>
      <c r="AB196" s="4">
        <v>0</v>
      </c>
      <c r="AC196" s="4">
        <v>1.2663043478260869</v>
      </c>
      <c r="AD196" s="4">
        <v>0</v>
      </c>
      <c r="AE196" s="4">
        <v>0.13315217391304349</v>
      </c>
      <c r="AF196" s="1">
        <v>265795</v>
      </c>
      <c r="AG196" s="1">
        <v>7</v>
      </c>
      <c r="AH196"/>
    </row>
    <row r="197" spans="1:34" x14ac:dyDescent="0.25">
      <c r="A197" t="s">
        <v>496</v>
      </c>
      <c r="B197" t="s">
        <v>68</v>
      </c>
      <c r="C197" t="s">
        <v>738</v>
      </c>
      <c r="D197" t="s">
        <v>579</v>
      </c>
      <c r="E197" s="4">
        <v>57.304347826086953</v>
      </c>
      <c r="F197" s="4">
        <f>Nurse[[#This Row],[Total Nurse Staff Hours]]/Nurse[[#This Row],[MDS Census]]</f>
        <v>4.6665705614567532</v>
      </c>
      <c r="G197" s="4">
        <f>Nurse[[#This Row],[Total Direct Care Staff Hours]]/Nurse[[#This Row],[MDS Census]]</f>
        <v>4.3967867981790594</v>
      </c>
      <c r="H197" s="4">
        <f>Nurse[[#This Row],[Total RN Hours (w/ Admin, DON)]]/Nurse[[#This Row],[MDS Census]]</f>
        <v>0.25865895295902885</v>
      </c>
      <c r="I197" s="4">
        <f>Nurse[[#This Row],[RN Hours (excl. Admin, DON)]]/Nurse[[#This Row],[MDS Census]]</f>
        <v>0.16111532625189681</v>
      </c>
      <c r="J197" s="4">
        <f>SUM(Nurse[[#This Row],[RN Hours (excl. Admin, DON)]],Nurse[[#This Row],[RN Admin Hours]],Nurse[[#This Row],[RN DON Hours]],Nurse[[#This Row],[LPN Hours (excl. Admin)]],Nurse[[#This Row],[LPN Admin Hours]],Nurse[[#This Row],[CNA Hours]],Nurse[[#This Row],[NA TR Hours]],Nurse[[#This Row],[Med Aide/Tech Hours]])</f>
        <v>267.41478260869565</v>
      </c>
      <c r="K197" s="4">
        <f>SUM(Nurse[[#This Row],[RN Hours (excl. Admin, DON)]],Nurse[[#This Row],[LPN Hours (excl. Admin)]],Nurse[[#This Row],[CNA Hours]],Nurse[[#This Row],[NA TR Hours]],Nurse[[#This Row],[Med Aide/Tech Hours]])</f>
        <v>251.95500000000001</v>
      </c>
      <c r="L197" s="4">
        <f>SUM(Nurse[[#This Row],[RN Hours (excl. Admin, DON)]],Nurse[[#This Row],[RN Admin Hours]],Nurse[[#This Row],[RN DON Hours]])</f>
        <v>14.822282608695652</v>
      </c>
      <c r="M197" s="4">
        <v>9.2326086956521731</v>
      </c>
      <c r="N197" s="4">
        <v>0</v>
      </c>
      <c r="O197" s="4">
        <v>5.5896739130434785</v>
      </c>
      <c r="P197" s="4">
        <f>SUM(Nurse[[#This Row],[LPN Hours (excl. Admin)]],Nurse[[#This Row],[LPN Admin Hours]])</f>
        <v>77.392500000000013</v>
      </c>
      <c r="Q197" s="4">
        <v>67.522391304347835</v>
      </c>
      <c r="R197" s="4">
        <v>9.8701086956521724</v>
      </c>
      <c r="S197" s="4">
        <f>SUM(Nurse[[#This Row],[CNA Hours]],Nurse[[#This Row],[NA TR Hours]],Nurse[[#This Row],[Med Aide/Tech Hours]])</f>
        <v>175.2</v>
      </c>
      <c r="T197" s="4">
        <v>119.68804347826087</v>
      </c>
      <c r="U197" s="4">
        <v>16.158913043478254</v>
      </c>
      <c r="V197" s="4">
        <v>39.353043478260865</v>
      </c>
      <c r="W1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4.2309782608695654</v>
      </c>
      <c r="X197" s="4">
        <v>0</v>
      </c>
      <c r="Y197" s="4">
        <v>0</v>
      </c>
      <c r="Z197" s="4">
        <v>0</v>
      </c>
      <c r="AA197" s="4">
        <v>0.90489130434782605</v>
      </c>
      <c r="AB197" s="4">
        <v>0</v>
      </c>
      <c r="AC197" s="4">
        <v>3.3260869565217392</v>
      </c>
      <c r="AD197" s="4">
        <v>0</v>
      </c>
      <c r="AE197" s="4">
        <v>0</v>
      </c>
      <c r="AF197" s="1">
        <v>265247</v>
      </c>
      <c r="AG197" s="1">
        <v>7</v>
      </c>
      <c r="AH197"/>
    </row>
    <row r="198" spans="1:34" x14ac:dyDescent="0.25">
      <c r="A198" t="s">
        <v>496</v>
      </c>
      <c r="B198" t="s">
        <v>368</v>
      </c>
      <c r="C198" t="s">
        <v>720</v>
      </c>
      <c r="D198" t="s">
        <v>564</v>
      </c>
      <c r="E198" s="4">
        <v>35.923913043478258</v>
      </c>
      <c r="F198" s="4">
        <f>Nurse[[#This Row],[Total Nurse Staff Hours]]/Nurse[[#This Row],[MDS Census]]</f>
        <v>2.6636399394856287</v>
      </c>
      <c r="G198" s="4">
        <f>Nurse[[#This Row],[Total Direct Care Staff Hours]]/Nurse[[#This Row],[MDS Census]]</f>
        <v>2.3421301059001518</v>
      </c>
      <c r="H198" s="4">
        <f>Nurse[[#This Row],[Total RN Hours (w/ Admin, DON)]]/Nurse[[#This Row],[MDS Census]]</f>
        <v>0.38436913767019665</v>
      </c>
      <c r="I198" s="4">
        <f>Nurse[[#This Row],[RN Hours (excl. Admin, DON)]]/Nurse[[#This Row],[MDS Census]]</f>
        <v>0.22331316187594552</v>
      </c>
      <c r="J198" s="4">
        <f>SUM(Nurse[[#This Row],[RN Hours (excl. Admin, DON)]],Nurse[[#This Row],[RN Admin Hours]],Nurse[[#This Row],[RN DON Hours]],Nurse[[#This Row],[LPN Hours (excl. Admin)]],Nurse[[#This Row],[LPN Admin Hours]],Nurse[[#This Row],[CNA Hours]],Nurse[[#This Row],[NA TR Hours]],Nurse[[#This Row],[Med Aide/Tech Hours]])</f>
        <v>95.688369565217414</v>
      </c>
      <c r="K198" s="4">
        <f>SUM(Nurse[[#This Row],[RN Hours (excl. Admin, DON)]],Nurse[[#This Row],[LPN Hours (excl. Admin)]],Nurse[[#This Row],[CNA Hours]],Nurse[[#This Row],[NA TR Hours]],Nurse[[#This Row],[Med Aide/Tech Hours]])</f>
        <v>84.138478260869576</v>
      </c>
      <c r="L198" s="4">
        <f>SUM(Nurse[[#This Row],[RN Hours (excl. Admin, DON)]],Nurse[[#This Row],[RN Admin Hours]],Nurse[[#This Row],[RN DON Hours]])</f>
        <v>13.808043478260867</v>
      </c>
      <c r="M198" s="4">
        <v>8.0222826086956509</v>
      </c>
      <c r="N198" s="4">
        <v>0</v>
      </c>
      <c r="O198" s="4">
        <v>5.785760869565217</v>
      </c>
      <c r="P198" s="4">
        <f>SUM(Nurse[[#This Row],[LPN Hours (excl. Admin)]],Nurse[[#This Row],[LPN Admin Hours]])</f>
        <v>13.791304347826086</v>
      </c>
      <c r="Q198" s="4">
        <v>8.0271739130434785</v>
      </c>
      <c r="R198" s="4">
        <v>5.7641304347826079</v>
      </c>
      <c r="S198" s="4">
        <f>SUM(Nurse[[#This Row],[CNA Hours]],Nurse[[#This Row],[NA TR Hours]],Nurse[[#This Row],[Med Aide/Tech Hours]])</f>
        <v>68.089021739130445</v>
      </c>
      <c r="T198" s="4">
        <v>42.276413043478264</v>
      </c>
      <c r="U198" s="4">
        <v>17.28967391304348</v>
      </c>
      <c r="V198" s="4">
        <v>8.5229347826086954</v>
      </c>
      <c r="W1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8" s="4">
        <v>0</v>
      </c>
      <c r="Y198" s="4">
        <v>0</v>
      </c>
      <c r="Z198" s="4">
        <v>0</v>
      </c>
      <c r="AA198" s="4">
        <v>0</v>
      </c>
      <c r="AB198" s="4">
        <v>0</v>
      </c>
      <c r="AC198" s="4">
        <v>0</v>
      </c>
      <c r="AD198" s="4">
        <v>0</v>
      </c>
      <c r="AE198" s="4">
        <v>0</v>
      </c>
      <c r="AF198" s="1">
        <v>265763</v>
      </c>
      <c r="AG198" s="1">
        <v>7</v>
      </c>
      <c r="AH198"/>
    </row>
    <row r="199" spans="1:34" x14ac:dyDescent="0.25">
      <c r="A199" t="s">
        <v>496</v>
      </c>
      <c r="B199" t="s">
        <v>285</v>
      </c>
      <c r="C199" t="s">
        <v>820</v>
      </c>
      <c r="D199" t="s">
        <v>586</v>
      </c>
      <c r="E199" s="4">
        <v>48.804347826086953</v>
      </c>
      <c r="F199" s="4">
        <f>Nurse[[#This Row],[Total Nurse Staff Hours]]/Nurse[[#This Row],[MDS Census]]</f>
        <v>2.6494409799554566</v>
      </c>
      <c r="G199" s="4">
        <f>Nurse[[#This Row],[Total Direct Care Staff Hours]]/Nurse[[#This Row],[MDS Census]]</f>
        <v>2.435521158129176</v>
      </c>
      <c r="H199" s="4">
        <f>Nurse[[#This Row],[Total RN Hours (w/ Admin, DON)]]/Nurse[[#This Row],[MDS Census]]</f>
        <v>0.25261692650334078</v>
      </c>
      <c r="I199" s="4">
        <f>Nurse[[#This Row],[RN Hours (excl. Admin, DON)]]/Nurse[[#This Row],[MDS Census]]</f>
        <v>0.12037861915367484</v>
      </c>
      <c r="J199" s="4">
        <f>SUM(Nurse[[#This Row],[RN Hours (excl. Admin, DON)]],Nurse[[#This Row],[RN Admin Hours]],Nurse[[#This Row],[RN DON Hours]],Nurse[[#This Row],[LPN Hours (excl. Admin)]],Nurse[[#This Row],[LPN Admin Hours]],Nurse[[#This Row],[CNA Hours]],Nurse[[#This Row],[NA TR Hours]],Nurse[[#This Row],[Med Aide/Tech Hours]])</f>
        <v>129.30423913043478</v>
      </c>
      <c r="K199" s="4">
        <f>SUM(Nurse[[#This Row],[RN Hours (excl. Admin, DON)]],Nurse[[#This Row],[LPN Hours (excl. Admin)]],Nurse[[#This Row],[CNA Hours]],Nurse[[#This Row],[NA TR Hours]],Nurse[[#This Row],[Med Aide/Tech Hours]])</f>
        <v>118.86402173913044</v>
      </c>
      <c r="L199" s="4">
        <f>SUM(Nurse[[#This Row],[RN Hours (excl. Admin, DON)]],Nurse[[#This Row],[RN Admin Hours]],Nurse[[#This Row],[RN DON Hours]])</f>
        <v>12.328804347826086</v>
      </c>
      <c r="M199" s="4">
        <v>5.875</v>
      </c>
      <c r="N199" s="4">
        <v>2.3831521739130435</v>
      </c>
      <c r="O199" s="4">
        <v>4.0706521739130439</v>
      </c>
      <c r="P199" s="4">
        <f>SUM(Nurse[[#This Row],[LPN Hours (excl. Admin)]],Nurse[[#This Row],[LPN Admin Hours]])</f>
        <v>25.002717391304348</v>
      </c>
      <c r="Q199" s="4">
        <v>21.016304347826086</v>
      </c>
      <c r="R199" s="4">
        <v>3.9864130434782608</v>
      </c>
      <c r="S199" s="4">
        <f>SUM(Nurse[[#This Row],[CNA Hours]],Nurse[[#This Row],[NA TR Hours]],Nurse[[#This Row],[Med Aide/Tech Hours]])</f>
        <v>91.972717391304343</v>
      </c>
      <c r="T199" s="4">
        <v>59.97</v>
      </c>
      <c r="U199" s="4">
        <v>18.355978260869566</v>
      </c>
      <c r="V199" s="4">
        <v>13.646739130434783</v>
      </c>
      <c r="W1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5.1114130434782608</v>
      </c>
      <c r="X199" s="4">
        <v>0</v>
      </c>
      <c r="Y199" s="4">
        <v>0</v>
      </c>
      <c r="Z199" s="4">
        <v>0</v>
      </c>
      <c r="AA199" s="4">
        <v>4.8641304347826084</v>
      </c>
      <c r="AB199" s="4">
        <v>0</v>
      </c>
      <c r="AC199" s="4">
        <v>0.24728260869565216</v>
      </c>
      <c r="AD199" s="4">
        <v>0</v>
      </c>
      <c r="AE199" s="4">
        <v>0</v>
      </c>
      <c r="AF199" s="1">
        <v>265646</v>
      </c>
      <c r="AG199" s="1">
        <v>7</v>
      </c>
      <c r="AH199"/>
    </row>
    <row r="200" spans="1:34" x14ac:dyDescent="0.25">
      <c r="A200" t="s">
        <v>496</v>
      </c>
      <c r="B200" t="s">
        <v>389</v>
      </c>
      <c r="C200" t="s">
        <v>713</v>
      </c>
      <c r="D200" t="s">
        <v>529</v>
      </c>
      <c r="E200" s="4">
        <v>42.326086956521742</v>
      </c>
      <c r="F200" s="4">
        <f>Nurse[[#This Row],[Total Nurse Staff Hours]]/Nurse[[#This Row],[MDS Census]]</f>
        <v>3.286204417051874</v>
      </c>
      <c r="G200" s="4">
        <f>Nurse[[#This Row],[Total Direct Care Staff Hours]]/Nurse[[#This Row],[MDS Census]]</f>
        <v>3.1040010272213658</v>
      </c>
      <c r="H200" s="4">
        <f>Nurse[[#This Row],[Total RN Hours (w/ Admin, DON)]]/Nurse[[#This Row],[MDS Census]]</f>
        <v>0.36979969183359013</v>
      </c>
      <c r="I200" s="4">
        <f>Nurse[[#This Row],[RN Hours (excl. Admin, DON)]]/Nurse[[#This Row],[MDS Census]]</f>
        <v>0.28004622496147918</v>
      </c>
      <c r="J200" s="4">
        <f>SUM(Nurse[[#This Row],[RN Hours (excl. Admin, DON)]],Nurse[[#This Row],[RN Admin Hours]],Nurse[[#This Row],[RN DON Hours]],Nurse[[#This Row],[LPN Hours (excl. Admin)]],Nurse[[#This Row],[LPN Admin Hours]],Nurse[[#This Row],[CNA Hours]],Nurse[[#This Row],[NA TR Hours]],Nurse[[#This Row],[Med Aide/Tech Hours]])</f>
        <v>139.09217391304347</v>
      </c>
      <c r="K200" s="4">
        <f>SUM(Nurse[[#This Row],[RN Hours (excl. Admin, DON)]],Nurse[[#This Row],[LPN Hours (excl. Admin)]],Nurse[[#This Row],[CNA Hours]],Nurse[[#This Row],[NA TR Hours]],Nurse[[#This Row],[Med Aide/Tech Hours]])</f>
        <v>131.38021739130434</v>
      </c>
      <c r="L200" s="4">
        <f>SUM(Nurse[[#This Row],[RN Hours (excl. Admin, DON)]],Nurse[[#This Row],[RN Admin Hours]],Nurse[[#This Row],[RN DON Hours]])</f>
        <v>15.652173913043478</v>
      </c>
      <c r="M200" s="4">
        <v>11.853260869565217</v>
      </c>
      <c r="N200" s="4">
        <v>3.3695652173913042</v>
      </c>
      <c r="O200" s="4">
        <v>0.42934782608695654</v>
      </c>
      <c r="P200" s="4">
        <f>SUM(Nurse[[#This Row],[LPN Hours (excl. Admin)]],Nurse[[#This Row],[LPN Admin Hours]])</f>
        <v>30.758152173913047</v>
      </c>
      <c r="Q200" s="4">
        <v>26.845108695652176</v>
      </c>
      <c r="R200" s="4">
        <v>3.9130434782608696</v>
      </c>
      <c r="S200" s="4">
        <f>SUM(Nurse[[#This Row],[CNA Hours]],Nurse[[#This Row],[NA TR Hours]],Nurse[[#This Row],[Med Aide/Tech Hours]])</f>
        <v>92.681847826086951</v>
      </c>
      <c r="T200" s="4">
        <v>69.540543478260858</v>
      </c>
      <c r="U200" s="4">
        <v>7.0190217391304346</v>
      </c>
      <c r="V200" s="4">
        <v>16.122282608695652</v>
      </c>
      <c r="W2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0" s="4">
        <v>0</v>
      </c>
      <c r="Y200" s="4">
        <v>0</v>
      </c>
      <c r="Z200" s="4">
        <v>0</v>
      </c>
      <c r="AA200" s="4">
        <v>0</v>
      </c>
      <c r="AB200" s="4">
        <v>0</v>
      </c>
      <c r="AC200" s="4">
        <v>0</v>
      </c>
      <c r="AD200" s="4">
        <v>0</v>
      </c>
      <c r="AE200" s="4">
        <v>0</v>
      </c>
      <c r="AF200" s="1">
        <v>265793</v>
      </c>
      <c r="AG200" s="1">
        <v>7</v>
      </c>
      <c r="AH200"/>
    </row>
    <row r="201" spans="1:34" x14ac:dyDescent="0.25">
      <c r="A201" t="s">
        <v>496</v>
      </c>
      <c r="B201" t="s">
        <v>279</v>
      </c>
      <c r="C201" t="s">
        <v>818</v>
      </c>
      <c r="D201" t="s">
        <v>591</v>
      </c>
      <c r="E201" s="4">
        <v>36.239130434782609</v>
      </c>
      <c r="F201" s="4">
        <f>Nurse[[#This Row],[Total Nurse Staff Hours]]/Nurse[[#This Row],[MDS Census]]</f>
        <v>4.9018386322735461</v>
      </c>
      <c r="G201" s="4">
        <f>Nurse[[#This Row],[Total Direct Care Staff Hours]]/Nurse[[#This Row],[MDS Census]]</f>
        <v>4.7529184163167377</v>
      </c>
      <c r="H201" s="4">
        <f>Nurse[[#This Row],[Total RN Hours (w/ Admin, DON)]]/Nurse[[#This Row],[MDS Census]]</f>
        <v>0.72320035992801424</v>
      </c>
      <c r="I201" s="4">
        <f>Nurse[[#This Row],[RN Hours (excl. Admin, DON)]]/Nurse[[#This Row],[MDS Census]]</f>
        <v>0.57428014397120564</v>
      </c>
      <c r="J201" s="4">
        <f>SUM(Nurse[[#This Row],[RN Hours (excl. Admin, DON)]],Nurse[[#This Row],[RN Admin Hours]],Nurse[[#This Row],[RN DON Hours]],Nurse[[#This Row],[LPN Hours (excl. Admin)]],Nurse[[#This Row],[LPN Admin Hours]],Nurse[[#This Row],[CNA Hours]],Nurse[[#This Row],[NA TR Hours]],Nurse[[#This Row],[Med Aide/Tech Hours]])</f>
        <v>177.63836956521743</v>
      </c>
      <c r="K201" s="4">
        <f>SUM(Nurse[[#This Row],[RN Hours (excl. Admin, DON)]],Nurse[[#This Row],[LPN Hours (excl. Admin)]],Nurse[[#This Row],[CNA Hours]],Nurse[[#This Row],[NA TR Hours]],Nurse[[#This Row],[Med Aide/Tech Hours]])</f>
        <v>172.24163043478265</v>
      </c>
      <c r="L201" s="4">
        <f>SUM(Nurse[[#This Row],[RN Hours (excl. Admin, DON)]],Nurse[[#This Row],[RN Admin Hours]],Nurse[[#This Row],[RN DON Hours]])</f>
        <v>26.208152173913039</v>
      </c>
      <c r="M201" s="4">
        <v>20.811413043478257</v>
      </c>
      <c r="N201" s="4">
        <v>0</v>
      </c>
      <c r="O201" s="4">
        <v>5.3967391304347823</v>
      </c>
      <c r="P201" s="4">
        <f>SUM(Nurse[[#This Row],[LPN Hours (excl. Admin)]],Nurse[[#This Row],[LPN Admin Hours]])</f>
        <v>17.422499999999992</v>
      </c>
      <c r="Q201" s="4">
        <v>17.422499999999992</v>
      </c>
      <c r="R201" s="4">
        <v>0</v>
      </c>
      <c r="S201" s="4">
        <f>SUM(Nurse[[#This Row],[CNA Hours]],Nurse[[#This Row],[NA TR Hours]],Nurse[[#This Row],[Med Aide/Tech Hours]])</f>
        <v>134.0077173913044</v>
      </c>
      <c r="T201" s="4">
        <v>77.380326086956543</v>
      </c>
      <c r="U201" s="4">
        <v>35.947173913043493</v>
      </c>
      <c r="V201" s="4">
        <v>20.680217391304346</v>
      </c>
      <c r="W2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2.0847826086956522</v>
      </c>
      <c r="X201" s="4">
        <v>0</v>
      </c>
      <c r="Y201" s="4">
        <v>0</v>
      </c>
      <c r="Z201" s="4">
        <v>0</v>
      </c>
      <c r="AA201" s="4">
        <v>2.0146739130434783</v>
      </c>
      <c r="AB201" s="4">
        <v>0</v>
      </c>
      <c r="AC201" s="4">
        <v>7.0108695652173911E-2</v>
      </c>
      <c r="AD201" s="4">
        <v>0</v>
      </c>
      <c r="AE201" s="4">
        <v>0</v>
      </c>
      <c r="AF201" s="1">
        <v>265634</v>
      </c>
      <c r="AG201" s="1">
        <v>7</v>
      </c>
      <c r="AH201"/>
    </row>
    <row r="202" spans="1:34" x14ac:dyDescent="0.25">
      <c r="A202" t="s">
        <v>496</v>
      </c>
      <c r="B202" t="s">
        <v>162</v>
      </c>
      <c r="C202" t="s">
        <v>734</v>
      </c>
      <c r="D202" t="s">
        <v>563</v>
      </c>
      <c r="E202" s="4">
        <v>6.9673913043478262</v>
      </c>
      <c r="F202" s="4">
        <f>Nurse[[#This Row],[Total Nurse Staff Hours]]/Nurse[[#This Row],[MDS Census]]</f>
        <v>9.7776911076443049</v>
      </c>
      <c r="G202" s="4">
        <f>Nurse[[#This Row],[Total Direct Care Staff Hours]]/Nurse[[#This Row],[MDS Census]]</f>
        <v>7.4290171606864277</v>
      </c>
      <c r="H202" s="4">
        <f>Nurse[[#This Row],[Total RN Hours (w/ Admin, DON)]]/Nurse[[#This Row],[MDS Census]]</f>
        <v>6.3120124804992201</v>
      </c>
      <c r="I202" s="4">
        <f>Nurse[[#This Row],[RN Hours (excl. Admin, DON)]]/Nurse[[#This Row],[MDS Census]]</f>
        <v>3.9633385335413416</v>
      </c>
      <c r="J202" s="4">
        <f>SUM(Nurse[[#This Row],[RN Hours (excl. Admin, DON)]],Nurse[[#This Row],[RN Admin Hours]],Nurse[[#This Row],[RN DON Hours]],Nurse[[#This Row],[LPN Hours (excl. Admin)]],Nurse[[#This Row],[LPN Admin Hours]],Nurse[[#This Row],[CNA Hours]],Nurse[[#This Row],[NA TR Hours]],Nurse[[#This Row],[Med Aide/Tech Hours]])</f>
        <v>68.125</v>
      </c>
      <c r="K202" s="4">
        <f>SUM(Nurse[[#This Row],[RN Hours (excl. Admin, DON)]],Nurse[[#This Row],[LPN Hours (excl. Admin)]],Nurse[[#This Row],[CNA Hours]],Nurse[[#This Row],[NA TR Hours]],Nurse[[#This Row],[Med Aide/Tech Hours]])</f>
        <v>51.760869565217391</v>
      </c>
      <c r="L202" s="4">
        <f>SUM(Nurse[[#This Row],[RN Hours (excl. Admin, DON)]],Nurse[[#This Row],[RN Admin Hours]],Nurse[[#This Row],[RN DON Hours]])</f>
        <v>43.978260869565219</v>
      </c>
      <c r="M202" s="4">
        <v>27.614130434782609</v>
      </c>
      <c r="N202" s="4">
        <v>11.755434782608695</v>
      </c>
      <c r="O202" s="4">
        <v>4.6086956521739131</v>
      </c>
      <c r="P202" s="4">
        <f>SUM(Nurse[[#This Row],[LPN Hours (excl. Admin)]],Nurse[[#This Row],[LPN Admin Hours]])</f>
        <v>10.758152173913043</v>
      </c>
      <c r="Q202" s="4">
        <v>10.758152173913043</v>
      </c>
      <c r="R202" s="4">
        <v>0</v>
      </c>
      <c r="S202" s="4">
        <f>SUM(Nurse[[#This Row],[CNA Hours]],Nurse[[#This Row],[NA TR Hours]],Nurse[[#This Row],[Med Aide/Tech Hours]])</f>
        <v>13.388586956521738</v>
      </c>
      <c r="T202" s="4">
        <v>13.388586956521738</v>
      </c>
      <c r="U202" s="4">
        <v>0</v>
      </c>
      <c r="V202" s="4">
        <v>0</v>
      </c>
      <c r="W2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6.2119565217391308</v>
      </c>
      <c r="X202" s="4">
        <v>6.2119565217391308</v>
      </c>
      <c r="Y202" s="4">
        <v>0</v>
      </c>
      <c r="Z202" s="4">
        <v>0</v>
      </c>
      <c r="AA202" s="4">
        <v>0</v>
      </c>
      <c r="AB202" s="4">
        <v>0</v>
      </c>
      <c r="AC202" s="4">
        <v>0</v>
      </c>
      <c r="AD202" s="4">
        <v>0</v>
      </c>
      <c r="AE202" s="4">
        <v>0</v>
      </c>
      <c r="AF202" s="1">
        <v>265429</v>
      </c>
      <c r="AG202" s="1">
        <v>7</v>
      </c>
      <c r="AH202"/>
    </row>
    <row r="203" spans="1:34" x14ac:dyDescent="0.25">
      <c r="A203" t="s">
        <v>496</v>
      </c>
      <c r="B203" t="s">
        <v>179</v>
      </c>
      <c r="C203" t="s">
        <v>648</v>
      </c>
      <c r="D203" t="s">
        <v>580</v>
      </c>
      <c r="E203" s="4">
        <v>81.859154929577471</v>
      </c>
      <c r="F203" s="4">
        <f>Nurse[[#This Row],[Total Nurse Staff Hours]]/Nurse[[#This Row],[MDS Census]]</f>
        <v>3.0310650378527182</v>
      </c>
      <c r="G203" s="4">
        <f>Nurse[[#This Row],[Total Direct Care Staff Hours]]/Nurse[[#This Row],[MDS Census]]</f>
        <v>2.8377150722642805</v>
      </c>
      <c r="H203" s="4">
        <f>Nurse[[#This Row],[Total RN Hours (w/ Admin, DON)]]/Nurse[[#This Row],[MDS Census]]</f>
        <v>0.32418788713007574</v>
      </c>
      <c r="I203" s="4">
        <f>Nurse[[#This Row],[RN Hours (excl. Admin, DON)]]/Nurse[[#This Row],[MDS Census]]</f>
        <v>0.19398313833448039</v>
      </c>
      <c r="J203" s="4">
        <f>SUM(Nurse[[#This Row],[RN Hours (excl. Admin, DON)]],Nurse[[#This Row],[RN Admin Hours]],Nurse[[#This Row],[RN DON Hours]],Nurse[[#This Row],[LPN Hours (excl. Admin)]],Nurse[[#This Row],[LPN Admin Hours]],Nurse[[#This Row],[CNA Hours]],Nurse[[#This Row],[NA TR Hours]],Nurse[[#This Row],[Med Aide/Tech Hours]])</f>
        <v>248.12042253521128</v>
      </c>
      <c r="K203" s="4">
        <f>SUM(Nurse[[#This Row],[RN Hours (excl. Admin, DON)]],Nurse[[#This Row],[LPN Hours (excl. Admin)]],Nurse[[#This Row],[CNA Hours]],Nurse[[#This Row],[NA TR Hours]],Nurse[[#This Row],[Med Aide/Tech Hours]])</f>
        <v>232.29295774647886</v>
      </c>
      <c r="L203" s="4">
        <f>SUM(Nurse[[#This Row],[RN Hours (excl. Admin, DON)]],Nurse[[#This Row],[RN Admin Hours]],Nurse[[#This Row],[RN DON Hours]])</f>
        <v>26.537746478873242</v>
      </c>
      <c r="M203" s="4">
        <v>15.879295774647888</v>
      </c>
      <c r="N203" s="4">
        <v>5.204225352112676</v>
      </c>
      <c r="O203" s="4">
        <v>5.454225352112676</v>
      </c>
      <c r="P203" s="4">
        <f>SUM(Nurse[[#This Row],[LPN Hours (excl. Admin)]],Nurse[[#This Row],[LPN Admin Hours]])</f>
        <v>47.897042253521128</v>
      </c>
      <c r="Q203" s="4">
        <v>42.728028169014088</v>
      </c>
      <c r="R203" s="4">
        <v>5.169014084507042</v>
      </c>
      <c r="S203" s="4">
        <f>SUM(Nurse[[#This Row],[CNA Hours]],Nurse[[#This Row],[NA TR Hours]],Nurse[[#This Row],[Med Aide/Tech Hours]])</f>
        <v>173.68563380281688</v>
      </c>
      <c r="T203" s="4">
        <v>111.08</v>
      </c>
      <c r="U203" s="4">
        <v>16.454225352112676</v>
      </c>
      <c r="V203" s="4">
        <v>46.151408450704224</v>
      </c>
      <c r="W2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58.479577464788733</v>
      </c>
      <c r="X203" s="4">
        <v>5.54830985915493</v>
      </c>
      <c r="Y203" s="4">
        <v>0</v>
      </c>
      <c r="Z203" s="4">
        <v>0</v>
      </c>
      <c r="AA203" s="4">
        <v>14.147042253521127</v>
      </c>
      <c r="AB203" s="4">
        <v>0</v>
      </c>
      <c r="AC203" s="4">
        <v>38.784225352112678</v>
      </c>
      <c r="AD203" s="4">
        <v>0</v>
      </c>
      <c r="AE203" s="4">
        <v>0</v>
      </c>
      <c r="AF203" s="1">
        <v>265466</v>
      </c>
      <c r="AG203" s="1">
        <v>7</v>
      </c>
      <c r="AH203"/>
    </row>
    <row r="204" spans="1:34" x14ac:dyDescent="0.25">
      <c r="A204" t="s">
        <v>496</v>
      </c>
      <c r="B204" t="s">
        <v>214</v>
      </c>
      <c r="C204" t="s">
        <v>696</v>
      </c>
      <c r="D204" t="s">
        <v>612</v>
      </c>
      <c r="E204" s="4">
        <v>43.913043478260867</v>
      </c>
      <c r="F204" s="4">
        <f>Nurse[[#This Row],[Total Nurse Staff Hours]]/Nurse[[#This Row],[MDS Census]]</f>
        <v>2.5141089108910895</v>
      </c>
      <c r="G204" s="4">
        <f>Nurse[[#This Row],[Total Direct Care Staff Hours]]/Nurse[[#This Row],[MDS Census]]</f>
        <v>2.2043316831683168</v>
      </c>
      <c r="H204" s="4">
        <f>Nurse[[#This Row],[Total RN Hours (w/ Admin, DON)]]/Nurse[[#This Row],[MDS Census]]</f>
        <v>0.29826732673267331</v>
      </c>
      <c r="I204" s="4">
        <f>Nurse[[#This Row],[RN Hours (excl. Admin, DON)]]/Nurse[[#This Row],[MDS Census]]</f>
        <v>0.18143564356435646</v>
      </c>
      <c r="J204" s="4">
        <f>SUM(Nurse[[#This Row],[RN Hours (excl. Admin, DON)]],Nurse[[#This Row],[RN Admin Hours]],Nurse[[#This Row],[RN DON Hours]],Nurse[[#This Row],[LPN Hours (excl. Admin)]],Nurse[[#This Row],[LPN Admin Hours]],Nurse[[#This Row],[CNA Hours]],Nurse[[#This Row],[NA TR Hours]],Nurse[[#This Row],[Med Aide/Tech Hours]])</f>
        <v>110.40217391304348</v>
      </c>
      <c r="K204" s="4">
        <f>SUM(Nurse[[#This Row],[RN Hours (excl. Admin, DON)]],Nurse[[#This Row],[LPN Hours (excl. Admin)]],Nurse[[#This Row],[CNA Hours]],Nurse[[#This Row],[NA TR Hours]],Nurse[[#This Row],[Med Aide/Tech Hours]])</f>
        <v>96.798913043478265</v>
      </c>
      <c r="L204" s="4">
        <f>SUM(Nurse[[#This Row],[RN Hours (excl. Admin, DON)]],Nurse[[#This Row],[RN Admin Hours]],Nurse[[#This Row],[RN DON Hours]])</f>
        <v>13.097826086956523</v>
      </c>
      <c r="M204" s="4">
        <v>7.9673913043478262</v>
      </c>
      <c r="N204" s="4">
        <v>0.52173913043478259</v>
      </c>
      <c r="O204" s="4">
        <v>4.6086956521739131</v>
      </c>
      <c r="P204" s="4">
        <f>SUM(Nurse[[#This Row],[LPN Hours (excl. Admin)]],Nurse[[#This Row],[LPN Admin Hours]])</f>
        <v>24.334239130434781</v>
      </c>
      <c r="Q204" s="4">
        <v>15.861413043478262</v>
      </c>
      <c r="R204" s="4">
        <v>8.4728260869565215</v>
      </c>
      <c r="S204" s="4">
        <f>SUM(Nurse[[#This Row],[CNA Hours]],Nurse[[#This Row],[NA TR Hours]],Nurse[[#This Row],[Med Aide/Tech Hours]])</f>
        <v>72.970108695652172</v>
      </c>
      <c r="T204" s="4">
        <v>43.793478260869563</v>
      </c>
      <c r="U204" s="4">
        <v>10.146739130434783</v>
      </c>
      <c r="V204" s="4">
        <v>19.029891304347824</v>
      </c>
      <c r="W2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4" s="4">
        <v>0</v>
      </c>
      <c r="Y204" s="4">
        <v>0</v>
      </c>
      <c r="Z204" s="4">
        <v>0</v>
      </c>
      <c r="AA204" s="4">
        <v>0</v>
      </c>
      <c r="AB204" s="4">
        <v>0</v>
      </c>
      <c r="AC204" s="4">
        <v>0</v>
      </c>
      <c r="AD204" s="4">
        <v>0</v>
      </c>
      <c r="AE204" s="4">
        <v>0</v>
      </c>
      <c r="AF204" s="1">
        <v>265522</v>
      </c>
      <c r="AG204" s="1">
        <v>7</v>
      </c>
      <c r="AH204"/>
    </row>
    <row r="205" spans="1:34" x14ac:dyDescent="0.25">
      <c r="A205" t="s">
        <v>496</v>
      </c>
      <c r="B205" t="s">
        <v>109</v>
      </c>
      <c r="C205" t="s">
        <v>716</v>
      </c>
      <c r="D205" t="s">
        <v>610</v>
      </c>
      <c r="E205" s="4">
        <v>102.91304347826087</v>
      </c>
      <c r="F205" s="4">
        <f>Nurse[[#This Row],[Total Nurse Staff Hours]]/Nurse[[#This Row],[MDS Census]]</f>
        <v>2.534714828897338</v>
      </c>
      <c r="G205" s="4">
        <f>Nurse[[#This Row],[Total Direct Care Staff Hours]]/Nurse[[#This Row],[MDS Census]]</f>
        <v>2.3864258555133078</v>
      </c>
      <c r="H205" s="4">
        <f>Nurse[[#This Row],[Total RN Hours (w/ Admin, DON)]]/Nurse[[#This Row],[MDS Census]]</f>
        <v>0.24363117870722439</v>
      </c>
      <c r="I205" s="4">
        <f>Nurse[[#This Row],[RN Hours (excl. Admin, DON)]]/Nurse[[#This Row],[MDS Census]]</f>
        <v>0.12829531051964518</v>
      </c>
      <c r="J205" s="4">
        <f>SUM(Nurse[[#This Row],[RN Hours (excl. Admin, DON)]],Nurse[[#This Row],[RN Admin Hours]],Nurse[[#This Row],[RN DON Hours]],Nurse[[#This Row],[LPN Hours (excl. Admin)]],Nurse[[#This Row],[LPN Admin Hours]],Nurse[[#This Row],[CNA Hours]],Nurse[[#This Row],[NA TR Hours]],Nurse[[#This Row],[Med Aide/Tech Hours]])</f>
        <v>260.85521739130434</v>
      </c>
      <c r="K205" s="4">
        <f>SUM(Nurse[[#This Row],[RN Hours (excl. Admin, DON)]],Nurse[[#This Row],[LPN Hours (excl. Admin)]],Nurse[[#This Row],[CNA Hours]],Nurse[[#This Row],[NA TR Hours]],Nurse[[#This Row],[Med Aide/Tech Hours]])</f>
        <v>245.59434782608696</v>
      </c>
      <c r="L205" s="4">
        <f>SUM(Nurse[[#This Row],[RN Hours (excl. Admin, DON)]],Nurse[[#This Row],[RN Admin Hours]],Nurse[[#This Row],[RN DON Hours]])</f>
        <v>25.072826086956528</v>
      </c>
      <c r="M205" s="4">
        <v>13.203260869565224</v>
      </c>
      <c r="N205" s="4">
        <v>4.2608695652173916</v>
      </c>
      <c r="O205" s="4">
        <v>7.6086956521739131</v>
      </c>
      <c r="P205" s="4">
        <f>SUM(Nurse[[#This Row],[LPN Hours (excl. Admin)]],Nurse[[#This Row],[LPN Admin Hours]])</f>
        <v>49.362717391304365</v>
      </c>
      <c r="Q205" s="4">
        <v>45.971413043478279</v>
      </c>
      <c r="R205" s="4">
        <v>3.3913043478260869</v>
      </c>
      <c r="S205" s="4">
        <f>SUM(Nurse[[#This Row],[CNA Hours]],Nurse[[#This Row],[NA TR Hours]],Nurse[[#This Row],[Med Aide/Tech Hours]])</f>
        <v>186.41967391304345</v>
      </c>
      <c r="T205" s="4">
        <v>156.41576086956522</v>
      </c>
      <c r="U205" s="4">
        <v>0</v>
      </c>
      <c r="V205" s="4">
        <v>30.003913043478246</v>
      </c>
      <c r="W2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16.247500000000002</v>
      </c>
      <c r="X205" s="4">
        <v>1.068695652173913</v>
      </c>
      <c r="Y205" s="4">
        <v>0</v>
      </c>
      <c r="Z205" s="4">
        <v>0</v>
      </c>
      <c r="AA205" s="4">
        <v>4.052173913043478</v>
      </c>
      <c r="AB205" s="4">
        <v>0</v>
      </c>
      <c r="AC205" s="4">
        <v>8.4020652173913053</v>
      </c>
      <c r="AD205" s="4">
        <v>0</v>
      </c>
      <c r="AE205" s="4">
        <v>2.7245652173913042</v>
      </c>
      <c r="AF205" s="1">
        <v>265351</v>
      </c>
      <c r="AG205" s="1">
        <v>7</v>
      </c>
      <c r="AH205"/>
    </row>
    <row r="206" spans="1:34" x14ac:dyDescent="0.25">
      <c r="A206" t="s">
        <v>496</v>
      </c>
      <c r="B206" t="s">
        <v>347</v>
      </c>
      <c r="C206" t="s">
        <v>837</v>
      </c>
      <c r="D206" t="s">
        <v>525</v>
      </c>
      <c r="E206" s="4">
        <v>44.576086956521742</v>
      </c>
      <c r="F206" s="4">
        <f>Nurse[[#This Row],[Total Nurse Staff Hours]]/Nurse[[#This Row],[MDS Census]]</f>
        <v>2.4802706656912945</v>
      </c>
      <c r="G206" s="4">
        <f>Nurse[[#This Row],[Total Direct Care Staff Hours]]/Nurse[[#This Row],[MDS Census]]</f>
        <v>2.2541063155327965</v>
      </c>
      <c r="H206" s="4">
        <f>Nurse[[#This Row],[Total RN Hours (w/ Admin, DON)]]/Nurse[[#This Row],[MDS Census]]</f>
        <v>0.54218483296756892</v>
      </c>
      <c r="I206" s="4">
        <f>Nurse[[#This Row],[RN Hours (excl. Admin, DON)]]/Nurse[[#This Row],[MDS Census]]</f>
        <v>0.32967568885637644</v>
      </c>
      <c r="J206" s="4">
        <f>SUM(Nurse[[#This Row],[RN Hours (excl. Admin, DON)]],Nurse[[#This Row],[RN Admin Hours]],Nurse[[#This Row],[RN DON Hours]],Nurse[[#This Row],[LPN Hours (excl. Admin)]],Nurse[[#This Row],[LPN Admin Hours]],Nurse[[#This Row],[CNA Hours]],Nurse[[#This Row],[NA TR Hours]],Nurse[[#This Row],[Med Aide/Tech Hours]])</f>
        <v>110.56076086956521</v>
      </c>
      <c r="K206" s="4">
        <f>SUM(Nurse[[#This Row],[RN Hours (excl. Admin, DON)]],Nurse[[#This Row],[LPN Hours (excl. Admin)]],Nurse[[#This Row],[CNA Hours]],Nurse[[#This Row],[NA TR Hours]],Nurse[[#This Row],[Med Aide/Tech Hours]])</f>
        <v>100.47923913043478</v>
      </c>
      <c r="L206" s="4">
        <f>SUM(Nurse[[#This Row],[RN Hours (excl. Admin, DON)]],Nurse[[#This Row],[RN Admin Hours]],Nurse[[#This Row],[RN DON Hours]])</f>
        <v>24.168478260869566</v>
      </c>
      <c r="M206" s="4">
        <v>14.695652173913043</v>
      </c>
      <c r="N206" s="4">
        <v>6.7771739130434785</v>
      </c>
      <c r="O206" s="4">
        <v>2.6956521739130435</v>
      </c>
      <c r="P206" s="4">
        <f>SUM(Nurse[[#This Row],[LPN Hours (excl. Admin)]],Nurse[[#This Row],[LPN Admin Hours]])</f>
        <v>24.002717391304348</v>
      </c>
      <c r="Q206" s="4">
        <v>23.394021739130434</v>
      </c>
      <c r="R206" s="4">
        <v>0.60869565217391308</v>
      </c>
      <c r="S206" s="4">
        <f>SUM(Nurse[[#This Row],[CNA Hours]],Nurse[[#This Row],[NA TR Hours]],Nurse[[#This Row],[Med Aide/Tech Hours]])</f>
        <v>62.389565217391308</v>
      </c>
      <c r="T206" s="4">
        <v>37.318043478260869</v>
      </c>
      <c r="U206" s="4">
        <v>0</v>
      </c>
      <c r="V206" s="4">
        <v>25.071521739130436</v>
      </c>
      <c r="W2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5.7455434782608696</v>
      </c>
      <c r="X206" s="4">
        <v>0</v>
      </c>
      <c r="Y206" s="4">
        <v>0</v>
      </c>
      <c r="Z206" s="4">
        <v>0</v>
      </c>
      <c r="AA206" s="4">
        <v>2.0570652173913042</v>
      </c>
      <c r="AB206" s="4">
        <v>0</v>
      </c>
      <c r="AC206" s="4">
        <v>2.8941304347826087</v>
      </c>
      <c r="AD206" s="4">
        <v>0</v>
      </c>
      <c r="AE206" s="4">
        <v>0.79434782608695653</v>
      </c>
      <c r="AF206" s="1">
        <v>265737</v>
      </c>
      <c r="AG206" s="1">
        <v>7</v>
      </c>
      <c r="AH206"/>
    </row>
    <row r="207" spans="1:34" x14ac:dyDescent="0.25">
      <c r="A207" t="s">
        <v>496</v>
      </c>
      <c r="B207" t="s">
        <v>385</v>
      </c>
      <c r="C207" t="s">
        <v>668</v>
      </c>
      <c r="D207" t="s">
        <v>629</v>
      </c>
      <c r="E207" s="4">
        <v>70.271739130434781</v>
      </c>
      <c r="F207" s="4">
        <f>Nurse[[#This Row],[Total Nurse Staff Hours]]/Nurse[[#This Row],[MDS Census]]</f>
        <v>3.1235081206496522</v>
      </c>
      <c r="G207" s="4">
        <f>Nurse[[#This Row],[Total Direct Care Staff Hours]]/Nurse[[#This Row],[MDS Census]]</f>
        <v>2.9045862335653521</v>
      </c>
      <c r="H207" s="4">
        <f>Nurse[[#This Row],[Total RN Hours (w/ Admin, DON)]]/Nurse[[#This Row],[MDS Census]]</f>
        <v>0.21103170920340297</v>
      </c>
      <c r="I207" s="4">
        <f>Nurse[[#This Row],[RN Hours (excl. Admin, DON)]]/Nurse[[#This Row],[MDS Census]]</f>
        <v>0.13431090487238981</v>
      </c>
      <c r="J207" s="4">
        <f>SUM(Nurse[[#This Row],[RN Hours (excl. Admin, DON)]],Nurse[[#This Row],[RN Admin Hours]],Nurse[[#This Row],[RN DON Hours]],Nurse[[#This Row],[LPN Hours (excl. Admin)]],Nurse[[#This Row],[LPN Admin Hours]],Nurse[[#This Row],[CNA Hours]],Nurse[[#This Row],[NA TR Hours]],Nurse[[#This Row],[Med Aide/Tech Hours]])</f>
        <v>219.49434782608697</v>
      </c>
      <c r="K207" s="4">
        <f>SUM(Nurse[[#This Row],[RN Hours (excl. Admin, DON)]],Nurse[[#This Row],[LPN Hours (excl. Admin)]],Nurse[[#This Row],[CNA Hours]],Nurse[[#This Row],[NA TR Hours]],Nurse[[#This Row],[Med Aide/Tech Hours]])</f>
        <v>204.11032608695652</v>
      </c>
      <c r="L207" s="4">
        <f>SUM(Nurse[[#This Row],[RN Hours (excl. Admin, DON)]],Nurse[[#This Row],[RN Admin Hours]],Nurse[[#This Row],[RN DON Hours]])</f>
        <v>14.829565217391306</v>
      </c>
      <c r="M207" s="4">
        <v>9.4382608695652177</v>
      </c>
      <c r="N207" s="4">
        <v>0</v>
      </c>
      <c r="O207" s="4">
        <v>5.3913043478260869</v>
      </c>
      <c r="P207" s="4">
        <f>SUM(Nurse[[#This Row],[LPN Hours (excl. Admin)]],Nurse[[#This Row],[LPN Admin Hours]])</f>
        <v>49.267826086956525</v>
      </c>
      <c r="Q207" s="4">
        <v>39.275108695652172</v>
      </c>
      <c r="R207" s="4">
        <v>9.9927173913043514</v>
      </c>
      <c r="S207" s="4">
        <f>SUM(Nurse[[#This Row],[CNA Hours]],Nurse[[#This Row],[NA TR Hours]],Nurse[[#This Row],[Med Aide/Tech Hours]])</f>
        <v>155.39695652173913</v>
      </c>
      <c r="T207" s="4">
        <v>105.03782608695651</v>
      </c>
      <c r="U207" s="4">
        <v>32.310978260869561</v>
      </c>
      <c r="V207" s="4">
        <v>18.048152173913042</v>
      </c>
      <c r="W2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38.009347826086959</v>
      </c>
      <c r="X207" s="4">
        <v>0.1358695652173913</v>
      </c>
      <c r="Y207" s="4">
        <v>0</v>
      </c>
      <c r="Z207" s="4">
        <v>0</v>
      </c>
      <c r="AA207" s="4">
        <v>1.0413043478260868</v>
      </c>
      <c r="AB207" s="4">
        <v>0</v>
      </c>
      <c r="AC207" s="4">
        <v>36.242500000000007</v>
      </c>
      <c r="AD207" s="4">
        <v>0</v>
      </c>
      <c r="AE207" s="4">
        <v>0.58967391304347827</v>
      </c>
      <c r="AF207" s="1">
        <v>265787</v>
      </c>
      <c r="AG207" s="1">
        <v>7</v>
      </c>
      <c r="AH207"/>
    </row>
    <row r="208" spans="1:34" x14ac:dyDescent="0.25">
      <c r="A208" t="s">
        <v>496</v>
      </c>
      <c r="B208" t="s">
        <v>357</v>
      </c>
      <c r="C208" t="s">
        <v>676</v>
      </c>
      <c r="D208" t="s">
        <v>533</v>
      </c>
      <c r="E208" s="4">
        <v>40.771739130434781</v>
      </c>
      <c r="F208" s="4">
        <f>Nurse[[#This Row],[Total Nurse Staff Hours]]/Nurse[[#This Row],[MDS Census]]</f>
        <v>3.5824393495067977</v>
      </c>
      <c r="G208" s="4">
        <f>Nurse[[#This Row],[Total Direct Care Staff Hours]]/Nurse[[#This Row],[MDS Census]]</f>
        <v>3.4438096507597979</v>
      </c>
      <c r="H208" s="4">
        <f>Nurse[[#This Row],[Total RN Hours (w/ Admin, DON)]]/Nurse[[#This Row],[MDS Census]]</f>
        <v>0.24344174886696884</v>
      </c>
      <c r="I208" s="4">
        <f>Nurse[[#This Row],[RN Hours (excl. Admin, DON)]]/Nurse[[#This Row],[MDS Census]]</f>
        <v>0.104812050119968</v>
      </c>
      <c r="J208" s="4">
        <f>SUM(Nurse[[#This Row],[RN Hours (excl. Admin, DON)]],Nurse[[#This Row],[RN Admin Hours]],Nurse[[#This Row],[RN DON Hours]],Nurse[[#This Row],[LPN Hours (excl. Admin)]],Nurse[[#This Row],[LPN Admin Hours]],Nurse[[#This Row],[CNA Hours]],Nurse[[#This Row],[NA TR Hours]],Nurse[[#This Row],[Med Aide/Tech Hours]])</f>
        <v>146.06228260869563</v>
      </c>
      <c r="K208" s="4">
        <f>SUM(Nurse[[#This Row],[RN Hours (excl. Admin, DON)]],Nurse[[#This Row],[LPN Hours (excl. Admin)]],Nurse[[#This Row],[CNA Hours]],Nurse[[#This Row],[NA TR Hours]],Nurse[[#This Row],[Med Aide/Tech Hours]])</f>
        <v>140.41010869565218</v>
      </c>
      <c r="L208" s="4">
        <f>SUM(Nurse[[#This Row],[RN Hours (excl. Admin, DON)]],Nurse[[#This Row],[RN Admin Hours]],Nurse[[#This Row],[RN DON Hours]])</f>
        <v>9.9255434782608702</v>
      </c>
      <c r="M208" s="4">
        <v>4.2733695652173909</v>
      </c>
      <c r="N208" s="4">
        <v>0</v>
      </c>
      <c r="O208" s="4">
        <v>5.6521739130434785</v>
      </c>
      <c r="P208" s="4">
        <f>SUM(Nurse[[#This Row],[LPN Hours (excl. Admin)]],Nurse[[#This Row],[LPN Admin Hours]])</f>
        <v>19.887499999999999</v>
      </c>
      <c r="Q208" s="4">
        <v>19.887499999999999</v>
      </c>
      <c r="R208" s="4">
        <v>0</v>
      </c>
      <c r="S208" s="4">
        <f>SUM(Nurse[[#This Row],[CNA Hours]],Nurse[[#This Row],[NA TR Hours]],Nurse[[#This Row],[Med Aide/Tech Hours]])</f>
        <v>116.24923913043477</v>
      </c>
      <c r="T208" s="4">
        <v>89.006086956521713</v>
      </c>
      <c r="U208" s="4">
        <v>10.456521739130435</v>
      </c>
      <c r="V208" s="4">
        <v>16.786630434782623</v>
      </c>
      <c r="W2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32.931739130434785</v>
      </c>
      <c r="X208" s="4">
        <v>1.0326086956521738</v>
      </c>
      <c r="Y208" s="4">
        <v>0</v>
      </c>
      <c r="Z208" s="4">
        <v>0</v>
      </c>
      <c r="AA208" s="4">
        <v>6.4510869565217392</v>
      </c>
      <c r="AB208" s="4">
        <v>0</v>
      </c>
      <c r="AC208" s="4">
        <v>25.06217391304348</v>
      </c>
      <c r="AD208" s="4">
        <v>0</v>
      </c>
      <c r="AE208" s="4">
        <v>0.3858695652173913</v>
      </c>
      <c r="AF208" s="1">
        <v>265752</v>
      </c>
      <c r="AG208" s="1">
        <v>7</v>
      </c>
      <c r="AH208"/>
    </row>
    <row r="209" spans="1:34" x14ac:dyDescent="0.25">
      <c r="A209" t="s">
        <v>496</v>
      </c>
      <c r="B209" t="s">
        <v>299</v>
      </c>
      <c r="C209" t="s">
        <v>825</v>
      </c>
      <c r="D209" t="s">
        <v>627</v>
      </c>
      <c r="E209" s="4">
        <v>47.021739130434781</v>
      </c>
      <c r="F209" s="4">
        <f>Nurse[[#This Row],[Total Nurse Staff Hours]]/Nurse[[#This Row],[MDS Census]]</f>
        <v>2.4650947757743875</v>
      </c>
      <c r="G209" s="4">
        <f>Nurse[[#This Row],[Total Direct Care Staff Hours]]/Nurse[[#This Row],[MDS Census]]</f>
        <v>2.3763291724456779</v>
      </c>
      <c r="H209" s="4">
        <f>Nurse[[#This Row],[Total RN Hours (w/ Admin, DON)]]/Nurse[[#This Row],[MDS Census]]</f>
        <v>0.35587147480351367</v>
      </c>
      <c r="I209" s="4">
        <f>Nurse[[#This Row],[RN Hours (excl. Admin, DON)]]/Nurse[[#This Row],[MDS Census]]</f>
        <v>0.26710587147480352</v>
      </c>
      <c r="J209" s="4">
        <f>SUM(Nurse[[#This Row],[RN Hours (excl. Admin, DON)]],Nurse[[#This Row],[RN Admin Hours]],Nurse[[#This Row],[RN DON Hours]],Nurse[[#This Row],[LPN Hours (excl. Admin)]],Nurse[[#This Row],[LPN Admin Hours]],Nurse[[#This Row],[CNA Hours]],Nurse[[#This Row],[NA TR Hours]],Nurse[[#This Row],[Med Aide/Tech Hours]])</f>
        <v>115.91304347826087</v>
      </c>
      <c r="K209" s="4">
        <f>SUM(Nurse[[#This Row],[RN Hours (excl. Admin, DON)]],Nurse[[#This Row],[LPN Hours (excl. Admin)]],Nurse[[#This Row],[CNA Hours]],Nurse[[#This Row],[NA TR Hours]],Nurse[[#This Row],[Med Aide/Tech Hours]])</f>
        <v>111.73913043478262</v>
      </c>
      <c r="L209" s="4">
        <f>SUM(Nurse[[#This Row],[RN Hours (excl. Admin, DON)]],Nurse[[#This Row],[RN Admin Hours]],Nurse[[#This Row],[RN DON Hours]])</f>
        <v>16.733695652173914</v>
      </c>
      <c r="M209" s="4">
        <v>12.559782608695652</v>
      </c>
      <c r="N209" s="4">
        <v>0</v>
      </c>
      <c r="O209" s="4">
        <v>4.1739130434782608</v>
      </c>
      <c r="P209" s="4">
        <f>SUM(Nurse[[#This Row],[LPN Hours (excl. Admin)]],Nurse[[#This Row],[LPN Admin Hours]])</f>
        <v>23.913043478260871</v>
      </c>
      <c r="Q209" s="4">
        <v>23.913043478260871</v>
      </c>
      <c r="R209" s="4">
        <v>0</v>
      </c>
      <c r="S209" s="4">
        <f>SUM(Nurse[[#This Row],[CNA Hours]],Nurse[[#This Row],[NA TR Hours]],Nurse[[#This Row],[Med Aide/Tech Hours]])</f>
        <v>75.266304347826093</v>
      </c>
      <c r="T209" s="4">
        <v>68.1875</v>
      </c>
      <c r="U209" s="4">
        <v>0</v>
      </c>
      <c r="V209" s="4">
        <v>7.0788043478260869</v>
      </c>
      <c r="W2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9" s="4">
        <v>0</v>
      </c>
      <c r="Y209" s="4">
        <v>0</v>
      </c>
      <c r="Z209" s="4">
        <v>0</v>
      </c>
      <c r="AA209" s="4">
        <v>0</v>
      </c>
      <c r="AB209" s="4">
        <v>0</v>
      </c>
      <c r="AC209" s="4">
        <v>0</v>
      </c>
      <c r="AD209" s="4">
        <v>0</v>
      </c>
      <c r="AE209" s="4">
        <v>0</v>
      </c>
      <c r="AF209" s="1">
        <v>265666</v>
      </c>
      <c r="AG209" s="1">
        <v>7</v>
      </c>
      <c r="AH209"/>
    </row>
    <row r="210" spans="1:34" x14ac:dyDescent="0.25">
      <c r="A210" t="s">
        <v>496</v>
      </c>
      <c r="B210" t="s">
        <v>25</v>
      </c>
      <c r="C210" t="s">
        <v>686</v>
      </c>
      <c r="D210" t="s">
        <v>595</v>
      </c>
      <c r="E210" s="4">
        <v>79.836956521739125</v>
      </c>
      <c r="F210" s="4">
        <f>Nurse[[#This Row],[Total Nurse Staff Hours]]/Nurse[[#This Row],[MDS Census]]</f>
        <v>3.1909394145677341</v>
      </c>
      <c r="G210" s="4">
        <f>Nurse[[#This Row],[Total Direct Care Staff Hours]]/Nurse[[#This Row],[MDS Census]]</f>
        <v>2.9338257317903351</v>
      </c>
      <c r="H210" s="4">
        <f>Nurse[[#This Row],[Total RN Hours (w/ Admin, DON)]]/Nurse[[#This Row],[MDS Census]]</f>
        <v>0.29602722940776038</v>
      </c>
      <c r="I210" s="4">
        <f>Nurse[[#This Row],[RN Hours (excl. Admin, DON)]]/Nurse[[#This Row],[MDS Census]]</f>
        <v>7.1422736555479913E-2</v>
      </c>
      <c r="J210" s="4">
        <f>SUM(Nurse[[#This Row],[RN Hours (excl. Admin, DON)]],Nurse[[#This Row],[RN Admin Hours]],Nurse[[#This Row],[RN DON Hours]],Nurse[[#This Row],[LPN Hours (excl. Admin)]],Nurse[[#This Row],[LPN Admin Hours]],Nurse[[#This Row],[CNA Hours]],Nurse[[#This Row],[NA TR Hours]],Nurse[[#This Row],[Med Aide/Tech Hours]])</f>
        <v>254.75489130434789</v>
      </c>
      <c r="K210" s="4">
        <f>SUM(Nurse[[#This Row],[RN Hours (excl. Admin, DON)]],Nurse[[#This Row],[LPN Hours (excl. Admin)]],Nurse[[#This Row],[CNA Hours]],Nurse[[#This Row],[NA TR Hours]],Nurse[[#This Row],[Med Aide/Tech Hours]])</f>
        <v>234.22771739130445</v>
      </c>
      <c r="L210" s="4">
        <f>SUM(Nurse[[#This Row],[RN Hours (excl. Admin, DON)]],Nurse[[#This Row],[RN Admin Hours]],Nurse[[#This Row],[RN DON Hours]])</f>
        <v>23.633913043478259</v>
      </c>
      <c r="M210" s="4">
        <v>5.7021739130434774</v>
      </c>
      <c r="N210" s="4">
        <v>12.192608695652174</v>
      </c>
      <c r="O210" s="4">
        <v>5.7391304347826084</v>
      </c>
      <c r="P210" s="4">
        <f>SUM(Nurse[[#This Row],[LPN Hours (excl. Admin)]],Nurse[[#This Row],[LPN Admin Hours]])</f>
        <v>55.788152173913083</v>
      </c>
      <c r="Q210" s="4">
        <v>53.192717391304384</v>
      </c>
      <c r="R210" s="4">
        <v>2.5954347826086956</v>
      </c>
      <c r="S210" s="4">
        <f>SUM(Nurse[[#This Row],[CNA Hours]],Nurse[[#This Row],[NA TR Hours]],Nurse[[#This Row],[Med Aide/Tech Hours]])</f>
        <v>175.33282608695657</v>
      </c>
      <c r="T210" s="4">
        <v>101.03402173913047</v>
      </c>
      <c r="U210" s="4">
        <v>45.265760869565234</v>
      </c>
      <c r="V210" s="4">
        <v>29.033043478260865</v>
      </c>
      <c r="W2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0" s="4">
        <v>0</v>
      </c>
      <c r="Y210" s="4">
        <v>0</v>
      </c>
      <c r="Z210" s="4">
        <v>0</v>
      </c>
      <c r="AA210" s="4">
        <v>0</v>
      </c>
      <c r="AB210" s="4">
        <v>0</v>
      </c>
      <c r="AC210" s="4">
        <v>0</v>
      </c>
      <c r="AD210" s="4">
        <v>0</v>
      </c>
      <c r="AE210" s="4">
        <v>0</v>
      </c>
      <c r="AF210" s="1">
        <v>265123</v>
      </c>
      <c r="AG210" s="1">
        <v>7</v>
      </c>
      <c r="AH210"/>
    </row>
    <row r="211" spans="1:34" x14ac:dyDescent="0.25">
      <c r="A211" t="s">
        <v>496</v>
      </c>
      <c r="B211" t="s">
        <v>161</v>
      </c>
      <c r="C211" t="s">
        <v>686</v>
      </c>
      <c r="D211" t="s">
        <v>595</v>
      </c>
      <c r="E211" s="4">
        <v>45.826086956521742</v>
      </c>
      <c r="F211" s="4">
        <f>Nurse[[#This Row],[Total Nurse Staff Hours]]/Nurse[[#This Row],[MDS Census]]</f>
        <v>3.017758538899431</v>
      </c>
      <c r="G211" s="4">
        <f>Nurse[[#This Row],[Total Direct Care Staff Hours]]/Nurse[[#This Row],[MDS Census]]</f>
        <v>2.7979222011385199</v>
      </c>
      <c r="H211" s="4">
        <f>Nurse[[#This Row],[Total RN Hours (w/ Admin, DON)]]/Nurse[[#This Row],[MDS Census]]</f>
        <v>0.36960388994307397</v>
      </c>
      <c r="I211" s="4">
        <f>Nurse[[#This Row],[RN Hours (excl. Admin, DON)]]/Nurse[[#This Row],[MDS Census]]</f>
        <v>0.25907258064516131</v>
      </c>
      <c r="J211" s="4">
        <f>SUM(Nurse[[#This Row],[RN Hours (excl. Admin, DON)]],Nurse[[#This Row],[RN Admin Hours]],Nurse[[#This Row],[RN DON Hours]],Nurse[[#This Row],[LPN Hours (excl. Admin)]],Nurse[[#This Row],[LPN Admin Hours]],Nurse[[#This Row],[CNA Hours]],Nurse[[#This Row],[NA TR Hours]],Nurse[[#This Row],[Med Aide/Tech Hours]])</f>
        <v>138.29206521739133</v>
      </c>
      <c r="K211" s="4">
        <f>SUM(Nurse[[#This Row],[RN Hours (excl. Admin, DON)]],Nurse[[#This Row],[LPN Hours (excl. Admin)]],Nurse[[#This Row],[CNA Hours]],Nurse[[#This Row],[NA TR Hours]],Nurse[[#This Row],[Med Aide/Tech Hours]])</f>
        <v>128.21782608695653</v>
      </c>
      <c r="L211" s="4">
        <f>SUM(Nurse[[#This Row],[RN Hours (excl. Admin, DON)]],Nurse[[#This Row],[RN Admin Hours]],Nurse[[#This Row],[RN DON Hours]])</f>
        <v>16.9375</v>
      </c>
      <c r="M211" s="4">
        <v>11.872282608695654</v>
      </c>
      <c r="N211" s="4">
        <v>0</v>
      </c>
      <c r="O211" s="4">
        <v>5.0652173913043477</v>
      </c>
      <c r="P211" s="4">
        <f>SUM(Nurse[[#This Row],[LPN Hours (excl. Admin)]],Nurse[[#This Row],[LPN Admin Hours]])</f>
        <v>28.241521739130434</v>
      </c>
      <c r="Q211" s="4">
        <v>23.232499999999998</v>
      </c>
      <c r="R211" s="4">
        <v>5.0090217391304348</v>
      </c>
      <c r="S211" s="4">
        <f>SUM(Nurse[[#This Row],[CNA Hours]],Nurse[[#This Row],[NA TR Hours]],Nurse[[#This Row],[Med Aide/Tech Hours]])</f>
        <v>93.113043478260877</v>
      </c>
      <c r="T211" s="4">
        <v>56.675652173913065</v>
      </c>
      <c r="U211" s="4">
        <v>23.420434782608698</v>
      </c>
      <c r="V211" s="4">
        <v>13.01695652173912</v>
      </c>
      <c r="W2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6.7771739130434785</v>
      </c>
      <c r="X211" s="4">
        <v>3.6413043478260869</v>
      </c>
      <c r="Y211" s="4">
        <v>0</v>
      </c>
      <c r="Z211" s="4">
        <v>0</v>
      </c>
      <c r="AA211" s="4">
        <v>0</v>
      </c>
      <c r="AB211" s="4">
        <v>0</v>
      </c>
      <c r="AC211" s="4">
        <v>3.1358695652173911</v>
      </c>
      <c r="AD211" s="4">
        <v>0</v>
      </c>
      <c r="AE211" s="4">
        <v>0</v>
      </c>
      <c r="AF211" s="1">
        <v>265428</v>
      </c>
      <c r="AG211" s="1">
        <v>7</v>
      </c>
      <c r="AH211"/>
    </row>
    <row r="212" spans="1:34" x14ac:dyDescent="0.25">
      <c r="A212" t="s">
        <v>496</v>
      </c>
      <c r="B212" t="s">
        <v>208</v>
      </c>
      <c r="C212" t="s">
        <v>724</v>
      </c>
      <c r="D212" t="s">
        <v>538</v>
      </c>
      <c r="E212" s="4">
        <v>18.75</v>
      </c>
      <c r="F212" s="4">
        <f>Nurse[[#This Row],[Total Nurse Staff Hours]]/Nurse[[#This Row],[MDS Census]]</f>
        <v>4.4067652173913041</v>
      </c>
      <c r="G212" s="4">
        <f>Nurse[[#This Row],[Total Direct Care Staff Hours]]/Nurse[[#This Row],[MDS Census]]</f>
        <v>4.027924637681159</v>
      </c>
      <c r="H212" s="4">
        <f>Nurse[[#This Row],[Total RN Hours (w/ Admin, DON)]]/Nurse[[#This Row],[MDS Census]]</f>
        <v>1.2249333333333334</v>
      </c>
      <c r="I212" s="4">
        <f>Nurse[[#This Row],[RN Hours (excl. Admin, DON)]]/Nurse[[#This Row],[MDS Census]]</f>
        <v>0.92783188405797112</v>
      </c>
      <c r="J212" s="4">
        <f>SUM(Nurse[[#This Row],[RN Hours (excl. Admin, DON)]],Nurse[[#This Row],[RN Admin Hours]],Nurse[[#This Row],[RN DON Hours]],Nurse[[#This Row],[LPN Hours (excl. Admin)]],Nurse[[#This Row],[LPN Admin Hours]],Nurse[[#This Row],[CNA Hours]],Nurse[[#This Row],[NA TR Hours]],Nurse[[#This Row],[Med Aide/Tech Hours]])</f>
        <v>82.626847826086944</v>
      </c>
      <c r="K212" s="4">
        <f>SUM(Nurse[[#This Row],[RN Hours (excl. Admin, DON)]],Nurse[[#This Row],[LPN Hours (excl. Admin)]],Nurse[[#This Row],[CNA Hours]],Nurse[[#This Row],[NA TR Hours]],Nurse[[#This Row],[Med Aide/Tech Hours]])</f>
        <v>75.52358695652174</v>
      </c>
      <c r="L212" s="4">
        <f>SUM(Nurse[[#This Row],[RN Hours (excl. Admin, DON)]],Nurse[[#This Row],[RN Admin Hours]],Nurse[[#This Row],[RN DON Hours]])</f>
        <v>22.967500000000001</v>
      </c>
      <c r="M212" s="4">
        <v>17.396847826086958</v>
      </c>
      <c r="N212" s="4">
        <v>0.55978260869565222</v>
      </c>
      <c r="O212" s="4">
        <v>5.0108695652173916</v>
      </c>
      <c r="P212" s="4">
        <f>SUM(Nurse[[#This Row],[LPN Hours (excl. Admin)]],Nurse[[#This Row],[LPN Admin Hours]])</f>
        <v>21.455869565217391</v>
      </c>
      <c r="Q212" s="4">
        <v>19.923260869565219</v>
      </c>
      <c r="R212" s="4">
        <v>1.5326086956521738</v>
      </c>
      <c r="S212" s="4">
        <f>SUM(Nurse[[#This Row],[CNA Hours]],Nurse[[#This Row],[NA TR Hours]],Nurse[[#This Row],[Med Aide/Tech Hours]])</f>
        <v>38.203478260869559</v>
      </c>
      <c r="T212" s="4">
        <v>21.078043478260863</v>
      </c>
      <c r="U212" s="4">
        <v>0</v>
      </c>
      <c r="V212" s="4">
        <v>17.125434782608696</v>
      </c>
      <c r="W2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0.55978260869565222</v>
      </c>
      <c r="X212" s="4">
        <v>0</v>
      </c>
      <c r="Y212" s="4">
        <v>0.55978260869565222</v>
      </c>
      <c r="Z212" s="4">
        <v>0</v>
      </c>
      <c r="AA212" s="4">
        <v>0</v>
      </c>
      <c r="AB212" s="4">
        <v>0</v>
      </c>
      <c r="AC212" s="4">
        <v>0</v>
      </c>
      <c r="AD212" s="4">
        <v>0</v>
      </c>
      <c r="AE212" s="4">
        <v>0</v>
      </c>
      <c r="AF212" s="1">
        <v>265512</v>
      </c>
      <c r="AG212" s="1">
        <v>7</v>
      </c>
      <c r="AH212"/>
    </row>
    <row r="213" spans="1:34" x14ac:dyDescent="0.25">
      <c r="A213" t="s">
        <v>496</v>
      </c>
      <c r="B213" t="s">
        <v>282</v>
      </c>
      <c r="C213" t="s">
        <v>688</v>
      </c>
      <c r="D213" t="s">
        <v>546</v>
      </c>
      <c r="E213" s="4">
        <v>35</v>
      </c>
      <c r="F213" s="4">
        <f>Nurse[[#This Row],[Total Nurse Staff Hours]]/Nurse[[#This Row],[MDS Census]]</f>
        <v>4.906568322981367</v>
      </c>
      <c r="G213" s="4">
        <f>Nurse[[#This Row],[Total Direct Care Staff Hours]]/Nurse[[#This Row],[MDS Census]]</f>
        <v>4.3537267080745341</v>
      </c>
      <c r="H213" s="4">
        <f>Nurse[[#This Row],[Total RN Hours (w/ Admin, DON)]]/Nurse[[#This Row],[MDS Census]]</f>
        <v>0.92065838509316766</v>
      </c>
      <c r="I213" s="4">
        <f>Nurse[[#This Row],[RN Hours (excl. Admin, DON)]]/Nurse[[#This Row],[MDS Census]]</f>
        <v>0.48020807453416153</v>
      </c>
      <c r="J213" s="4">
        <f>SUM(Nurse[[#This Row],[RN Hours (excl. Admin, DON)]],Nurse[[#This Row],[RN Admin Hours]],Nurse[[#This Row],[RN DON Hours]],Nurse[[#This Row],[LPN Hours (excl. Admin)]],Nurse[[#This Row],[LPN Admin Hours]],Nurse[[#This Row],[CNA Hours]],Nurse[[#This Row],[NA TR Hours]],Nurse[[#This Row],[Med Aide/Tech Hours]])</f>
        <v>171.72989130434783</v>
      </c>
      <c r="K213" s="4">
        <f>SUM(Nurse[[#This Row],[RN Hours (excl. Admin, DON)]],Nurse[[#This Row],[LPN Hours (excl. Admin)]],Nurse[[#This Row],[CNA Hours]],Nurse[[#This Row],[NA TR Hours]],Nurse[[#This Row],[Med Aide/Tech Hours]])</f>
        <v>152.38043478260869</v>
      </c>
      <c r="L213" s="4">
        <f>SUM(Nurse[[#This Row],[RN Hours (excl. Admin, DON)]],Nurse[[#This Row],[RN Admin Hours]],Nurse[[#This Row],[RN DON Hours]])</f>
        <v>32.22304347826087</v>
      </c>
      <c r="M213" s="4">
        <v>16.807282608695655</v>
      </c>
      <c r="N213" s="4">
        <v>12.775760869565215</v>
      </c>
      <c r="O213" s="4">
        <v>2.6400000000000037</v>
      </c>
      <c r="P213" s="4">
        <f>SUM(Nurse[[#This Row],[LPN Hours (excl. Admin)]],Nurse[[#This Row],[LPN Admin Hours]])</f>
        <v>33.188369565217393</v>
      </c>
      <c r="Q213" s="4">
        <v>29.254673913043483</v>
      </c>
      <c r="R213" s="4">
        <v>3.9336956521739128</v>
      </c>
      <c r="S213" s="4">
        <f>SUM(Nurse[[#This Row],[CNA Hours]],Nurse[[#This Row],[NA TR Hours]],Nurse[[#This Row],[Med Aide/Tech Hours]])</f>
        <v>106.31847826086957</v>
      </c>
      <c r="T213" s="4">
        <v>80.201847826086947</v>
      </c>
      <c r="U213" s="4">
        <v>0</v>
      </c>
      <c r="V213" s="4">
        <v>26.116630434782618</v>
      </c>
      <c r="W2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3" s="4">
        <v>0</v>
      </c>
      <c r="Y213" s="4">
        <v>0</v>
      </c>
      <c r="Z213" s="4">
        <v>0</v>
      </c>
      <c r="AA213" s="4">
        <v>0</v>
      </c>
      <c r="AB213" s="4">
        <v>0</v>
      </c>
      <c r="AC213" s="4">
        <v>0</v>
      </c>
      <c r="AD213" s="4">
        <v>0</v>
      </c>
      <c r="AE213" s="4">
        <v>0</v>
      </c>
      <c r="AF213" s="1">
        <v>265639</v>
      </c>
      <c r="AG213" s="1">
        <v>7</v>
      </c>
      <c r="AH213"/>
    </row>
    <row r="214" spans="1:34" x14ac:dyDescent="0.25">
      <c r="A214" t="s">
        <v>496</v>
      </c>
      <c r="B214" t="s">
        <v>181</v>
      </c>
      <c r="C214" t="s">
        <v>725</v>
      </c>
      <c r="D214" t="s">
        <v>535</v>
      </c>
      <c r="E214" s="4">
        <v>166.7608695652174</v>
      </c>
      <c r="F214" s="4">
        <f>Nurse[[#This Row],[Total Nurse Staff Hours]]/Nurse[[#This Row],[MDS Census]]</f>
        <v>1.7128210142093598</v>
      </c>
      <c r="G214" s="4">
        <f>Nurse[[#This Row],[Total Direct Care Staff Hours]]/Nurse[[#This Row],[MDS Census]]</f>
        <v>1.7128210142093598</v>
      </c>
      <c r="H214" s="4">
        <f>Nurse[[#This Row],[Total RN Hours (w/ Admin, DON)]]/Nurse[[#This Row],[MDS Census]]</f>
        <v>0.10986833528874983</v>
      </c>
      <c r="I214" s="4">
        <f>Nurse[[#This Row],[RN Hours (excl. Admin, DON)]]/Nurse[[#This Row],[MDS Census]]</f>
        <v>0.10986833528874983</v>
      </c>
      <c r="J214" s="4">
        <f>SUM(Nurse[[#This Row],[RN Hours (excl. Admin, DON)]],Nurse[[#This Row],[RN Admin Hours]],Nurse[[#This Row],[RN DON Hours]],Nurse[[#This Row],[LPN Hours (excl. Admin)]],Nurse[[#This Row],[LPN Admin Hours]],Nurse[[#This Row],[CNA Hours]],Nurse[[#This Row],[NA TR Hours]],Nurse[[#This Row],[Med Aide/Tech Hours]])</f>
        <v>285.63152173913045</v>
      </c>
      <c r="K214" s="4">
        <f>SUM(Nurse[[#This Row],[RN Hours (excl. Admin, DON)]],Nurse[[#This Row],[LPN Hours (excl. Admin)]],Nurse[[#This Row],[CNA Hours]],Nurse[[#This Row],[NA TR Hours]],Nurse[[#This Row],[Med Aide/Tech Hours]])</f>
        <v>285.63152173913045</v>
      </c>
      <c r="L214" s="4">
        <f>SUM(Nurse[[#This Row],[RN Hours (excl. Admin, DON)]],Nurse[[#This Row],[RN Admin Hours]],Nurse[[#This Row],[RN DON Hours]])</f>
        <v>18.321739130434782</v>
      </c>
      <c r="M214" s="4">
        <v>18.321739130434782</v>
      </c>
      <c r="N214" s="4">
        <v>0</v>
      </c>
      <c r="O214" s="4">
        <v>0</v>
      </c>
      <c r="P214" s="4">
        <f>SUM(Nurse[[#This Row],[LPN Hours (excl. Admin)]],Nurse[[#This Row],[LPN Admin Hours]])</f>
        <v>50.293478260869563</v>
      </c>
      <c r="Q214" s="4">
        <v>50.293478260869563</v>
      </c>
      <c r="R214" s="4">
        <v>0</v>
      </c>
      <c r="S214" s="4">
        <f>SUM(Nurse[[#This Row],[CNA Hours]],Nurse[[#This Row],[NA TR Hours]],Nurse[[#This Row],[Med Aide/Tech Hours]])</f>
        <v>217.01630434782612</v>
      </c>
      <c r="T214" s="4">
        <v>174.5108695652174</v>
      </c>
      <c r="U214" s="4">
        <v>9.3260869565217384</v>
      </c>
      <c r="V214" s="4">
        <v>33.179347826086953</v>
      </c>
      <c r="W2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4" s="4">
        <v>0</v>
      </c>
      <c r="Y214" s="4">
        <v>0</v>
      </c>
      <c r="Z214" s="4">
        <v>0</v>
      </c>
      <c r="AA214" s="4">
        <v>0</v>
      </c>
      <c r="AB214" s="4">
        <v>0</v>
      </c>
      <c r="AC214" s="4">
        <v>0</v>
      </c>
      <c r="AD214" s="4">
        <v>0</v>
      </c>
      <c r="AE214" s="4">
        <v>0</v>
      </c>
      <c r="AF214" s="1">
        <v>265469</v>
      </c>
      <c r="AG214" s="1">
        <v>7</v>
      </c>
      <c r="AH214"/>
    </row>
    <row r="215" spans="1:34" x14ac:dyDescent="0.25">
      <c r="A215" t="s">
        <v>496</v>
      </c>
      <c r="B215" t="s">
        <v>36</v>
      </c>
      <c r="C215" t="s">
        <v>683</v>
      </c>
      <c r="D215" t="s">
        <v>589</v>
      </c>
      <c r="E215" s="4">
        <v>77.673913043478265</v>
      </c>
      <c r="F215" s="4">
        <f>Nurse[[#This Row],[Total Nurse Staff Hours]]/Nurse[[#This Row],[MDS Census]]</f>
        <v>2.6706353204589974</v>
      </c>
      <c r="G215" s="4">
        <f>Nurse[[#This Row],[Total Direct Care Staff Hours]]/Nurse[[#This Row],[MDS Census]]</f>
        <v>2.4771508536244049</v>
      </c>
      <c r="H215" s="4">
        <f>Nurse[[#This Row],[Total RN Hours (w/ Admin, DON)]]/Nurse[[#This Row],[MDS Census]]</f>
        <v>0.39756367198432696</v>
      </c>
      <c r="I215" s="4">
        <f>Nurse[[#This Row],[RN Hours (excl. Admin, DON)]]/Nurse[[#This Row],[MDS Census]]</f>
        <v>0.20519871256647082</v>
      </c>
      <c r="J215" s="4">
        <f>SUM(Nurse[[#This Row],[RN Hours (excl. Admin, DON)]],Nurse[[#This Row],[RN Admin Hours]],Nurse[[#This Row],[RN DON Hours]],Nurse[[#This Row],[LPN Hours (excl. Admin)]],Nurse[[#This Row],[LPN Admin Hours]],Nurse[[#This Row],[CNA Hours]],Nurse[[#This Row],[NA TR Hours]],Nurse[[#This Row],[Med Aide/Tech Hours]])</f>
        <v>207.43869565217386</v>
      </c>
      <c r="K215" s="4">
        <f>SUM(Nurse[[#This Row],[RN Hours (excl. Admin, DON)]],Nurse[[#This Row],[LPN Hours (excl. Admin)]],Nurse[[#This Row],[CNA Hours]],Nurse[[#This Row],[NA TR Hours]],Nurse[[#This Row],[Med Aide/Tech Hours]])</f>
        <v>192.40999999999997</v>
      </c>
      <c r="L215" s="4">
        <f>SUM(Nurse[[#This Row],[RN Hours (excl. Admin, DON)]],Nurse[[#This Row],[RN Admin Hours]],Nurse[[#This Row],[RN DON Hours]])</f>
        <v>30.880326086956529</v>
      </c>
      <c r="M215" s="4">
        <v>15.938586956521746</v>
      </c>
      <c r="N215" s="4">
        <v>9.4308695652173942</v>
      </c>
      <c r="O215" s="4">
        <v>5.5108695652173916</v>
      </c>
      <c r="P215" s="4">
        <f>SUM(Nurse[[#This Row],[LPN Hours (excl. Admin)]],Nurse[[#This Row],[LPN Admin Hours]])</f>
        <v>46.274565217391327</v>
      </c>
      <c r="Q215" s="4">
        <v>46.187608695652195</v>
      </c>
      <c r="R215" s="4">
        <v>8.6956521739130432E-2</v>
      </c>
      <c r="S215" s="4">
        <f>SUM(Nurse[[#This Row],[CNA Hours]],Nurse[[#This Row],[NA TR Hours]],Nurse[[#This Row],[Med Aide/Tech Hours]])</f>
        <v>130.28380434782605</v>
      </c>
      <c r="T215" s="4">
        <v>98.170760869565171</v>
      </c>
      <c r="U215" s="4">
        <v>3.4561956521739128</v>
      </c>
      <c r="V215" s="4">
        <v>28.656847826086963</v>
      </c>
      <c r="W2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31.581413043478257</v>
      </c>
      <c r="X215" s="4">
        <v>0.25815217391304346</v>
      </c>
      <c r="Y215" s="4">
        <v>8.6956521739130432E-2</v>
      </c>
      <c r="Z215" s="4">
        <v>0</v>
      </c>
      <c r="AA215" s="4">
        <v>0.34782608695652173</v>
      </c>
      <c r="AB215" s="4">
        <v>8.6956521739130432E-2</v>
      </c>
      <c r="AC215" s="4">
        <v>27.369456521739128</v>
      </c>
      <c r="AD215" s="4">
        <v>0</v>
      </c>
      <c r="AE215" s="4">
        <v>3.4320652173913051</v>
      </c>
      <c r="AF215" s="1">
        <v>265160</v>
      </c>
      <c r="AG215" s="1">
        <v>7</v>
      </c>
      <c r="AH215"/>
    </row>
    <row r="216" spans="1:34" x14ac:dyDescent="0.25">
      <c r="A216" t="s">
        <v>496</v>
      </c>
      <c r="B216" t="s">
        <v>116</v>
      </c>
      <c r="C216" t="s">
        <v>673</v>
      </c>
      <c r="D216" t="s">
        <v>586</v>
      </c>
      <c r="E216" s="4">
        <v>52.271739130434781</v>
      </c>
      <c r="F216" s="4">
        <f>Nurse[[#This Row],[Total Nurse Staff Hours]]/Nurse[[#This Row],[MDS Census]]</f>
        <v>3.5525577043044292</v>
      </c>
      <c r="G216" s="4">
        <f>Nurse[[#This Row],[Total Direct Care Staff Hours]]/Nurse[[#This Row],[MDS Census]]</f>
        <v>3.2900810979413602</v>
      </c>
      <c r="H216" s="4">
        <f>Nurse[[#This Row],[Total RN Hours (w/ Admin, DON)]]/Nurse[[#This Row],[MDS Census]]</f>
        <v>0.52053441463921812</v>
      </c>
      <c r="I216" s="4">
        <f>Nurse[[#This Row],[RN Hours (excl. Admin, DON)]]/Nurse[[#This Row],[MDS Census]]</f>
        <v>0.32917446454564359</v>
      </c>
      <c r="J216" s="4">
        <f>SUM(Nurse[[#This Row],[RN Hours (excl. Admin, DON)]],Nurse[[#This Row],[RN Admin Hours]],Nurse[[#This Row],[RN DON Hours]],Nurse[[#This Row],[LPN Hours (excl. Admin)]],Nurse[[#This Row],[LPN Admin Hours]],Nurse[[#This Row],[CNA Hours]],Nurse[[#This Row],[NA TR Hours]],Nurse[[#This Row],[Med Aide/Tech Hours]])</f>
        <v>185.69836956521738</v>
      </c>
      <c r="K216" s="4">
        <f>SUM(Nurse[[#This Row],[RN Hours (excl. Admin, DON)]],Nurse[[#This Row],[LPN Hours (excl. Admin)]],Nurse[[#This Row],[CNA Hours]],Nurse[[#This Row],[NA TR Hours]],Nurse[[#This Row],[Med Aide/Tech Hours]])</f>
        <v>171.97826086956522</v>
      </c>
      <c r="L216" s="4">
        <f>SUM(Nurse[[#This Row],[RN Hours (excl. Admin, DON)]],Nurse[[#This Row],[RN Admin Hours]],Nurse[[#This Row],[RN DON Hours]])</f>
        <v>27.209239130434781</v>
      </c>
      <c r="M216" s="4">
        <v>17.206521739130434</v>
      </c>
      <c r="N216" s="4">
        <v>5.8451086956521738</v>
      </c>
      <c r="O216" s="4">
        <v>4.1576086956521738</v>
      </c>
      <c r="P216" s="4">
        <f>SUM(Nurse[[#This Row],[LPN Hours (excl. Admin)]],Nurse[[#This Row],[LPN Admin Hours]])</f>
        <v>36.554347826086961</v>
      </c>
      <c r="Q216" s="4">
        <v>32.836956521739133</v>
      </c>
      <c r="R216" s="4">
        <v>3.7173913043478262</v>
      </c>
      <c r="S216" s="4">
        <f>SUM(Nurse[[#This Row],[CNA Hours]],Nurse[[#This Row],[NA TR Hours]],Nurse[[#This Row],[Med Aide/Tech Hours]])</f>
        <v>121.93478260869566</v>
      </c>
      <c r="T216" s="4">
        <v>75.679347826086953</v>
      </c>
      <c r="U216" s="4">
        <v>21.323369565217391</v>
      </c>
      <c r="V216" s="4">
        <v>24.932065217391305</v>
      </c>
      <c r="W2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8.3885869565217384</v>
      </c>
      <c r="X216" s="4">
        <v>0</v>
      </c>
      <c r="Y216" s="4">
        <v>0</v>
      </c>
      <c r="Z216" s="4">
        <v>0</v>
      </c>
      <c r="AA216" s="4">
        <v>2.5</v>
      </c>
      <c r="AB216" s="4">
        <v>0</v>
      </c>
      <c r="AC216" s="4">
        <v>5.8885869565217392</v>
      </c>
      <c r="AD216" s="4">
        <v>0</v>
      </c>
      <c r="AE216" s="4">
        <v>0</v>
      </c>
      <c r="AF216" s="1">
        <v>265360</v>
      </c>
      <c r="AG216" s="1">
        <v>7</v>
      </c>
      <c r="AH216"/>
    </row>
    <row r="217" spans="1:34" x14ac:dyDescent="0.25">
      <c r="A217" t="s">
        <v>496</v>
      </c>
      <c r="B217" t="s">
        <v>444</v>
      </c>
      <c r="C217" t="s">
        <v>695</v>
      </c>
      <c r="D217" t="s">
        <v>531</v>
      </c>
      <c r="E217" s="4">
        <v>101.55434782608695</v>
      </c>
      <c r="F217" s="4">
        <f>Nurse[[#This Row],[Total Nurse Staff Hours]]/Nurse[[#This Row],[MDS Census]]</f>
        <v>2.3768083056833995</v>
      </c>
      <c r="G217" s="4">
        <f>Nurse[[#This Row],[Total Direct Care Staff Hours]]/Nurse[[#This Row],[MDS Census]]</f>
        <v>2.2953687252488497</v>
      </c>
      <c r="H217" s="4">
        <f>Nurse[[#This Row],[Total RN Hours (w/ Admin, DON)]]/Nurse[[#This Row],[MDS Census]]</f>
        <v>0.26113560954725468</v>
      </c>
      <c r="I217" s="4">
        <f>Nurse[[#This Row],[RN Hours (excl. Admin, DON)]]/Nurse[[#This Row],[MDS Census]]</f>
        <v>0.17969602911270474</v>
      </c>
      <c r="J217" s="4">
        <f>SUM(Nurse[[#This Row],[RN Hours (excl. Admin, DON)]],Nurse[[#This Row],[RN Admin Hours]],Nurse[[#This Row],[RN DON Hours]],Nurse[[#This Row],[LPN Hours (excl. Admin)]],Nurse[[#This Row],[LPN Admin Hours]],Nurse[[#This Row],[CNA Hours]],Nurse[[#This Row],[NA TR Hours]],Nurse[[#This Row],[Med Aide/Tech Hours]])</f>
        <v>241.37521739130437</v>
      </c>
      <c r="K217" s="4">
        <f>SUM(Nurse[[#This Row],[RN Hours (excl. Admin, DON)]],Nurse[[#This Row],[LPN Hours (excl. Admin)]],Nurse[[#This Row],[CNA Hours]],Nurse[[#This Row],[NA TR Hours]],Nurse[[#This Row],[Med Aide/Tech Hours]])</f>
        <v>233.10467391304348</v>
      </c>
      <c r="L217" s="4">
        <f>SUM(Nurse[[#This Row],[RN Hours (excl. Admin, DON)]],Nurse[[#This Row],[RN Admin Hours]],Nurse[[#This Row],[RN DON Hours]])</f>
        <v>26.519456521739134</v>
      </c>
      <c r="M217" s="4">
        <v>18.248913043478264</v>
      </c>
      <c r="N217" s="4">
        <v>5.6940217391304335</v>
      </c>
      <c r="O217" s="4">
        <v>2.5765217391304347</v>
      </c>
      <c r="P217" s="4">
        <f>SUM(Nurse[[#This Row],[LPN Hours (excl. Admin)]],Nurse[[#This Row],[LPN Admin Hours]])</f>
        <v>57.424565217391297</v>
      </c>
      <c r="Q217" s="4">
        <v>57.424565217391297</v>
      </c>
      <c r="R217" s="4">
        <v>0</v>
      </c>
      <c r="S217" s="4">
        <f>SUM(Nurse[[#This Row],[CNA Hours]],Nurse[[#This Row],[NA TR Hours]],Nurse[[#This Row],[Med Aide/Tech Hours]])</f>
        <v>157.43119565217393</v>
      </c>
      <c r="T217" s="4">
        <v>117.73641304347827</v>
      </c>
      <c r="U217" s="4">
        <v>2.5448913043478258</v>
      </c>
      <c r="V217" s="4">
        <v>37.149891304347832</v>
      </c>
      <c r="W2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54.01239130434783</v>
      </c>
      <c r="X217" s="4">
        <v>2.9317391304347828</v>
      </c>
      <c r="Y217" s="4">
        <v>0.39565217391304347</v>
      </c>
      <c r="Z217" s="4">
        <v>0</v>
      </c>
      <c r="AA217" s="4">
        <v>17.443260869565218</v>
      </c>
      <c r="AB217" s="4">
        <v>0</v>
      </c>
      <c r="AC217" s="4">
        <v>26.852282608695649</v>
      </c>
      <c r="AD217" s="4">
        <v>0</v>
      </c>
      <c r="AE217" s="4">
        <v>6.389456521739131</v>
      </c>
      <c r="AF217" s="1">
        <v>265857</v>
      </c>
      <c r="AG217" s="1">
        <v>7</v>
      </c>
      <c r="AH217"/>
    </row>
    <row r="218" spans="1:34" x14ac:dyDescent="0.25">
      <c r="A218" t="s">
        <v>496</v>
      </c>
      <c r="B218" t="s">
        <v>105</v>
      </c>
      <c r="C218" t="s">
        <v>765</v>
      </c>
      <c r="D218" t="s">
        <v>593</v>
      </c>
      <c r="E218" s="4">
        <v>84.021739130434781</v>
      </c>
      <c r="F218" s="4">
        <f>Nurse[[#This Row],[Total Nurse Staff Hours]]/Nurse[[#This Row],[MDS Census]]</f>
        <v>3.3237943078913319</v>
      </c>
      <c r="G218" s="4">
        <f>Nurse[[#This Row],[Total Direct Care Staff Hours]]/Nurse[[#This Row],[MDS Census]]</f>
        <v>2.9879301423027163</v>
      </c>
      <c r="H218" s="4">
        <f>Nurse[[#This Row],[Total RN Hours (w/ Admin, DON)]]/Nurse[[#This Row],[MDS Census]]</f>
        <v>0.39384605433376457</v>
      </c>
      <c r="I218" s="4">
        <f>Nurse[[#This Row],[RN Hours (excl. Admin, DON)]]/Nurse[[#This Row],[MDS Census]]</f>
        <v>0.21635575679172056</v>
      </c>
      <c r="J218" s="4">
        <f>SUM(Nurse[[#This Row],[RN Hours (excl. Admin, DON)]],Nurse[[#This Row],[RN Admin Hours]],Nurse[[#This Row],[RN DON Hours]],Nurse[[#This Row],[LPN Hours (excl. Admin)]],Nurse[[#This Row],[LPN Admin Hours]],Nurse[[#This Row],[CNA Hours]],Nurse[[#This Row],[NA TR Hours]],Nurse[[#This Row],[Med Aide/Tech Hours]])</f>
        <v>279.27097826086953</v>
      </c>
      <c r="K218" s="4">
        <f>SUM(Nurse[[#This Row],[RN Hours (excl. Admin, DON)]],Nurse[[#This Row],[LPN Hours (excl. Admin)]],Nurse[[#This Row],[CNA Hours]],Nurse[[#This Row],[NA TR Hours]],Nurse[[#This Row],[Med Aide/Tech Hours]])</f>
        <v>251.05108695652169</v>
      </c>
      <c r="L218" s="4">
        <f>SUM(Nurse[[#This Row],[RN Hours (excl. Admin, DON)]],Nurse[[#This Row],[RN Admin Hours]],Nurse[[#This Row],[RN DON Hours]])</f>
        <v>33.091630434782608</v>
      </c>
      <c r="M218" s="4">
        <v>18.178586956521738</v>
      </c>
      <c r="N218" s="4">
        <v>9.8695652173913047</v>
      </c>
      <c r="O218" s="4">
        <v>5.0434782608695654</v>
      </c>
      <c r="P218" s="4">
        <f>SUM(Nurse[[#This Row],[LPN Hours (excl. Admin)]],Nurse[[#This Row],[LPN Admin Hours]])</f>
        <v>83.766521739130454</v>
      </c>
      <c r="Q218" s="4">
        <v>70.459673913043488</v>
      </c>
      <c r="R218" s="4">
        <v>13.30684782608696</v>
      </c>
      <c r="S218" s="4">
        <f>SUM(Nurse[[#This Row],[CNA Hours]],Nurse[[#This Row],[NA TR Hours]],Nurse[[#This Row],[Med Aide/Tech Hours]])</f>
        <v>162.41282608695647</v>
      </c>
      <c r="T218" s="4">
        <v>145.79097826086951</v>
      </c>
      <c r="U218" s="4">
        <v>0</v>
      </c>
      <c r="V218" s="4">
        <v>16.621847826086956</v>
      </c>
      <c r="W2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49.300652173913036</v>
      </c>
      <c r="X218" s="4">
        <v>0</v>
      </c>
      <c r="Y218" s="4">
        <v>0</v>
      </c>
      <c r="Z218" s="4">
        <v>0</v>
      </c>
      <c r="AA218" s="4">
        <v>2.2051086956521742</v>
      </c>
      <c r="AB218" s="4">
        <v>0</v>
      </c>
      <c r="AC218" s="4">
        <v>42.87532608695652</v>
      </c>
      <c r="AD218" s="4">
        <v>0</v>
      </c>
      <c r="AE218" s="4">
        <v>4.2202173913043488</v>
      </c>
      <c r="AF218" s="1">
        <v>265345</v>
      </c>
      <c r="AG218" s="1">
        <v>7</v>
      </c>
      <c r="AH218"/>
    </row>
    <row r="219" spans="1:34" x14ac:dyDescent="0.25">
      <c r="A219" t="s">
        <v>496</v>
      </c>
      <c r="B219" t="s">
        <v>147</v>
      </c>
      <c r="C219" t="s">
        <v>689</v>
      </c>
      <c r="D219" t="s">
        <v>577</v>
      </c>
      <c r="E219" s="4">
        <v>90.108695652173907</v>
      </c>
      <c r="F219" s="4">
        <f>Nurse[[#This Row],[Total Nurse Staff Hours]]/Nurse[[#This Row],[MDS Census]]</f>
        <v>3.0178419782870929</v>
      </c>
      <c r="G219" s="4">
        <f>Nurse[[#This Row],[Total Direct Care Staff Hours]]/Nurse[[#This Row],[MDS Census]]</f>
        <v>2.8223377563329315</v>
      </c>
      <c r="H219" s="4">
        <f>Nurse[[#This Row],[Total RN Hours (w/ Admin, DON)]]/Nurse[[#This Row],[MDS Census]]</f>
        <v>0.49058262967430633</v>
      </c>
      <c r="I219" s="4">
        <f>Nurse[[#This Row],[RN Hours (excl. Admin, DON)]]/Nurse[[#This Row],[MDS Census]]</f>
        <v>0.33778769601930031</v>
      </c>
      <c r="J219" s="4">
        <f>SUM(Nurse[[#This Row],[RN Hours (excl. Admin, DON)]],Nurse[[#This Row],[RN Admin Hours]],Nurse[[#This Row],[RN DON Hours]],Nurse[[#This Row],[LPN Hours (excl. Admin)]],Nurse[[#This Row],[LPN Admin Hours]],Nurse[[#This Row],[CNA Hours]],Nurse[[#This Row],[NA TR Hours]],Nurse[[#This Row],[Med Aide/Tech Hours]])</f>
        <v>271.93380434782608</v>
      </c>
      <c r="K219" s="4">
        <f>SUM(Nurse[[#This Row],[RN Hours (excl. Admin, DON)]],Nurse[[#This Row],[LPN Hours (excl. Admin)]],Nurse[[#This Row],[CNA Hours]],Nurse[[#This Row],[NA TR Hours]],Nurse[[#This Row],[Med Aide/Tech Hours]])</f>
        <v>254.31717391304349</v>
      </c>
      <c r="L219" s="4">
        <f>SUM(Nurse[[#This Row],[RN Hours (excl. Admin, DON)]],Nurse[[#This Row],[RN Admin Hours]],Nurse[[#This Row],[RN DON Hours]])</f>
        <v>44.205760869565211</v>
      </c>
      <c r="M219" s="4">
        <v>30.437608695652166</v>
      </c>
      <c r="N219" s="4">
        <v>9.3333695652173905</v>
      </c>
      <c r="O219" s="4">
        <v>4.4347826086956523</v>
      </c>
      <c r="P219" s="4">
        <f>SUM(Nurse[[#This Row],[LPN Hours (excl. Admin)]],Nurse[[#This Row],[LPN Admin Hours]])</f>
        <v>55.630217391304349</v>
      </c>
      <c r="Q219" s="4">
        <v>51.781739130434786</v>
      </c>
      <c r="R219" s="4">
        <v>3.8484782608695647</v>
      </c>
      <c r="S219" s="4">
        <f>SUM(Nurse[[#This Row],[CNA Hours]],Nurse[[#This Row],[NA TR Hours]],Nurse[[#This Row],[Med Aide/Tech Hours]])</f>
        <v>172.09782608695653</v>
      </c>
      <c r="T219" s="4">
        <v>110.04141304347826</v>
      </c>
      <c r="U219" s="4">
        <v>30.475760869565232</v>
      </c>
      <c r="V219" s="4">
        <v>31.580652173913045</v>
      </c>
      <c r="W2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20.521956521739128</v>
      </c>
      <c r="X219" s="4">
        <v>9.1384782608695634</v>
      </c>
      <c r="Y219" s="4">
        <v>0</v>
      </c>
      <c r="Z219" s="4">
        <v>0</v>
      </c>
      <c r="AA219" s="4">
        <v>4.5443478260869572</v>
      </c>
      <c r="AB219" s="4">
        <v>0</v>
      </c>
      <c r="AC219" s="4">
        <v>6.839130434782609</v>
      </c>
      <c r="AD219" s="4">
        <v>0</v>
      </c>
      <c r="AE219" s="4">
        <v>0</v>
      </c>
      <c r="AF219" s="1">
        <v>265405</v>
      </c>
      <c r="AG219" s="1">
        <v>7</v>
      </c>
      <c r="AH219"/>
    </row>
    <row r="220" spans="1:34" x14ac:dyDescent="0.25">
      <c r="A220" t="s">
        <v>496</v>
      </c>
      <c r="B220" t="s">
        <v>50</v>
      </c>
      <c r="C220" t="s">
        <v>728</v>
      </c>
      <c r="D220" t="s">
        <v>596</v>
      </c>
      <c r="E220" s="4">
        <v>90.934782608695656</v>
      </c>
      <c r="F220" s="4">
        <f>Nurse[[#This Row],[Total Nurse Staff Hours]]/Nurse[[#This Row],[MDS Census]]</f>
        <v>3.7610016734401146</v>
      </c>
      <c r="G220" s="4">
        <f>Nurse[[#This Row],[Total Direct Care Staff Hours]]/Nurse[[#This Row],[MDS Census]]</f>
        <v>3.4983492708582364</v>
      </c>
      <c r="H220" s="4">
        <f>Nurse[[#This Row],[Total RN Hours (w/ Admin, DON)]]/Nurse[[#This Row],[MDS Census]]</f>
        <v>0.70620965814009085</v>
      </c>
      <c r="I220" s="4">
        <f>Nurse[[#This Row],[RN Hours (excl. Admin, DON)]]/Nurse[[#This Row],[MDS Census]]</f>
        <v>0.55631245517571126</v>
      </c>
      <c r="J220" s="4">
        <f>SUM(Nurse[[#This Row],[RN Hours (excl. Admin, DON)]],Nurse[[#This Row],[RN Admin Hours]],Nurse[[#This Row],[RN DON Hours]],Nurse[[#This Row],[LPN Hours (excl. Admin)]],Nurse[[#This Row],[LPN Admin Hours]],Nurse[[#This Row],[CNA Hours]],Nurse[[#This Row],[NA TR Hours]],Nurse[[#This Row],[Med Aide/Tech Hours]])</f>
        <v>342.00586956521738</v>
      </c>
      <c r="K220" s="4">
        <f>SUM(Nurse[[#This Row],[RN Hours (excl. Admin, DON)]],Nurse[[#This Row],[LPN Hours (excl. Admin)]],Nurse[[#This Row],[CNA Hours]],Nurse[[#This Row],[NA TR Hours]],Nurse[[#This Row],[Med Aide/Tech Hours]])</f>
        <v>318.12163043478267</v>
      </c>
      <c r="L220" s="4">
        <f>SUM(Nurse[[#This Row],[RN Hours (excl. Admin, DON)]],Nurse[[#This Row],[RN Admin Hours]],Nurse[[#This Row],[RN DON Hours]])</f>
        <v>64.21902173913044</v>
      </c>
      <c r="M220" s="4">
        <v>50.588152173913052</v>
      </c>
      <c r="N220" s="4">
        <v>7.9636956521739117</v>
      </c>
      <c r="O220" s="4">
        <v>5.6671739130434782</v>
      </c>
      <c r="P220" s="4">
        <f>SUM(Nurse[[#This Row],[LPN Hours (excl. Admin)]],Nurse[[#This Row],[LPN Admin Hours]])</f>
        <v>107.40597826086956</v>
      </c>
      <c r="Q220" s="4">
        <v>97.152608695652177</v>
      </c>
      <c r="R220" s="4">
        <v>10.253369565217389</v>
      </c>
      <c r="S220" s="4">
        <f>SUM(Nurse[[#This Row],[CNA Hours]],Nurse[[#This Row],[NA TR Hours]],Nurse[[#This Row],[Med Aide/Tech Hours]])</f>
        <v>170.38086956521738</v>
      </c>
      <c r="T220" s="4">
        <v>161.22076086956523</v>
      </c>
      <c r="U220" s="4">
        <v>0</v>
      </c>
      <c r="V220" s="4">
        <v>9.1601086956521698</v>
      </c>
      <c r="W2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114.37228260869567</v>
      </c>
      <c r="X220" s="4">
        <v>19.552499999999998</v>
      </c>
      <c r="Y220" s="4">
        <v>0</v>
      </c>
      <c r="Z220" s="4">
        <v>0</v>
      </c>
      <c r="AA220" s="4">
        <v>41.072065217391319</v>
      </c>
      <c r="AB220" s="4">
        <v>0</v>
      </c>
      <c r="AC220" s="4">
        <v>44.587608695652186</v>
      </c>
      <c r="AD220" s="4">
        <v>0</v>
      </c>
      <c r="AE220" s="4">
        <v>9.1601086956521698</v>
      </c>
      <c r="AF220" s="1">
        <v>265185</v>
      </c>
      <c r="AG220" s="1">
        <v>7</v>
      </c>
      <c r="AH220"/>
    </row>
    <row r="221" spans="1:34" x14ac:dyDescent="0.25">
      <c r="A221" t="s">
        <v>496</v>
      </c>
      <c r="B221" t="s">
        <v>80</v>
      </c>
      <c r="C221" t="s">
        <v>670</v>
      </c>
      <c r="D221" t="s">
        <v>552</v>
      </c>
      <c r="E221" s="4">
        <v>57.989130434782609</v>
      </c>
      <c r="F221" s="4">
        <f>Nurse[[#This Row],[Total Nurse Staff Hours]]/Nurse[[#This Row],[MDS Census]]</f>
        <v>3.2851321462043113</v>
      </c>
      <c r="G221" s="4">
        <f>Nurse[[#This Row],[Total Direct Care Staff Hours]]/Nurse[[#This Row],[MDS Census]]</f>
        <v>2.9632483598875359</v>
      </c>
      <c r="H221" s="4">
        <f>Nurse[[#This Row],[Total RN Hours (w/ Admin, DON)]]/Nurse[[#This Row],[MDS Census]]</f>
        <v>0.30202624179943771</v>
      </c>
      <c r="I221" s="4">
        <f>Nurse[[#This Row],[RN Hours (excl. Admin, DON)]]/Nurse[[#This Row],[MDS Census]]</f>
        <v>0.12914151827553891</v>
      </c>
      <c r="J221" s="4">
        <f>SUM(Nurse[[#This Row],[RN Hours (excl. Admin, DON)]],Nurse[[#This Row],[RN Admin Hours]],Nurse[[#This Row],[RN DON Hours]],Nurse[[#This Row],[LPN Hours (excl. Admin)]],Nurse[[#This Row],[LPN Admin Hours]],Nurse[[#This Row],[CNA Hours]],Nurse[[#This Row],[NA TR Hours]],Nurse[[#This Row],[Med Aide/Tech Hours]])</f>
        <v>190.50195652173915</v>
      </c>
      <c r="K221" s="4">
        <f>SUM(Nurse[[#This Row],[RN Hours (excl. Admin, DON)]],Nurse[[#This Row],[LPN Hours (excl. Admin)]],Nurse[[#This Row],[CNA Hours]],Nurse[[#This Row],[NA TR Hours]],Nurse[[#This Row],[Med Aide/Tech Hours]])</f>
        <v>171.83619565217396</v>
      </c>
      <c r="L221" s="4">
        <f>SUM(Nurse[[#This Row],[RN Hours (excl. Admin, DON)]],Nurse[[#This Row],[RN Admin Hours]],Nurse[[#This Row],[RN DON Hours]])</f>
        <v>17.514239130434785</v>
      </c>
      <c r="M221" s="4">
        <v>7.4888043478260871</v>
      </c>
      <c r="N221" s="4">
        <v>5.0127173913043483</v>
      </c>
      <c r="O221" s="4">
        <v>5.0127173913043483</v>
      </c>
      <c r="P221" s="4">
        <f>SUM(Nurse[[#This Row],[LPN Hours (excl. Admin)]],Nurse[[#This Row],[LPN Admin Hours]])</f>
        <v>50.236195652173912</v>
      </c>
      <c r="Q221" s="4">
        <v>41.595869565217392</v>
      </c>
      <c r="R221" s="4">
        <v>8.6403260869565184</v>
      </c>
      <c r="S221" s="4">
        <f>SUM(Nurse[[#This Row],[CNA Hours]],Nurse[[#This Row],[NA TR Hours]],Nurse[[#This Row],[Med Aide/Tech Hours]])</f>
        <v>122.75152173913045</v>
      </c>
      <c r="T221" s="4">
        <v>87.870217391304365</v>
      </c>
      <c r="U221" s="4">
        <v>13.987608695652172</v>
      </c>
      <c r="V221" s="4">
        <v>20.893695652173918</v>
      </c>
      <c r="W2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5.1296739130434785</v>
      </c>
      <c r="X221" s="4">
        <v>0.5220652173913044</v>
      </c>
      <c r="Y221" s="4">
        <v>0</v>
      </c>
      <c r="Z221" s="4">
        <v>0</v>
      </c>
      <c r="AA221" s="4">
        <v>2.8568478260869559</v>
      </c>
      <c r="AB221" s="4">
        <v>0</v>
      </c>
      <c r="AC221" s="4">
        <v>0.96108695652173914</v>
      </c>
      <c r="AD221" s="4">
        <v>0</v>
      </c>
      <c r="AE221" s="4">
        <v>0.78967391304347834</v>
      </c>
      <c r="AF221" s="1">
        <v>265294</v>
      </c>
      <c r="AG221" s="1">
        <v>7</v>
      </c>
      <c r="AH221"/>
    </row>
    <row r="222" spans="1:34" x14ac:dyDescent="0.25">
      <c r="A222" t="s">
        <v>496</v>
      </c>
      <c r="B222" t="s">
        <v>113</v>
      </c>
      <c r="C222" t="s">
        <v>769</v>
      </c>
      <c r="D222" t="s">
        <v>538</v>
      </c>
      <c r="E222" s="4">
        <v>107.81521739130434</v>
      </c>
      <c r="F222" s="4">
        <f>Nurse[[#This Row],[Total Nurse Staff Hours]]/Nurse[[#This Row],[MDS Census]]</f>
        <v>2.5282911583829026</v>
      </c>
      <c r="G222" s="4">
        <f>Nurse[[#This Row],[Total Direct Care Staff Hours]]/Nurse[[#This Row],[MDS Census]]</f>
        <v>2.3376701280371015</v>
      </c>
      <c r="H222" s="4">
        <f>Nurse[[#This Row],[Total RN Hours (w/ Admin, DON)]]/Nurse[[#This Row],[MDS Census]]</f>
        <v>0.35630103841113009</v>
      </c>
      <c r="I222" s="4">
        <f>Nurse[[#This Row],[RN Hours (excl. Admin, DON)]]/Nurse[[#This Row],[MDS Census]]</f>
        <v>0.32403972174614371</v>
      </c>
      <c r="J222" s="4">
        <f>SUM(Nurse[[#This Row],[RN Hours (excl. Admin, DON)]],Nurse[[#This Row],[RN Admin Hours]],Nurse[[#This Row],[RN DON Hours]],Nurse[[#This Row],[LPN Hours (excl. Admin)]],Nurse[[#This Row],[LPN Admin Hours]],Nurse[[#This Row],[CNA Hours]],Nurse[[#This Row],[NA TR Hours]],Nurse[[#This Row],[Med Aide/Tech Hours]])</f>
        <v>272.58826086956532</v>
      </c>
      <c r="K222" s="4">
        <f>SUM(Nurse[[#This Row],[RN Hours (excl. Admin, DON)]],Nurse[[#This Row],[LPN Hours (excl. Admin)]],Nurse[[#This Row],[CNA Hours]],Nurse[[#This Row],[NA TR Hours]],Nurse[[#This Row],[Med Aide/Tech Hours]])</f>
        <v>252.03641304347835</v>
      </c>
      <c r="L222" s="4">
        <f>SUM(Nurse[[#This Row],[RN Hours (excl. Admin, DON)]],Nurse[[#This Row],[RN Admin Hours]],Nurse[[#This Row],[RN DON Hours]])</f>
        <v>38.414673913043472</v>
      </c>
      <c r="M222" s="4">
        <v>34.936413043478254</v>
      </c>
      <c r="N222" s="4">
        <v>1.2173913043478262</v>
      </c>
      <c r="O222" s="4">
        <v>2.2608695652173911</v>
      </c>
      <c r="P222" s="4">
        <f>SUM(Nurse[[#This Row],[LPN Hours (excl. Admin)]],Nurse[[#This Row],[LPN Admin Hours]])</f>
        <v>84.270978260869555</v>
      </c>
      <c r="Q222" s="4">
        <v>67.197391304347818</v>
      </c>
      <c r="R222" s="4">
        <v>17.073586956521741</v>
      </c>
      <c r="S222" s="4">
        <f>SUM(Nurse[[#This Row],[CNA Hours]],Nurse[[#This Row],[NA TR Hours]],Nurse[[#This Row],[Med Aide/Tech Hours]])</f>
        <v>149.90260869565228</v>
      </c>
      <c r="T222" s="4">
        <v>121.8838043478262</v>
      </c>
      <c r="U222" s="4">
        <v>7.1521739130434789E-2</v>
      </c>
      <c r="V222" s="4">
        <v>27.947282608695648</v>
      </c>
      <c r="W2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23.718152173913047</v>
      </c>
      <c r="X222" s="4">
        <v>0</v>
      </c>
      <c r="Y222" s="4">
        <v>0</v>
      </c>
      <c r="Z222" s="4">
        <v>0</v>
      </c>
      <c r="AA222" s="4">
        <v>7.6803260869565237</v>
      </c>
      <c r="AB222" s="4">
        <v>0</v>
      </c>
      <c r="AC222" s="4">
        <v>11.374891304347829</v>
      </c>
      <c r="AD222" s="4">
        <v>0</v>
      </c>
      <c r="AE222" s="4">
        <v>4.6629347826086951</v>
      </c>
      <c r="AF222" s="1">
        <v>265355</v>
      </c>
      <c r="AG222" s="1">
        <v>7</v>
      </c>
      <c r="AH222"/>
    </row>
    <row r="223" spans="1:34" x14ac:dyDescent="0.25">
      <c r="A223" t="s">
        <v>496</v>
      </c>
      <c r="B223" t="s">
        <v>267</v>
      </c>
      <c r="C223" t="s">
        <v>716</v>
      </c>
      <c r="D223" t="s">
        <v>610</v>
      </c>
      <c r="E223" s="4">
        <v>70.358695652173907</v>
      </c>
      <c r="F223" s="4">
        <f>Nurse[[#This Row],[Total Nurse Staff Hours]]/Nurse[[#This Row],[MDS Census]]</f>
        <v>2.7407044646995216</v>
      </c>
      <c r="G223" s="4">
        <f>Nurse[[#This Row],[Total Direct Care Staff Hours]]/Nurse[[#This Row],[MDS Census]]</f>
        <v>2.5913224161903297</v>
      </c>
      <c r="H223" s="4">
        <f>Nurse[[#This Row],[Total RN Hours (w/ Admin, DON)]]/Nurse[[#This Row],[MDS Census]]</f>
        <v>0.44484937432411553</v>
      </c>
      <c r="I223" s="4">
        <f>Nurse[[#This Row],[RN Hours (excl. Admin, DON)]]/Nurse[[#This Row],[MDS Census]]</f>
        <v>0.36808898501467635</v>
      </c>
      <c r="J223" s="4">
        <f>SUM(Nurse[[#This Row],[RN Hours (excl. Admin, DON)]],Nurse[[#This Row],[RN Admin Hours]],Nurse[[#This Row],[RN DON Hours]],Nurse[[#This Row],[LPN Hours (excl. Admin)]],Nurse[[#This Row],[LPN Admin Hours]],Nurse[[#This Row],[CNA Hours]],Nurse[[#This Row],[NA TR Hours]],Nurse[[#This Row],[Med Aide/Tech Hours]])</f>
        <v>192.83239130434785</v>
      </c>
      <c r="K223" s="4">
        <f>SUM(Nurse[[#This Row],[RN Hours (excl. Admin, DON)]],Nurse[[#This Row],[LPN Hours (excl. Admin)]],Nurse[[#This Row],[CNA Hours]],Nurse[[#This Row],[NA TR Hours]],Nurse[[#This Row],[Med Aide/Tech Hours]])</f>
        <v>182.32206521739133</v>
      </c>
      <c r="L223" s="4">
        <f>SUM(Nurse[[#This Row],[RN Hours (excl. Admin, DON)]],Nurse[[#This Row],[RN Admin Hours]],Nurse[[#This Row],[RN DON Hours]])</f>
        <v>31.299021739130431</v>
      </c>
      <c r="M223" s="4">
        <v>25.898260869565217</v>
      </c>
      <c r="N223" s="4">
        <v>1.563804347826087</v>
      </c>
      <c r="O223" s="4">
        <v>3.8369565217391304</v>
      </c>
      <c r="P223" s="4">
        <f>SUM(Nurse[[#This Row],[LPN Hours (excl. Admin)]],Nurse[[#This Row],[LPN Admin Hours]])</f>
        <v>41.505652173913042</v>
      </c>
      <c r="Q223" s="4">
        <v>36.396086956521735</v>
      </c>
      <c r="R223" s="4">
        <v>5.1095652173913049</v>
      </c>
      <c r="S223" s="4">
        <f>SUM(Nurse[[#This Row],[CNA Hours]],Nurse[[#This Row],[NA TR Hours]],Nurse[[#This Row],[Med Aide/Tech Hours]])</f>
        <v>120.02771739130438</v>
      </c>
      <c r="T223" s="4">
        <v>95.659782608695679</v>
      </c>
      <c r="U223" s="4">
        <v>0</v>
      </c>
      <c r="V223" s="4">
        <v>24.367934782608696</v>
      </c>
      <c r="W2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27.042826086956524</v>
      </c>
      <c r="X223" s="4">
        <v>0</v>
      </c>
      <c r="Y223" s="4">
        <v>0</v>
      </c>
      <c r="Z223" s="4">
        <v>0</v>
      </c>
      <c r="AA223" s="4">
        <v>14.657500000000004</v>
      </c>
      <c r="AB223" s="4">
        <v>0</v>
      </c>
      <c r="AC223" s="4">
        <v>11.63619565217391</v>
      </c>
      <c r="AD223" s="4">
        <v>0</v>
      </c>
      <c r="AE223" s="4">
        <v>0.74913043478260877</v>
      </c>
      <c r="AF223" s="1">
        <v>265610</v>
      </c>
      <c r="AG223" s="1">
        <v>7</v>
      </c>
      <c r="AH223"/>
    </row>
    <row r="224" spans="1:34" x14ac:dyDescent="0.25">
      <c r="A224" t="s">
        <v>496</v>
      </c>
      <c r="B224" t="s">
        <v>102</v>
      </c>
      <c r="C224" t="s">
        <v>682</v>
      </c>
      <c r="D224" t="s">
        <v>522</v>
      </c>
      <c r="E224" s="4">
        <v>67.293478260869563</v>
      </c>
      <c r="F224" s="4">
        <f>Nurse[[#This Row],[Total Nurse Staff Hours]]/Nurse[[#This Row],[MDS Census]]</f>
        <v>3.257732191891455</v>
      </c>
      <c r="G224" s="4">
        <f>Nurse[[#This Row],[Total Direct Care Staff Hours]]/Nurse[[#This Row],[MDS Census]]</f>
        <v>2.9600484574382162</v>
      </c>
      <c r="H224" s="4">
        <f>Nurse[[#This Row],[Total RN Hours (w/ Admin, DON)]]/Nurse[[#This Row],[MDS Census]]</f>
        <v>0.31827976094330473</v>
      </c>
      <c r="I224" s="4">
        <f>Nurse[[#This Row],[RN Hours (excl. Admin, DON)]]/Nurse[[#This Row],[MDS Census]]</f>
        <v>9.1237279922468092E-2</v>
      </c>
      <c r="J224" s="4">
        <f>SUM(Nurse[[#This Row],[RN Hours (excl. Admin, DON)]],Nurse[[#This Row],[RN Admin Hours]],Nurse[[#This Row],[RN DON Hours]],Nurse[[#This Row],[LPN Hours (excl. Admin)]],Nurse[[#This Row],[LPN Admin Hours]],Nurse[[#This Row],[CNA Hours]],Nurse[[#This Row],[NA TR Hours]],Nurse[[#This Row],[Med Aide/Tech Hours]])</f>
        <v>219.22413043478258</v>
      </c>
      <c r="K224" s="4">
        <f>SUM(Nurse[[#This Row],[RN Hours (excl. Admin, DON)]],Nurse[[#This Row],[LPN Hours (excl. Admin)]],Nurse[[#This Row],[CNA Hours]],Nurse[[#This Row],[NA TR Hours]],Nurse[[#This Row],[Med Aide/Tech Hours]])</f>
        <v>199.19195652173909</v>
      </c>
      <c r="L224" s="4">
        <f>SUM(Nurse[[#This Row],[RN Hours (excl. Admin, DON)]],Nurse[[#This Row],[RN Admin Hours]],Nurse[[#This Row],[RN DON Hours]])</f>
        <v>21.41815217391304</v>
      </c>
      <c r="M224" s="4">
        <v>6.1396739130434774</v>
      </c>
      <c r="N224" s="4">
        <v>10.582826086956521</v>
      </c>
      <c r="O224" s="4">
        <v>4.6956521739130439</v>
      </c>
      <c r="P224" s="4">
        <f>SUM(Nurse[[#This Row],[LPN Hours (excl. Admin)]],Nurse[[#This Row],[LPN Admin Hours]])</f>
        <v>68.903586956521735</v>
      </c>
      <c r="Q224" s="4">
        <v>64.149891304347818</v>
      </c>
      <c r="R224" s="4">
        <v>4.7536956521739127</v>
      </c>
      <c r="S224" s="4">
        <f>SUM(Nurse[[#This Row],[CNA Hours]],Nurse[[#This Row],[NA TR Hours]],Nurse[[#This Row],[Med Aide/Tech Hours]])</f>
        <v>128.90239130434782</v>
      </c>
      <c r="T224" s="4">
        <v>94.876630434782598</v>
      </c>
      <c r="U224" s="4">
        <v>16.767826086956525</v>
      </c>
      <c r="V224" s="4">
        <v>17.257934782608693</v>
      </c>
      <c r="W2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33.864130434782595</v>
      </c>
      <c r="X224" s="4">
        <v>0</v>
      </c>
      <c r="Y224" s="4">
        <v>0</v>
      </c>
      <c r="Z224" s="4">
        <v>0</v>
      </c>
      <c r="AA224" s="4">
        <v>19.29684782608695</v>
      </c>
      <c r="AB224" s="4">
        <v>0</v>
      </c>
      <c r="AC224" s="4">
        <v>5.8214130434782598</v>
      </c>
      <c r="AD224" s="4">
        <v>0</v>
      </c>
      <c r="AE224" s="4">
        <v>8.7458695652173901</v>
      </c>
      <c r="AF224" s="1">
        <v>265340</v>
      </c>
      <c r="AG224" s="1">
        <v>7</v>
      </c>
      <c r="AH224"/>
    </row>
    <row r="225" spans="1:34" x14ac:dyDescent="0.25">
      <c r="A225" t="s">
        <v>496</v>
      </c>
      <c r="B225" t="s">
        <v>125</v>
      </c>
      <c r="C225" t="s">
        <v>773</v>
      </c>
      <c r="D225" t="s">
        <v>549</v>
      </c>
      <c r="E225" s="4">
        <v>54.021739130434781</v>
      </c>
      <c r="F225" s="4">
        <f>Nurse[[#This Row],[Total Nurse Staff Hours]]/Nurse[[#This Row],[MDS Census]]</f>
        <v>3.3692716297786731</v>
      </c>
      <c r="G225" s="4">
        <f>Nurse[[#This Row],[Total Direct Care Staff Hours]]/Nurse[[#This Row],[MDS Census]]</f>
        <v>2.9710583501006047</v>
      </c>
      <c r="H225" s="4">
        <f>Nurse[[#This Row],[Total RN Hours (w/ Admin, DON)]]/Nurse[[#This Row],[MDS Census]]</f>
        <v>0.50791549295774652</v>
      </c>
      <c r="I225" s="4">
        <f>Nurse[[#This Row],[RN Hours (excl. Admin, DON)]]/Nurse[[#This Row],[MDS Census]]</f>
        <v>0.20832595573440643</v>
      </c>
      <c r="J225" s="4">
        <f>SUM(Nurse[[#This Row],[RN Hours (excl. Admin, DON)]],Nurse[[#This Row],[RN Admin Hours]],Nurse[[#This Row],[RN DON Hours]],Nurse[[#This Row],[LPN Hours (excl. Admin)]],Nurse[[#This Row],[LPN Admin Hours]],Nurse[[#This Row],[CNA Hours]],Nurse[[#This Row],[NA TR Hours]],Nurse[[#This Row],[Med Aide/Tech Hours]])</f>
        <v>182.01391304347831</v>
      </c>
      <c r="K225" s="4">
        <f>SUM(Nurse[[#This Row],[RN Hours (excl. Admin, DON)]],Nurse[[#This Row],[LPN Hours (excl. Admin)]],Nurse[[#This Row],[CNA Hours]],Nurse[[#This Row],[NA TR Hours]],Nurse[[#This Row],[Med Aide/Tech Hours]])</f>
        <v>160.50173913043483</v>
      </c>
      <c r="L225" s="4">
        <f>SUM(Nurse[[#This Row],[RN Hours (excl. Admin, DON)]],Nurse[[#This Row],[RN Admin Hours]],Nurse[[#This Row],[RN DON Hours]])</f>
        <v>27.438478260869566</v>
      </c>
      <c r="M225" s="4">
        <v>11.254130434782608</v>
      </c>
      <c r="N225" s="4">
        <v>10.966956521739133</v>
      </c>
      <c r="O225" s="4">
        <v>5.2173913043478262</v>
      </c>
      <c r="P225" s="4">
        <f>SUM(Nurse[[#This Row],[LPN Hours (excl. Admin)]],Nurse[[#This Row],[LPN Admin Hours]])</f>
        <v>50.510326086956539</v>
      </c>
      <c r="Q225" s="4">
        <v>45.182500000000019</v>
      </c>
      <c r="R225" s="4">
        <v>5.327826086956521</v>
      </c>
      <c r="S225" s="4">
        <f>SUM(Nurse[[#This Row],[CNA Hours]],Nurse[[#This Row],[NA TR Hours]],Nurse[[#This Row],[Med Aide/Tech Hours]])</f>
        <v>104.06510869565221</v>
      </c>
      <c r="T225" s="4">
        <v>87.452282608695683</v>
      </c>
      <c r="U225" s="4">
        <v>5.3892391304347838</v>
      </c>
      <c r="V225" s="4">
        <v>11.223586956521739</v>
      </c>
      <c r="W2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3.1452173913043477</v>
      </c>
      <c r="X225" s="4">
        <v>0</v>
      </c>
      <c r="Y225" s="4">
        <v>0</v>
      </c>
      <c r="Z225" s="4">
        <v>0</v>
      </c>
      <c r="AA225" s="4">
        <v>1.4592391304347827</v>
      </c>
      <c r="AB225" s="4">
        <v>0</v>
      </c>
      <c r="AC225" s="4">
        <v>1.6859782608695653</v>
      </c>
      <c r="AD225" s="4">
        <v>0</v>
      </c>
      <c r="AE225" s="4">
        <v>0</v>
      </c>
      <c r="AF225" s="1">
        <v>265373</v>
      </c>
      <c r="AG225" s="1">
        <v>7</v>
      </c>
      <c r="AH225"/>
    </row>
    <row r="226" spans="1:34" x14ac:dyDescent="0.25">
      <c r="A226" t="s">
        <v>496</v>
      </c>
      <c r="B226" t="s">
        <v>366</v>
      </c>
      <c r="C226" t="s">
        <v>653</v>
      </c>
      <c r="D226" t="s">
        <v>541</v>
      </c>
      <c r="E226" s="4">
        <v>37.130434782608695</v>
      </c>
      <c r="F226" s="4">
        <f>Nurse[[#This Row],[Total Nurse Staff Hours]]/Nurse[[#This Row],[MDS Census]]</f>
        <v>3.6856820843091334</v>
      </c>
      <c r="G226" s="4">
        <f>Nurse[[#This Row],[Total Direct Care Staff Hours]]/Nurse[[#This Row],[MDS Census]]</f>
        <v>3.4211065573770494</v>
      </c>
      <c r="H226" s="4">
        <f>Nurse[[#This Row],[Total RN Hours (w/ Admin, DON)]]/Nurse[[#This Row],[MDS Census]]</f>
        <v>0.71707845433255257</v>
      </c>
      <c r="I226" s="4">
        <f>Nurse[[#This Row],[RN Hours (excl. Admin, DON)]]/Nurse[[#This Row],[MDS Census]]</f>
        <v>0.57040398126463698</v>
      </c>
      <c r="J226" s="4">
        <f>SUM(Nurse[[#This Row],[RN Hours (excl. Admin, DON)]],Nurse[[#This Row],[RN Admin Hours]],Nurse[[#This Row],[RN DON Hours]],Nurse[[#This Row],[LPN Hours (excl. Admin)]],Nurse[[#This Row],[LPN Admin Hours]],Nurse[[#This Row],[CNA Hours]],Nurse[[#This Row],[NA TR Hours]],Nurse[[#This Row],[Med Aide/Tech Hours]])</f>
        <v>136.85097826086957</v>
      </c>
      <c r="K226" s="4">
        <f>SUM(Nurse[[#This Row],[RN Hours (excl. Admin, DON)]],Nurse[[#This Row],[LPN Hours (excl. Admin)]],Nurse[[#This Row],[CNA Hours]],Nurse[[#This Row],[NA TR Hours]],Nurse[[#This Row],[Med Aide/Tech Hours]])</f>
        <v>127.02717391304348</v>
      </c>
      <c r="L226" s="4">
        <f>SUM(Nurse[[#This Row],[RN Hours (excl. Admin, DON)]],Nurse[[#This Row],[RN Admin Hours]],Nurse[[#This Row],[RN DON Hours]])</f>
        <v>26.625434782608693</v>
      </c>
      <c r="M226" s="4">
        <v>21.179347826086957</v>
      </c>
      <c r="N226" s="4">
        <v>1.5842391304347827</v>
      </c>
      <c r="O226" s="4">
        <v>3.8618478260869562</v>
      </c>
      <c r="P226" s="4">
        <f>SUM(Nurse[[#This Row],[LPN Hours (excl. Admin)]],Nurse[[#This Row],[LPN Admin Hours]])</f>
        <v>26.706521739130434</v>
      </c>
      <c r="Q226" s="4">
        <v>22.328804347826086</v>
      </c>
      <c r="R226" s="4">
        <v>4.3777173913043477</v>
      </c>
      <c r="S226" s="4">
        <f>SUM(Nurse[[#This Row],[CNA Hours]],Nurse[[#This Row],[NA TR Hours]],Nurse[[#This Row],[Med Aide/Tech Hours]])</f>
        <v>83.519021739130437</v>
      </c>
      <c r="T226" s="4">
        <v>71.565217391304344</v>
      </c>
      <c r="U226" s="4">
        <v>0</v>
      </c>
      <c r="V226" s="4">
        <v>11.953804347826088</v>
      </c>
      <c r="W2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6" s="4">
        <v>0</v>
      </c>
      <c r="Y226" s="4">
        <v>0</v>
      </c>
      <c r="Z226" s="4">
        <v>0</v>
      </c>
      <c r="AA226" s="4">
        <v>0</v>
      </c>
      <c r="AB226" s="4">
        <v>0</v>
      </c>
      <c r="AC226" s="4">
        <v>0</v>
      </c>
      <c r="AD226" s="4">
        <v>0</v>
      </c>
      <c r="AE226" s="4">
        <v>0</v>
      </c>
      <c r="AF226" s="1">
        <v>265761</v>
      </c>
      <c r="AG226" s="1">
        <v>7</v>
      </c>
      <c r="AH226"/>
    </row>
    <row r="227" spans="1:34" x14ac:dyDescent="0.25">
      <c r="A227" t="s">
        <v>496</v>
      </c>
      <c r="B227" t="s">
        <v>164</v>
      </c>
      <c r="C227" t="s">
        <v>640</v>
      </c>
      <c r="D227" t="s">
        <v>555</v>
      </c>
      <c r="E227" s="4">
        <v>71.130434782608702</v>
      </c>
      <c r="F227" s="4">
        <f>Nurse[[#This Row],[Total Nurse Staff Hours]]/Nurse[[#This Row],[MDS Census]]</f>
        <v>2.2985345354523226</v>
      </c>
      <c r="G227" s="4">
        <f>Nurse[[#This Row],[Total Direct Care Staff Hours]]/Nurse[[#This Row],[MDS Census]]</f>
        <v>2.0654569070904647</v>
      </c>
      <c r="H227" s="4">
        <f>Nurse[[#This Row],[Total RN Hours (w/ Admin, DON)]]/Nurse[[#This Row],[MDS Census]]</f>
        <v>0.50197279951100238</v>
      </c>
      <c r="I227" s="4">
        <f>Nurse[[#This Row],[RN Hours (excl. Admin, DON)]]/Nurse[[#This Row],[MDS Census]]</f>
        <v>0.36266198044009773</v>
      </c>
      <c r="J227" s="4">
        <f>SUM(Nurse[[#This Row],[RN Hours (excl. Admin, DON)]],Nurse[[#This Row],[RN Admin Hours]],Nurse[[#This Row],[RN DON Hours]],Nurse[[#This Row],[LPN Hours (excl. Admin)]],Nurse[[#This Row],[LPN Admin Hours]],Nurse[[#This Row],[CNA Hours]],Nurse[[#This Row],[NA TR Hours]],Nurse[[#This Row],[Med Aide/Tech Hours]])</f>
        <v>163.49576086956523</v>
      </c>
      <c r="K227" s="4">
        <f>SUM(Nurse[[#This Row],[RN Hours (excl. Admin, DON)]],Nurse[[#This Row],[LPN Hours (excl. Admin)]],Nurse[[#This Row],[CNA Hours]],Nurse[[#This Row],[NA TR Hours]],Nurse[[#This Row],[Med Aide/Tech Hours]])</f>
        <v>146.91684782608698</v>
      </c>
      <c r="L227" s="4">
        <f>SUM(Nurse[[#This Row],[RN Hours (excl. Admin, DON)]],Nurse[[#This Row],[RN Admin Hours]],Nurse[[#This Row],[RN DON Hours]])</f>
        <v>35.705543478260864</v>
      </c>
      <c r="M227" s="4">
        <v>25.796304347826084</v>
      </c>
      <c r="N227" s="4">
        <v>3.1243478260869573</v>
      </c>
      <c r="O227" s="4">
        <v>6.7848913043478261</v>
      </c>
      <c r="P227" s="4">
        <f>SUM(Nurse[[#This Row],[LPN Hours (excl. Admin)]],Nurse[[#This Row],[LPN Admin Hours]])</f>
        <v>35.65521739130434</v>
      </c>
      <c r="Q227" s="4">
        <v>28.985543478260862</v>
      </c>
      <c r="R227" s="4">
        <v>6.6696739130434768</v>
      </c>
      <c r="S227" s="4">
        <f>SUM(Nurse[[#This Row],[CNA Hours]],Nurse[[#This Row],[NA TR Hours]],Nurse[[#This Row],[Med Aide/Tech Hours]])</f>
        <v>92.135000000000019</v>
      </c>
      <c r="T227" s="4">
        <v>47.794130434782616</v>
      </c>
      <c r="U227" s="4">
        <v>30.236413043478265</v>
      </c>
      <c r="V227" s="4">
        <v>14.104456521739134</v>
      </c>
      <c r="W2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2.0534782608695652</v>
      </c>
      <c r="X227" s="4">
        <v>0.12771739130434784</v>
      </c>
      <c r="Y227" s="4">
        <v>0</v>
      </c>
      <c r="Z227" s="4">
        <v>0</v>
      </c>
      <c r="AA227" s="4">
        <v>0.16847826086956522</v>
      </c>
      <c r="AB227" s="4">
        <v>0</v>
      </c>
      <c r="AC227" s="4">
        <v>1.7572826086956523</v>
      </c>
      <c r="AD227" s="4">
        <v>0</v>
      </c>
      <c r="AE227" s="4">
        <v>0</v>
      </c>
      <c r="AF227" s="1">
        <v>265433</v>
      </c>
      <c r="AG227" s="1">
        <v>7</v>
      </c>
      <c r="AH227"/>
    </row>
    <row r="228" spans="1:34" x14ac:dyDescent="0.25">
      <c r="A228" t="s">
        <v>496</v>
      </c>
      <c r="B228" t="s">
        <v>442</v>
      </c>
      <c r="C228" t="s">
        <v>856</v>
      </c>
      <c r="D228" t="s">
        <v>531</v>
      </c>
      <c r="E228" s="4">
        <v>37.097826086956523</v>
      </c>
      <c r="F228" s="4">
        <f>Nurse[[#This Row],[Total Nurse Staff Hours]]/Nurse[[#This Row],[MDS Census]]</f>
        <v>4.3129299736302364</v>
      </c>
      <c r="G228" s="4">
        <f>Nurse[[#This Row],[Total Direct Care Staff Hours]]/Nurse[[#This Row],[MDS Census]]</f>
        <v>3.751840023439788</v>
      </c>
      <c r="H228" s="4">
        <f>Nurse[[#This Row],[Total RN Hours (w/ Admin, DON)]]/Nurse[[#This Row],[MDS Census]]</f>
        <v>0.83555523000292986</v>
      </c>
      <c r="I228" s="4">
        <f>Nurse[[#This Row],[RN Hours (excl. Admin, DON)]]/Nurse[[#This Row],[MDS Census]]</f>
        <v>0.42154995605039552</v>
      </c>
      <c r="J228" s="4">
        <f>SUM(Nurse[[#This Row],[RN Hours (excl. Admin, DON)]],Nurse[[#This Row],[RN Admin Hours]],Nurse[[#This Row],[RN DON Hours]],Nurse[[#This Row],[LPN Hours (excl. Admin)]],Nurse[[#This Row],[LPN Admin Hours]],Nurse[[#This Row],[CNA Hours]],Nurse[[#This Row],[NA TR Hours]],Nurse[[#This Row],[Med Aide/Tech Hours]])</f>
        <v>160.00032608695651</v>
      </c>
      <c r="K228" s="4">
        <f>SUM(Nurse[[#This Row],[RN Hours (excl. Admin, DON)]],Nurse[[#This Row],[LPN Hours (excl. Admin)]],Nurse[[#This Row],[CNA Hours]],Nurse[[#This Row],[NA TR Hours]],Nurse[[#This Row],[Med Aide/Tech Hours]])</f>
        <v>139.18510869565213</v>
      </c>
      <c r="L228" s="4">
        <f>SUM(Nurse[[#This Row],[RN Hours (excl. Admin, DON)]],Nurse[[#This Row],[RN Admin Hours]],Nurse[[#This Row],[RN DON Hours]])</f>
        <v>30.997282608695649</v>
      </c>
      <c r="M228" s="4">
        <v>15.638586956521738</v>
      </c>
      <c r="N228" s="4">
        <v>9.9673913043478262</v>
      </c>
      <c r="O228" s="4">
        <v>5.3913043478260869</v>
      </c>
      <c r="P228" s="4">
        <f>SUM(Nurse[[#This Row],[LPN Hours (excl. Admin)]],Nurse[[#This Row],[LPN Admin Hours]])</f>
        <v>38.323586956521744</v>
      </c>
      <c r="Q228" s="4">
        <v>32.867065217391307</v>
      </c>
      <c r="R228" s="4">
        <v>5.4565217391304346</v>
      </c>
      <c r="S228" s="4">
        <f>SUM(Nurse[[#This Row],[CNA Hours]],Nurse[[#This Row],[NA TR Hours]],Nurse[[#This Row],[Med Aide/Tech Hours]])</f>
        <v>90.679456521739098</v>
      </c>
      <c r="T228" s="4">
        <v>86.551739130434754</v>
      </c>
      <c r="U228" s="4">
        <v>0</v>
      </c>
      <c r="V228" s="4">
        <v>4.1277173913043477</v>
      </c>
      <c r="W2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8" s="4">
        <v>0</v>
      </c>
      <c r="Y228" s="4">
        <v>0</v>
      </c>
      <c r="Z228" s="4">
        <v>0</v>
      </c>
      <c r="AA228" s="4">
        <v>0</v>
      </c>
      <c r="AB228" s="4">
        <v>0</v>
      </c>
      <c r="AC228" s="4">
        <v>0</v>
      </c>
      <c r="AD228" s="4">
        <v>0</v>
      </c>
      <c r="AE228" s="4">
        <v>0</v>
      </c>
      <c r="AF228" s="1">
        <v>265855</v>
      </c>
      <c r="AG228" s="1">
        <v>7</v>
      </c>
      <c r="AH228"/>
    </row>
    <row r="229" spans="1:34" x14ac:dyDescent="0.25">
      <c r="A229" t="s">
        <v>496</v>
      </c>
      <c r="B229" t="s">
        <v>120</v>
      </c>
      <c r="C229" t="s">
        <v>704</v>
      </c>
      <c r="D229" t="s">
        <v>584</v>
      </c>
      <c r="E229" s="4">
        <v>38.521739130434781</v>
      </c>
      <c r="F229" s="4">
        <f>Nurse[[#This Row],[Total Nurse Staff Hours]]/Nurse[[#This Row],[MDS Census]]</f>
        <v>2.9392494356659147</v>
      </c>
      <c r="G229" s="4">
        <f>Nurse[[#This Row],[Total Direct Care Staff Hours]]/Nurse[[#This Row],[MDS Census]]</f>
        <v>2.584071670428894</v>
      </c>
      <c r="H229" s="4">
        <f>Nurse[[#This Row],[Total RN Hours (w/ Admin, DON)]]/Nurse[[#This Row],[MDS Census]]</f>
        <v>0.52116252821670428</v>
      </c>
      <c r="I229" s="4">
        <f>Nurse[[#This Row],[RN Hours (excl. Admin, DON)]]/Nurse[[#This Row],[MDS Census]]</f>
        <v>0.16598476297968398</v>
      </c>
      <c r="J229" s="4">
        <f>SUM(Nurse[[#This Row],[RN Hours (excl. Admin, DON)]],Nurse[[#This Row],[RN Admin Hours]],Nurse[[#This Row],[RN DON Hours]],Nurse[[#This Row],[LPN Hours (excl. Admin)]],Nurse[[#This Row],[LPN Admin Hours]],Nurse[[#This Row],[CNA Hours]],Nurse[[#This Row],[NA TR Hours]],Nurse[[#This Row],[Med Aide/Tech Hours]])</f>
        <v>113.22500000000001</v>
      </c>
      <c r="K229" s="4">
        <f>SUM(Nurse[[#This Row],[RN Hours (excl. Admin, DON)]],Nurse[[#This Row],[LPN Hours (excl. Admin)]],Nurse[[#This Row],[CNA Hours]],Nurse[[#This Row],[NA TR Hours]],Nurse[[#This Row],[Med Aide/Tech Hours]])</f>
        <v>99.542934782608697</v>
      </c>
      <c r="L229" s="4">
        <f>SUM(Nurse[[#This Row],[RN Hours (excl. Admin, DON)]],Nurse[[#This Row],[RN Admin Hours]],Nurse[[#This Row],[RN DON Hours]])</f>
        <v>20.076086956521738</v>
      </c>
      <c r="M229" s="4">
        <v>6.3940217391304346</v>
      </c>
      <c r="N229" s="4">
        <v>6.6467391304347823</v>
      </c>
      <c r="O229" s="4">
        <v>7.0353260869565215</v>
      </c>
      <c r="P229" s="4">
        <f>SUM(Nurse[[#This Row],[LPN Hours (excl. Admin)]],Nurse[[#This Row],[LPN Admin Hours]])</f>
        <v>29.953804347826086</v>
      </c>
      <c r="Q229" s="4">
        <v>29.953804347826086</v>
      </c>
      <c r="R229" s="4">
        <v>0</v>
      </c>
      <c r="S229" s="4">
        <f>SUM(Nurse[[#This Row],[CNA Hours]],Nurse[[#This Row],[NA TR Hours]],Nurse[[#This Row],[Med Aide/Tech Hours]])</f>
        <v>63.195108695652173</v>
      </c>
      <c r="T229" s="4">
        <v>39.309239130434783</v>
      </c>
      <c r="U229" s="4">
        <v>11.475543478260869</v>
      </c>
      <c r="V229" s="4">
        <v>12.410326086956522</v>
      </c>
      <c r="W2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9" s="4">
        <v>0</v>
      </c>
      <c r="Y229" s="4">
        <v>0</v>
      </c>
      <c r="Z229" s="4">
        <v>0</v>
      </c>
      <c r="AA229" s="4">
        <v>0</v>
      </c>
      <c r="AB229" s="4">
        <v>0</v>
      </c>
      <c r="AC229" s="4">
        <v>0</v>
      </c>
      <c r="AD229" s="4">
        <v>0</v>
      </c>
      <c r="AE229" s="4">
        <v>0</v>
      </c>
      <c r="AF229" s="1">
        <v>265364</v>
      </c>
      <c r="AG229" s="1">
        <v>7</v>
      </c>
      <c r="AH229"/>
    </row>
    <row r="230" spans="1:34" x14ac:dyDescent="0.25">
      <c r="A230" t="s">
        <v>496</v>
      </c>
      <c r="B230" t="s">
        <v>313</v>
      </c>
      <c r="C230" t="s">
        <v>644</v>
      </c>
      <c r="D230" t="s">
        <v>548</v>
      </c>
      <c r="E230" s="4">
        <v>71.641304347826093</v>
      </c>
      <c r="F230" s="4">
        <f>Nurse[[#This Row],[Total Nurse Staff Hours]]/Nurse[[#This Row],[MDS Census]]</f>
        <v>3.2453603398573811</v>
      </c>
      <c r="G230" s="4">
        <f>Nurse[[#This Row],[Total Direct Care Staff Hours]]/Nurse[[#This Row],[MDS Census]]</f>
        <v>3.0887073281747837</v>
      </c>
      <c r="H230" s="4">
        <f>Nurse[[#This Row],[Total RN Hours (w/ Admin, DON)]]/Nurse[[#This Row],[MDS Census]]</f>
        <v>0.36352602033075399</v>
      </c>
      <c r="I230" s="4">
        <f>Nurse[[#This Row],[RN Hours (excl. Admin, DON)]]/Nurse[[#This Row],[MDS Census]]</f>
        <v>0.2244727658928842</v>
      </c>
      <c r="J230" s="4">
        <f>SUM(Nurse[[#This Row],[RN Hours (excl. Admin, DON)]],Nurse[[#This Row],[RN Admin Hours]],Nurse[[#This Row],[RN DON Hours]],Nurse[[#This Row],[LPN Hours (excl. Admin)]],Nurse[[#This Row],[LPN Admin Hours]],Nurse[[#This Row],[CNA Hours]],Nurse[[#This Row],[NA TR Hours]],Nurse[[#This Row],[Med Aide/Tech Hours]])</f>
        <v>232.50184782608696</v>
      </c>
      <c r="K230" s="4">
        <f>SUM(Nurse[[#This Row],[RN Hours (excl. Admin, DON)]],Nurse[[#This Row],[LPN Hours (excl. Admin)]],Nurse[[#This Row],[CNA Hours]],Nurse[[#This Row],[NA TR Hours]],Nurse[[#This Row],[Med Aide/Tech Hours]])</f>
        <v>221.27902173913046</v>
      </c>
      <c r="L230" s="4">
        <f>SUM(Nurse[[#This Row],[RN Hours (excl. Admin, DON)]],Nurse[[#This Row],[RN Admin Hours]],Nurse[[#This Row],[RN DON Hours]])</f>
        <v>26.043478260869563</v>
      </c>
      <c r="M230" s="4">
        <v>16.081521739130434</v>
      </c>
      <c r="N230" s="4">
        <v>4.2228260869565215</v>
      </c>
      <c r="O230" s="4">
        <v>5.7391304347826084</v>
      </c>
      <c r="P230" s="4">
        <f>SUM(Nurse[[#This Row],[LPN Hours (excl. Admin)]],Nurse[[#This Row],[LPN Admin Hours]])</f>
        <v>90.90184782608695</v>
      </c>
      <c r="Q230" s="4">
        <v>89.640978260869559</v>
      </c>
      <c r="R230" s="4">
        <v>1.2608695652173914</v>
      </c>
      <c r="S230" s="4">
        <f>SUM(Nurse[[#This Row],[CNA Hours]],Nurse[[#This Row],[NA TR Hours]],Nurse[[#This Row],[Med Aide/Tech Hours]])</f>
        <v>115.55652173913046</v>
      </c>
      <c r="T230" s="4">
        <v>102.68967391304349</v>
      </c>
      <c r="U230" s="4">
        <v>2.9538043478260869</v>
      </c>
      <c r="V230" s="4">
        <v>9.9130434782608692</v>
      </c>
      <c r="W2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100.94478260869566</v>
      </c>
      <c r="X230" s="4">
        <v>9.7826086956521743E-2</v>
      </c>
      <c r="Y230" s="4">
        <v>0</v>
      </c>
      <c r="Z230" s="4">
        <v>0</v>
      </c>
      <c r="AA230" s="4">
        <v>36.140978260869566</v>
      </c>
      <c r="AB230" s="4">
        <v>0</v>
      </c>
      <c r="AC230" s="4">
        <v>60.613586956521736</v>
      </c>
      <c r="AD230" s="4">
        <v>0</v>
      </c>
      <c r="AE230" s="4">
        <v>4.0923913043478262</v>
      </c>
      <c r="AF230" s="1">
        <v>265688</v>
      </c>
      <c r="AG230" s="1">
        <v>7</v>
      </c>
      <c r="AH230"/>
    </row>
    <row r="231" spans="1:34" x14ac:dyDescent="0.25">
      <c r="A231" t="s">
        <v>496</v>
      </c>
      <c r="B231" t="s">
        <v>382</v>
      </c>
      <c r="C231" t="s">
        <v>761</v>
      </c>
      <c r="D231" t="s">
        <v>581</v>
      </c>
      <c r="E231" s="4">
        <v>70.576086956521735</v>
      </c>
      <c r="F231" s="4">
        <f>Nurse[[#This Row],[Total Nurse Staff Hours]]/Nurse[[#This Row],[MDS Census]]</f>
        <v>4.1512012937009093</v>
      </c>
      <c r="G231" s="4">
        <f>Nurse[[#This Row],[Total Direct Care Staff Hours]]/Nurse[[#This Row],[MDS Census]]</f>
        <v>3.9908747882334832</v>
      </c>
      <c r="H231" s="4">
        <f>Nurse[[#This Row],[Total RN Hours (w/ Admin, DON)]]/Nurse[[#This Row],[MDS Census]]</f>
        <v>0.65239488680117064</v>
      </c>
      <c r="I231" s="4">
        <f>Nurse[[#This Row],[RN Hours (excl. Admin, DON)]]/Nurse[[#This Row],[MDS Census]]</f>
        <v>0.49206838133374409</v>
      </c>
      <c r="J231" s="4">
        <f>SUM(Nurse[[#This Row],[RN Hours (excl. Admin, DON)]],Nurse[[#This Row],[RN Admin Hours]],Nurse[[#This Row],[RN DON Hours]],Nurse[[#This Row],[LPN Hours (excl. Admin)]],Nurse[[#This Row],[LPN Admin Hours]],Nurse[[#This Row],[CNA Hours]],Nurse[[#This Row],[NA TR Hours]],Nurse[[#This Row],[Med Aide/Tech Hours]])</f>
        <v>292.97554347826087</v>
      </c>
      <c r="K231" s="4">
        <f>SUM(Nurse[[#This Row],[RN Hours (excl. Admin, DON)]],Nurse[[#This Row],[LPN Hours (excl. Admin)]],Nurse[[#This Row],[CNA Hours]],Nurse[[#This Row],[NA TR Hours]],Nurse[[#This Row],[Med Aide/Tech Hours]])</f>
        <v>281.66032608695656</v>
      </c>
      <c r="L231" s="4">
        <f>SUM(Nurse[[#This Row],[RN Hours (excl. Admin, DON)]],Nurse[[#This Row],[RN Admin Hours]],Nurse[[#This Row],[RN DON Hours]])</f>
        <v>46.04347826086957</v>
      </c>
      <c r="M231" s="4">
        <v>34.728260869565219</v>
      </c>
      <c r="N231" s="4">
        <v>5.5760869565217392</v>
      </c>
      <c r="O231" s="4">
        <v>5.7391304347826084</v>
      </c>
      <c r="P231" s="4">
        <f>SUM(Nurse[[#This Row],[LPN Hours (excl. Admin)]],Nurse[[#This Row],[LPN Admin Hours]])</f>
        <v>83.059782608695656</v>
      </c>
      <c r="Q231" s="4">
        <v>83.059782608695656</v>
      </c>
      <c r="R231" s="4">
        <v>0</v>
      </c>
      <c r="S231" s="4">
        <f>SUM(Nurse[[#This Row],[CNA Hours]],Nurse[[#This Row],[NA TR Hours]],Nurse[[#This Row],[Med Aide/Tech Hours]])</f>
        <v>163.87228260869566</v>
      </c>
      <c r="T231" s="4">
        <v>147.16576086956522</v>
      </c>
      <c r="U231" s="4">
        <v>0.16032608695652173</v>
      </c>
      <c r="V231" s="4">
        <v>16.546195652173914</v>
      </c>
      <c r="W2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80.114130434782595</v>
      </c>
      <c r="X231" s="4">
        <v>8.0434782608695645</v>
      </c>
      <c r="Y231" s="4">
        <v>1.361413043478261</v>
      </c>
      <c r="Z231" s="4">
        <v>0</v>
      </c>
      <c r="AA231" s="4">
        <v>18.657608695652176</v>
      </c>
      <c r="AB231" s="4">
        <v>0</v>
      </c>
      <c r="AC231" s="4">
        <v>45.692934782608695</v>
      </c>
      <c r="AD231" s="4">
        <v>0</v>
      </c>
      <c r="AE231" s="4">
        <v>6.3586956521739131</v>
      </c>
      <c r="AF231" s="1">
        <v>265784</v>
      </c>
      <c r="AG231" s="1">
        <v>7</v>
      </c>
      <c r="AH231"/>
    </row>
    <row r="232" spans="1:34" x14ac:dyDescent="0.25">
      <c r="A232" t="s">
        <v>496</v>
      </c>
      <c r="B232" t="s">
        <v>273</v>
      </c>
      <c r="C232" t="s">
        <v>681</v>
      </c>
      <c r="D232" t="s">
        <v>567</v>
      </c>
      <c r="E232" s="4">
        <v>31.836956521739129</v>
      </c>
      <c r="F232" s="4">
        <f>Nurse[[#This Row],[Total Nurse Staff Hours]]/Nurse[[#This Row],[MDS Census]]</f>
        <v>4.5907135541140311</v>
      </c>
      <c r="G232" s="4">
        <f>Nurse[[#This Row],[Total Direct Care Staff Hours]]/Nurse[[#This Row],[MDS Census]]</f>
        <v>4.2775042676681458</v>
      </c>
      <c r="H232" s="4">
        <f>Nurse[[#This Row],[Total RN Hours (w/ Admin, DON)]]/Nurse[[#This Row],[MDS Census]]</f>
        <v>0.44189825879139644</v>
      </c>
      <c r="I232" s="4">
        <f>Nurse[[#This Row],[RN Hours (excl. Admin, DON)]]/Nurse[[#This Row],[MDS Census]]</f>
        <v>0.25190167292591331</v>
      </c>
      <c r="J232" s="4">
        <f>SUM(Nurse[[#This Row],[RN Hours (excl. Admin, DON)]],Nurse[[#This Row],[RN Admin Hours]],Nurse[[#This Row],[RN DON Hours]],Nurse[[#This Row],[LPN Hours (excl. Admin)]],Nurse[[#This Row],[LPN Admin Hours]],Nurse[[#This Row],[CNA Hours]],Nurse[[#This Row],[NA TR Hours]],Nurse[[#This Row],[Med Aide/Tech Hours]])</f>
        <v>146.15434782608693</v>
      </c>
      <c r="K232" s="4">
        <f>SUM(Nurse[[#This Row],[RN Hours (excl. Admin, DON)]],Nurse[[#This Row],[LPN Hours (excl. Admin)]],Nurse[[#This Row],[CNA Hours]],Nurse[[#This Row],[NA TR Hours]],Nurse[[#This Row],[Med Aide/Tech Hours]])</f>
        <v>136.18271739130432</v>
      </c>
      <c r="L232" s="4">
        <f>SUM(Nurse[[#This Row],[RN Hours (excl. Admin, DON)]],Nurse[[#This Row],[RN Admin Hours]],Nurse[[#This Row],[RN DON Hours]])</f>
        <v>14.068695652173915</v>
      </c>
      <c r="M232" s="4">
        <v>8.0197826086956532</v>
      </c>
      <c r="N232" s="4">
        <v>0</v>
      </c>
      <c r="O232" s="4">
        <v>6.0489130434782608</v>
      </c>
      <c r="P232" s="4">
        <f>SUM(Nurse[[#This Row],[LPN Hours (excl. Admin)]],Nurse[[#This Row],[LPN Admin Hours]])</f>
        <v>27.091521739130432</v>
      </c>
      <c r="Q232" s="4">
        <v>23.168804347826086</v>
      </c>
      <c r="R232" s="4">
        <v>3.9227173913043472</v>
      </c>
      <c r="S232" s="4">
        <f>SUM(Nurse[[#This Row],[CNA Hours]],Nurse[[#This Row],[NA TR Hours]],Nurse[[#This Row],[Med Aide/Tech Hours]])</f>
        <v>104.9941304347826</v>
      </c>
      <c r="T232" s="4">
        <v>67.337173913043472</v>
      </c>
      <c r="U232" s="4">
        <v>12.422065217391301</v>
      </c>
      <c r="V232" s="4">
        <v>25.234891304347823</v>
      </c>
      <c r="W2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5.6494565217391308</v>
      </c>
      <c r="X232" s="4">
        <v>0</v>
      </c>
      <c r="Y232" s="4">
        <v>0</v>
      </c>
      <c r="Z232" s="4">
        <v>0</v>
      </c>
      <c r="AA232" s="4">
        <v>0</v>
      </c>
      <c r="AB232" s="4">
        <v>0</v>
      </c>
      <c r="AC232" s="4">
        <v>5.6494565217391308</v>
      </c>
      <c r="AD232" s="4">
        <v>0</v>
      </c>
      <c r="AE232" s="4">
        <v>0</v>
      </c>
      <c r="AF232" s="1">
        <v>265621</v>
      </c>
      <c r="AG232" s="1">
        <v>7</v>
      </c>
      <c r="AH232"/>
    </row>
    <row r="233" spans="1:34" x14ac:dyDescent="0.25">
      <c r="A233" t="s">
        <v>496</v>
      </c>
      <c r="B233" t="s">
        <v>55</v>
      </c>
      <c r="C233" t="s">
        <v>669</v>
      </c>
      <c r="D233" t="s">
        <v>529</v>
      </c>
      <c r="E233" s="4">
        <v>75.826086956521735</v>
      </c>
      <c r="F233" s="4">
        <f>Nurse[[#This Row],[Total Nurse Staff Hours]]/Nurse[[#This Row],[MDS Census]]</f>
        <v>5.4428526376146786</v>
      </c>
      <c r="G233" s="4">
        <f>Nurse[[#This Row],[Total Direct Care Staff Hours]]/Nurse[[#This Row],[MDS Census]]</f>
        <v>5.0454701834862385</v>
      </c>
      <c r="H233" s="4">
        <f>Nurse[[#This Row],[Total RN Hours (w/ Admin, DON)]]/Nurse[[#This Row],[MDS Census]]</f>
        <v>0.88454988532110113</v>
      </c>
      <c r="I233" s="4">
        <f>Nurse[[#This Row],[RN Hours (excl. Admin, DON)]]/Nurse[[#This Row],[MDS Census]]</f>
        <v>0.48716743119266076</v>
      </c>
      <c r="J233" s="4">
        <f>SUM(Nurse[[#This Row],[RN Hours (excl. Admin, DON)]],Nurse[[#This Row],[RN Admin Hours]],Nurse[[#This Row],[RN DON Hours]],Nurse[[#This Row],[LPN Hours (excl. Admin)]],Nurse[[#This Row],[LPN Admin Hours]],Nurse[[#This Row],[CNA Hours]],Nurse[[#This Row],[NA TR Hours]],Nurse[[#This Row],[Med Aide/Tech Hours]])</f>
        <v>412.7102173913043</v>
      </c>
      <c r="K233" s="4">
        <f>SUM(Nurse[[#This Row],[RN Hours (excl. Admin, DON)]],Nurse[[#This Row],[LPN Hours (excl. Admin)]],Nurse[[#This Row],[CNA Hours]],Nurse[[#This Row],[NA TR Hours]],Nurse[[#This Row],[Med Aide/Tech Hours]])</f>
        <v>382.57826086956521</v>
      </c>
      <c r="L233" s="4">
        <f>SUM(Nurse[[#This Row],[RN Hours (excl. Admin, DON)]],Nurse[[#This Row],[RN Admin Hours]],Nurse[[#This Row],[RN DON Hours]])</f>
        <v>67.071956521739139</v>
      </c>
      <c r="M233" s="4">
        <v>36.940000000000012</v>
      </c>
      <c r="N233" s="4">
        <v>19.270108695652176</v>
      </c>
      <c r="O233" s="4">
        <v>10.861847826086958</v>
      </c>
      <c r="P233" s="4">
        <f>SUM(Nurse[[#This Row],[LPN Hours (excl. Admin)]],Nurse[[#This Row],[LPN Admin Hours]])</f>
        <v>69.54521739130432</v>
      </c>
      <c r="Q233" s="4">
        <v>69.54521739130432</v>
      </c>
      <c r="R233" s="4">
        <v>0</v>
      </c>
      <c r="S233" s="4">
        <f>SUM(Nurse[[#This Row],[CNA Hours]],Nurse[[#This Row],[NA TR Hours]],Nurse[[#This Row],[Med Aide/Tech Hours]])</f>
        <v>276.09304347826082</v>
      </c>
      <c r="T233" s="4">
        <v>158.00304347826088</v>
      </c>
      <c r="U233" s="4">
        <v>0</v>
      </c>
      <c r="V233" s="4">
        <v>118.08999999999996</v>
      </c>
      <c r="W2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3" s="4">
        <v>0</v>
      </c>
      <c r="Y233" s="4">
        <v>0</v>
      </c>
      <c r="Z233" s="4">
        <v>0</v>
      </c>
      <c r="AA233" s="4">
        <v>0</v>
      </c>
      <c r="AB233" s="4">
        <v>0</v>
      </c>
      <c r="AC233" s="4">
        <v>0</v>
      </c>
      <c r="AD233" s="4">
        <v>0</v>
      </c>
      <c r="AE233" s="4">
        <v>0</v>
      </c>
      <c r="AF233" s="1">
        <v>265200</v>
      </c>
      <c r="AG233" s="1">
        <v>7</v>
      </c>
      <c r="AH233"/>
    </row>
    <row r="234" spans="1:34" x14ac:dyDescent="0.25">
      <c r="A234" t="s">
        <v>496</v>
      </c>
      <c r="B234" t="s">
        <v>314</v>
      </c>
      <c r="C234" t="s">
        <v>725</v>
      </c>
      <c r="D234" t="s">
        <v>535</v>
      </c>
      <c r="E234" s="4">
        <v>51.75</v>
      </c>
      <c r="F234" s="4">
        <f>Nurse[[#This Row],[Total Nurse Staff Hours]]/Nurse[[#This Row],[MDS Census]]</f>
        <v>3.6989645032556182</v>
      </c>
      <c r="G234" s="4">
        <f>Nurse[[#This Row],[Total Direct Care Staff Hours]]/Nurse[[#This Row],[MDS Census]]</f>
        <v>3.3892753623188403</v>
      </c>
      <c r="H234" s="4">
        <f>Nurse[[#This Row],[Total RN Hours (w/ Admin, DON)]]/Nurse[[#This Row],[MDS Census]]</f>
        <v>0.41517118252467966</v>
      </c>
      <c r="I234" s="4">
        <f>Nurse[[#This Row],[RN Hours (excl. Admin, DON)]]/Nurse[[#This Row],[MDS Census]]</f>
        <v>0.24362108800672128</v>
      </c>
      <c r="J234" s="4">
        <f>SUM(Nurse[[#This Row],[RN Hours (excl. Admin, DON)]],Nurse[[#This Row],[RN Admin Hours]],Nurse[[#This Row],[RN DON Hours]],Nurse[[#This Row],[LPN Hours (excl. Admin)]],Nurse[[#This Row],[LPN Admin Hours]],Nurse[[#This Row],[CNA Hours]],Nurse[[#This Row],[NA TR Hours]],Nurse[[#This Row],[Med Aide/Tech Hours]])</f>
        <v>191.42141304347825</v>
      </c>
      <c r="K234" s="4">
        <f>SUM(Nurse[[#This Row],[RN Hours (excl. Admin, DON)]],Nurse[[#This Row],[LPN Hours (excl. Admin)]],Nurse[[#This Row],[CNA Hours]],Nurse[[#This Row],[NA TR Hours]],Nurse[[#This Row],[Med Aide/Tech Hours]])</f>
        <v>175.39499999999998</v>
      </c>
      <c r="L234" s="4">
        <f>SUM(Nurse[[#This Row],[RN Hours (excl. Admin, DON)]],Nurse[[#This Row],[RN Admin Hours]],Nurse[[#This Row],[RN DON Hours]])</f>
        <v>21.485108695652173</v>
      </c>
      <c r="M234" s="4">
        <v>12.607391304347827</v>
      </c>
      <c r="N234" s="4">
        <v>3.6684782608695654</v>
      </c>
      <c r="O234" s="4">
        <v>5.2092391304347823</v>
      </c>
      <c r="P234" s="4">
        <f>SUM(Nurse[[#This Row],[LPN Hours (excl. Admin)]],Nurse[[#This Row],[LPN Admin Hours]])</f>
        <v>51.395978260869562</v>
      </c>
      <c r="Q234" s="4">
        <v>44.247282608695649</v>
      </c>
      <c r="R234" s="4">
        <v>7.1486956521739122</v>
      </c>
      <c r="S234" s="4">
        <f>SUM(Nurse[[#This Row],[CNA Hours]],Nurse[[#This Row],[NA TR Hours]],Nurse[[#This Row],[Med Aide/Tech Hours]])</f>
        <v>118.5403260869565</v>
      </c>
      <c r="T234" s="4">
        <v>102.96543478260867</v>
      </c>
      <c r="U234" s="4">
        <v>0</v>
      </c>
      <c r="V234" s="4">
        <v>15.574891304347824</v>
      </c>
      <c r="W2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4" s="4">
        <v>0</v>
      </c>
      <c r="Y234" s="4">
        <v>0</v>
      </c>
      <c r="Z234" s="4">
        <v>0</v>
      </c>
      <c r="AA234" s="4">
        <v>0</v>
      </c>
      <c r="AB234" s="4">
        <v>0</v>
      </c>
      <c r="AC234" s="4">
        <v>0</v>
      </c>
      <c r="AD234" s="4">
        <v>0</v>
      </c>
      <c r="AE234" s="4">
        <v>0</v>
      </c>
      <c r="AF234" s="1">
        <v>265690</v>
      </c>
      <c r="AG234" s="1">
        <v>7</v>
      </c>
      <c r="AH234"/>
    </row>
    <row r="235" spans="1:34" x14ac:dyDescent="0.25">
      <c r="A235" t="s">
        <v>496</v>
      </c>
      <c r="B235" t="s">
        <v>263</v>
      </c>
      <c r="C235" t="s">
        <v>813</v>
      </c>
      <c r="D235" t="s">
        <v>593</v>
      </c>
      <c r="E235" s="4">
        <v>102.51086956521739</v>
      </c>
      <c r="F235" s="4">
        <f>Nurse[[#This Row],[Total Nurse Staff Hours]]/Nurse[[#This Row],[MDS Census]]</f>
        <v>4.7856335489343653</v>
      </c>
      <c r="G235" s="4">
        <f>Nurse[[#This Row],[Total Direct Care Staff Hours]]/Nurse[[#This Row],[MDS Census]]</f>
        <v>4.1121270278867561</v>
      </c>
      <c r="H235" s="4">
        <f>Nurse[[#This Row],[Total RN Hours (w/ Admin, DON)]]/Nurse[[#This Row],[MDS Census]]</f>
        <v>1.1360385961191812</v>
      </c>
      <c r="I235" s="4">
        <f>Nurse[[#This Row],[RN Hours (excl. Admin, DON)]]/Nurse[[#This Row],[MDS Census]]</f>
        <v>0.54345032340154786</v>
      </c>
      <c r="J235" s="4">
        <f>SUM(Nurse[[#This Row],[RN Hours (excl. Admin, DON)]],Nurse[[#This Row],[RN Admin Hours]],Nurse[[#This Row],[RN DON Hours]],Nurse[[#This Row],[LPN Hours (excl. Admin)]],Nurse[[#This Row],[LPN Admin Hours]],Nurse[[#This Row],[CNA Hours]],Nurse[[#This Row],[NA TR Hours]],Nurse[[#This Row],[Med Aide/Tech Hours]])</f>
        <v>490.57945652173908</v>
      </c>
      <c r="K235" s="4">
        <f>SUM(Nurse[[#This Row],[RN Hours (excl. Admin, DON)]],Nurse[[#This Row],[LPN Hours (excl. Admin)]],Nurse[[#This Row],[CNA Hours]],Nurse[[#This Row],[NA TR Hours]],Nurse[[#This Row],[Med Aide/Tech Hours]])</f>
        <v>421.53771739130434</v>
      </c>
      <c r="L235" s="4">
        <f>SUM(Nurse[[#This Row],[RN Hours (excl. Admin, DON)]],Nurse[[#This Row],[RN Admin Hours]],Nurse[[#This Row],[RN DON Hours]])</f>
        <v>116.45630434782606</v>
      </c>
      <c r="M235" s="4">
        <v>55.70956521739128</v>
      </c>
      <c r="N235" s="4">
        <v>55.703260869565227</v>
      </c>
      <c r="O235" s="4">
        <v>5.0434782608695654</v>
      </c>
      <c r="P235" s="4">
        <f>SUM(Nurse[[#This Row],[LPN Hours (excl. Admin)]],Nurse[[#This Row],[LPN Admin Hours]])</f>
        <v>75.171847826086974</v>
      </c>
      <c r="Q235" s="4">
        <v>66.876847826086973</v>
      </c>
      <c r="R235" s="4">
        <v>8.2950000000000017</v>
      </c>
      <c r="S235" s="4">
        <f>SUM(Nurse[[#This Row],[CNA Hours]],Nurse[[#This Row],[NA TR Hours]],Nurse[[#This Row],[Med Aide/Tech Hours]])</f>
        <v>298.95130434782607</v>
      </c>
      <c r="T235" s="4">
        <v>223.94815217391303</v>
      </c>
      <c r="U235" s="4">
        <v>0</v>
      </c>
      <c r="V235" s="4">
        <v>75.003152173913037</v>
      </c>
      <c r="W2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77.387826086956522</v>
      </c>
      <c r="X235" s="4">
        <v>17.035326086956523</v>
      </c>
      <c r="Y235" s="4">
        <v>0</v>
      </c>
      <c r="Z235" s="4">
        <v>0</v>
      </c>
      <c r="AA235" s="4">
        <v>0.23369565217391305</v>
      </c>
      <c r="AB235" s="4">
        <v>0</v>
      </c>
      <c r="AC235" s="4">
        <v>60.118804347826092</v>
      </c>
      <c r="AD235" s="4">
        <v>0</v>
      </c>
      <c r="AE235" s="4">
        <v>0</v>
      </c>
      <c r="AF235" s="1">
        <v>265600</v>
      </c>
      <c r="AG235" s="1">
        <v>7</v>
      </c>
      <c r="AH235"/>
    </row>
    <row r="236" spans="1:34" x14ac:dyDescent="0.25">
      <c r="A236" t="s">
        <v>496</v>
      </c>
      <c r="B236" t="s">
        <v>6</v>
      </c>
      <c r="C236" t="s">
        <v>728</v>
      </c>
      <c r="D236" t="s">
        <v>596</v>
      </c>
      <c r="E236" s="4">
        <v>184.06521739130434</v>
      </c>
      <c r="F236" s="4">
        <f>Nurse[[#This Row],[Total Nurse Staff Hours]]/Nurse[[#This Row],[MDS Census]]</f>
        <v>4.2405828510688552</v>
      </c>
      <c r="G236" s="4">
        <f>Nurse[[#This Row],[Total Direct Care Staff Hours]]/Nurse[[#This Row],[MDS Census]]</f>
        <v>4.0366156844218732</v>
      </c>
      <c r="H236" s="4">
        <f>Nurse[[#This Row],[Total RN Hours (w/ Admin, DON)]]/Nurse[[#This Row],[MDS Census]]</f>
        <v>0.73186370615330099</v>
      </c>
      <c r="I236" s="4">
        <f>Nurse[[#This Row],[RN Hours (excl. Admin, DON)]]/Nurse[[#This Row],[MDS Census]]</f>
        <v>0.55665406873745116</v>
      </c>
      <c r="J236" s="4">
        <f>SUM(Nurse[[#This Row],[RN Hours (excl. Admin, DON)]],Nurse[[#This Row],[RN Admin Hours]],Nurse[[#This Row],[RN DON Hours]],Nurse[[#This Row],[LPN Hours (excl. Admin)]],Nurse[[#This Row],[LPN Admin Hours]],Nurse[[#This Row],[CNA Hours]],Nurse[[#This Row],[NA TR Hours]],Nurse[[#This Row],[Med Aide/Tech Hours]])</f>
        <v>780.54380434782604</v>
      </c>
      <c r="K236" s="4">
        <f>SUM(Nurse[[#This Row],[RN Hours (excl. Admin, DON)]],Nurse[[#This Row],[LPN Hours (excl. Admin)]],Nurse[[#This Row],[CNA Hours]],Nurse[[#This Row],[NA TR Hours]],Nurse[[#This Row],[Med Aide/Tech Hours]])</f>
        <v>743.00054347826085</v>
      </c>
      <c r="L236" s="4">
        <f>SUM(Nurse[[#This Row],[RN Hours (excl. Admin, DON)]],Nurse[[#This Row],[RN Admin Hours]],Nurse[[#This Row],[RN DON Hours]])</f>
        <v>134.71065217391302</v>
      </c>
      <c r="M236" s="4">
        <v>102.46065217391302</v>
      </c>
      <c r="N236" s="4">
        <v>26.815217391304351</v>
      </c>
      <c r="O236" s="4">
        <v>5.4347826086956523</v>
      </c>
      <c r="P236" s="4">
        <f>SUM(Nurse[[#This Row],[LPN Hours (excl. Admin)]],Nurse[[#This Row],[LPN Admin Hours]])</f>
        <v>171.14565217391305</v>
      </c>
      <c r="Q236" s="4">
        <v>165.85239130434783</v>
      </c>
      <c r="R236" s="4">
        <v>5.2932608695652181</v>
      </c>
      <c r="S236" s="4">
        <f>SUM(Nurse[[#This Row],[CNA Hours]],Nurse[[#This Row],[NA TR Hours]],Nurse[[#This Row],[Med Aide/Tech Hours]])</f>
        <v>474.6875</v>
      </c>
      <c r="T236" s="4">
        <v>425.02858695652174</v>
      </c>
      <c r="U236" s="4">
        <v>0</v>
      </c>
      <c r="V236" s="4">
        <v>49.658913043478258</v>
      </c>
      <c r="W2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40.568695652173922</v>
      </c>
      <c r="X236" s="4">
        <v>0</v>
      </c>
      <c r="Y236" s="4">
        <v>0</v>
      </c>
      <c r="Z236" s="4">
        <v>0</v>
      </c>
      <c r="AA236" s="4">
        <v>30.596956521739138</v>
      </c>
      <c r="AB236" s="4">
        <v>0</v>
      </c>
      <c r="AC236" s="4">
        <v>9.9717391304347842</v>
      </c>
      <c r="AD236" s="4">
        <v>0</v>
      </c>
      <c r="AE236" s="4">
        <v>0</v>
      </c>
      <c r="AF236" s="1">
        <v>265359</v>
      </c>
      <c r="AG236" s="1">
        <v>7</v>
      </c>
      <c r="AH236"/>
    </row>
    <row r="237" spans="1:34" x14ac:dyDescent="0.25">
      <c r="A237" t="s">
        <v>496</v>
      </c>
      <c r="B237" t="s">
        <v>370</v>
      </c>
      <c r="C237" t="s">
        <v>702</v>
      </c>
      <c r="D237" t="s">
        <v>551</v>
      </c>
      <c r="E237" s="4">
        <v>56.673913043478258</v>
      </c>
      <c r="F237" s="4">
        <f>Nurse[[#This Row],[Total Nurse Staff Hours]]/Nurse[[#This Row],[MDS Census]]</f>
        <v>6.1280437284234752</v>
      </c>
      <c r="G237" s="4">
        <f>Nurse[[#This Row],[Total Direct Care Staff Hours]]/Nurse[[#This Row],[MDS Census]]</f>
        <v>5.8179248177982359</v>
      </c>
      <c r="H237" s="4">
        <f>Nurse[[#This Row],[Total RN Hours (w/ Admin, DON)]]/Nurse[[#This Row],[MDS Census]]</f>
        <v>1.196240889911776</v>
      </c>
      <c r="I237" s="4">
        <f>Nurse[[#This Row],[RN Hours (excl. Admin, DON)]]/Nurse[[#This Row],[MDS Census]]</f>
        <v>1.1747602608362102</v>
      </c>
      <c r="J237" s="4">
        <f>SUM(Nurse[[#This Row],[RN Hours (excl. Admin, DON)]],Nurse[[#This Row],[RN Admin Hours]],Nurse[[#This Row],[RN DON Hours]],Nurse[[#This Row],[LPN Hours (excl. Admin)]],Nurse[[#This Row],[LPN Admin Hours]],Nurse[[#This Row],[CNA Hours]],Nurse[[#This Row],[NA TR Hours]],Nurse[[#This Row],[Med Aide/Tech Hours]])</f>
        <v>347.30021739130433</v>
      </c>
      <c r="K237" s="4">
        <f>SUM(Nurse[[#This Row],[RN Hours (excl. Admin, DON)]],Nurse[[#This Row],[LPN Hours (excl. Admin)]],Nurse[[#This Row],[CNA Hours]],Nurse[[#This Row],[NA TR Hours]],Nurse[[#This Row],[Med Aide/Tech Hours]])</f>
        <v>329.72456521739133</v>
      </c>
      <c r="L237" s="4">
        <f>SUM(Nurse[[#This Row],[RN Hours (excl. Admin, DON)]],Nurse[[#This Row],[RN Admin Hours]],Nurse[[#This Row],[RN DON Hours]])</f>
        <v>67.795652173913041</v>
      </c>
      <c r="M237" s="4">
        <v>66.578260869565213</v>
      </c>
      <c r="N237" s="4">
        <v>0</v>
      </c>
      <c r="O237" s="4">
        <v>1.2173913043478262</v>
      </c>
      <c r="P237" s="4">
        <f>SUM(Nurse[[#This Row],[LPN Hours (excl. Admin)]],Nurse[[#This Row],[LPN Admin Hours]])</f>
        <v>111.32978260869567</v>
      </c>
      <c r="Q237" s="4">
        <v>94.971521739130452</v>
      </c>
      <c r="R237" s="4">
        <v>16.358260869565211</v>
      </c>
      <c r="S237" s="4">
        <f>SUM(Nurse[[#This Row],[CNA Hours]],Nurse[[#This Row],[NA TR Hours]],Nurse[[#This Row],[Med Aide/Tech Hours]])</f>
        <v>168.17478260869561</v>
      </c>
      <c r="T237" s="4">
        <v>120.10152173913042</v>
      </c>
      <c r="U237" s="4">
        <v>12.784673913043473</v>
      </c>
      <c r="V237" s="4">
        <v>35.288586956521726</v>
      </c>
      <c r="W2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22.43695652173913</v>
      </c>
      <c r="X237" s="4">
        <v>0</v>
      </c>
      <c r="Y237" s="4">
        <v>0</v>
      </c>
      <c r="Z237" s="4">
        <v>0</v>
      </c>
      <c r="AA237" s="4">
        <v>6.6021739130434778</v>
      </c>
      <c r="AB237" s="4">
        <v>0</v>
      </c>
      <c r="AC237" s="4">
        <v>14.769565217391303</v>
      </c>
      <c r="AD237" s="4">
        <v>0</v>
      </c>
      <c r="AE237" s="4">
        <v>1.0652173913043479</v>
      </c>
      <c r="AF237" s="1">
        <v>265765</v>
      </c>
      <c r="AG237" s="1">
        <v>7</v>
      </c>
      <c r="AH237"/>
    </row>
    <row r="238" spans="1:34" x14ac:dyDescent="0.25">
      <c r="A238" t="s">
        <v>496</v>
      </c>
      <c r="B238" t="s">
        <v>372</v>
      </c>
      <c r="C238" t="s">
        <v>683</v>
      </c>
      <c r="D238" t="s">
        <v>589</v>
      </c>
      <c r="E238" s="4">
        <v>27.717391304347824</v>
      </c>
      <c r="F238" s="4">
        <f>Nurse[[#This Row],[Total Nurse Staff Hours]]/Nurse[[#This Row],[MDS Census]]</f>
        <v>4.7234470588235302</v>
      </c>
      <c r="G238" s="4">
        <f>Nurse[[#This Row],[Total Direct Care Staff Hours]]/Nurse[[#This Row],[MDS Census]]</f>
        <v>4.5254352941176474</v>
      </c>
      <c r="H238" s="4">
        <f>Nurse[[#This Row],[Total RN Hours (w/ Admin, DON)]]/Nurse[[#This Row],[MDS Census]]</f>
        <v>0.64142352941176473</v>
      </c>
      <c r="I238" s="4">
        <f>Nurse[[#This Row],[RN Hours (excl. Admin, DON)]]/Nurse[[#This Row],[MDS Census]]</f>
        <v>0.48066274509803936</v>
      </c>
      <c r="J238" s="4">
        <f>SUM(Nurse[[#This Row],[RN Hours (excl. Admin, DON)]],Nurse[[#This Row],[RN Admin Hours]],Nurse[[#This Row],[RN DON Hours]],Nurse[[#This Row],[LPN Hours (excl. Admin)]],Nurse[[#This Row],[LPN Admin Hours]],Nurse[[#This Row],[CNA Hours]],Nurse[[#This Row],[NA TR Hours]],Nurse[[#This Row],[Med Aide/Tech Hours]])</f>
        <v>130.92163043478263</v>
      </c>
      <c r="K238" s="4">
        <f>SUM(Nurse[[#This Row],[RN Hours (excl. Admin, DON)]],Nurse[[#This Row],[LPN Hours (excl. Admin)]],Nurse[[#This Row],[CNA Hours]],Nurse[[#This Row],[NA TR Hours]],Nurse[[#This Row],[Med Aide/Tech Hours]])</f>
        <v>125.43326086956522</v>
      </c>
      <c r="L238" s="4">
        <f>SUM(Nurse[[#This Row],[RN Hours (excl. Admin, DON)]],Nurse[[#This Row],[RN Admin Hours]],Nurse[[#This Row],[RN DON Hours]])</f>
        <v>17.778586956521739</v>
      </c>
      <c r="M238" s="4">
        <v>13.322717391304352</v>
      </c>
      <c r="N238" s="4">
        <v>2.9890217391304317</v>
      </c>
      <c r="O238" s="4">
        <v>1.4668478260869557</v>
      </c>
      <c r="P238" s="4">
        <f>SUM(Nurse[[#This Row],[LPN Hours (excl. Admin)]],Nurse[[#This Row],[LPN Admin Hours]])</f>
        <v>31.708152173913042</v>
      </c>
      <c r="Q238" s="4">
        <v>30.675652173913043</v>
      </c>
      <c r="R238" s="4">
        <v>1.0324999999999986</v>
      </c>
      <c r="S238" s="4">
        <f>SUM(Nurse[[#This Row],[CNA Hours]],Nurse[[#This Row],[NA TR Hours]],Nurse[[#This Row],[Med Aide/Tech Hours]])</f>
        <v>81.434891304347829</v>
      </c>
      <c r="T238" s="4">
        <v>81.169021739130443</v>
      </c>
      <c r="U238" s="4">
        <v>0</v>
      </c>
      <c r="V238" s="4">
        <v>0.2658695652173913</v>
      </c>
      <c r="W2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20.299673913043474</v>
      </c>
      <c r="X238" s="4">
        <v>0</v>
      </c>
      <c r="Y238" s="4">
        <v>0</v>
      </c>
      <c r="Z238" s="4">
        <v>0</v>
      </c>
      <c r="AA238" s="4">
        <v>3.317065217391304</v>
      </c>
      <c r="AB238" s="4">
        <v>0</v>
      </c>
      <c r="AC238" s="4">
        <v>16.982608695652171</v>
      </c>
      <c r="AD238" s="4">
        <v>0</v>
      </c>
      <c r="AE238" s="4">
        <v>0</v>
      </c>
      <c r="AF238" s="1">
        <v>265767</v>
      </c>
      <c r="AG238" s="1">
        <v>7</v>
      </c>
      <c r="AH238"/>
    </row>
    <row r="239" spans="1:34" x14ac:dyDescent="0.25">
      <c r="A239" t="s">
        <v>496</v>
      </c>
      <c r="B239" t="s">
        <v>400</v>
      </c>
      <c r="C239" t="s">
        <v>767</v>
      </c>
      <c r="D239" t="s">
        <v>593</v>
      </c>
      <c r="E239" s="4">
        <v>37.543478260869563</v>
      </c>
      <c r="F239" s="4">
        <f>Nurse[[#This Row],[Total Nurse Staff Hours]]/Nurse[[#This Row],[MDS Census]]</f>
        <v>7.1852403011001762</v>
      </c>
      <c r="G239" s="4">
        <f>Nurse[[#This Row],[Total Direct Care Staff Hours]]/Nurse[[#This Row],[MDS Census]]</f>
        <v>6.3996294151708177</v>
      </c>
      <c r="H239" s="4">
        <f>Nurse[[#This Row],[Total RN Hours (w/ Admin, DON)]]/Nurse[[#This Row],[MDS Census]]</f>
        <v>1.5603676896352061</v>
      </c>
      <c r="I239" s="4">
        <f>Nurse[[#This Row],[RN Hours (excl. Admin, DON)]]/Nurse[[#This Row],[MDS Census]]</f>
        <v>1.0294614939200932</v>
      </c>
      <c r="J239" s="4">
        <f>SUM(Nurse[[#This Row],[RN Hours (excl. Admin, DON)]],Nurse[[#This Row],[RN Admin Hours]],Nurse[[#This Row],[RN DON Hours]],Nurse[[#This Row],[LPN Hours (excl. Admin)]],Nurse[[#This Row],[LPN Admin Hours]],Nurse[[#This Row],[CNA Hours]],Nurse[[#This Row],[NA TR Hours]],Nurse[[#This Row],[Med Aide/Tech Hours]])</f>
        <v>269.75891304347834</v>
      </c>
      <c r="K239" s="4">
        <f>SUM(Nurse[[#This Row],[RN Hours (excl. Admin, DON)]],Nurse[[#This Row],[LPN Hours (excl. Admin)]],Nurse[[#This Row],[CNA Hours]],Nurse[[#This Row],[NA TR Hours]],Nurse[[#This Row],[Med Aide/Tech Hours]])</f>
        <v>240.264347826087</v>
      </c>
      <c r="L239" s="4">
        <f>SUM(Nurse[[#This Row],[RN Hours (excl. Admin, DON)]],Nurse[[#This Row],[RN Admin Hours]],Nurse[[#This Row],[RN DON Hours]])</f>
        <v>58.581630434782625</v>
      </c>
      <c r="M239" s="4">
        <v>38.64956521739132</v>
      </c>
      <c r="N239" s="4">
        <v>17.067934782608695</v>
      </c>
      <c r="O239" s="4">
        <v>2.8641304347826089</v>
      </c>
      <c r="P239" s="4">
        <f>SUM(Nurse[[#This Row],[LPN Hours (excl. Admin)]],Nurse[[#This Row],[LPN Admin Hours]])</f>
        <v>67.811086956521748</v>
      </c>
      <c r="Q239" s="4">
        <v>58.248586956521748</v>
      </c>
      <c r="R239" s="4">
        <v>9.5625</v>
      </c>
      <c r="S239" s="4">
        <f>SUM(Nurse[[#This Row],[CNA Hours]],Nurse[[#This Row],[NA TR Hours]],Nurse[[#This Row],[Med Aide/Tech Hours]])</f>
        <v>143.36619565217393</v>
      </c>
      <c r="T239" s="4">
        <v>119.70206521739132</v>
      </c>
      <c r="U239" s="4">
        <v>0</v>
      </c>
      <c r="V239" s="4">
        <v>23.664130434782614</v>
      </c>
      <c r="W2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9" s="4">
        <v>0</v>
      </c>
      <c r="Y239" s="4">
        <v>0</v>
      </c>
      <c r="Z239" s="4">
        <v>0</v>
      </c>
      <c r="AA239" s="4">
        <v>0</v>
      </c>
      <c r="AB239" s="4">
        <v>0</v>
      </c>
      <c r="AC239" s="4">
        <v>0</v>
      </c>
      <c r="AD239" s="4">
        <v>0</v>
      </c>
      <c r="AE239" s="4">
        <v>0</v>
      </c>
      <c r="AF239" s="1">
        <v>265805</v>
      </c>
      <c r="AG239" s="1">
        <v>7</v>
      </c>
      <c r="AH239"/>
    </row>
    <row r="240" spans="1:34" x14ac:dyDescent="0.25">
      <c r="A240" t="s">
        <v>496</v>
      </c>
      <c r="B240" t="s">
        <v>38</v>
      </c>
      <c r="C240" t="s">
        <v>669</v>
      </c>
      <c r="D240" t="s">
        <v>529</v>
      </c>
      <c r="E240" s="4">
        <v>40.358695652173914</v>
      </c>
      <c r="F240" s="4">
        <f>Nurse[[#This Row],[Total Nurse Staff Hours]]/Nurse[[#This Row],[MDS Census]]</f>
        <v>2.6947885806625367</v>
      </c>
      <c r="G240" s="4">
        <f>Nurse[[#This Row],[Total Direct Care Staff Hours]]/Nurse[[#This Row],[MDS Census]]</f>
        <v>2.4818879612173443</v>
      </c>
      <c r="H240" s="4">
        <f>Nurse[[#This Row],[Total RN Hours (w/ Admin, DON)]]/Nurse[[#This Row],[MDS Census]]</f>
        <v>0.76090762186910854</v>
      </c>
      <c r="I240" s="4">
        <f>Nurse[[#This Row],[RN Hours (excl. Admin, DON)]]/Nurse[[#This Row],[MDS Census]]</f>
        <v>0.54800700242391598</v>
      </c>
      <c r="J240" s="4">
        <f>SUM(Nurse[[#This Row],[RN Hours (excl. Admin, DON)]],Nurse[[#This Row],[RN Admin Hours]],Nurse[[#This Row],[RN DON Hours]],Nurse[[#This Row],[LPN Hours (excl. Admin)]],Nurse[[#This Row],[LPN Admin Hours]],Nurse[[#This Row],[CNA Hours]],Nurse[[#This Row],[NA TR Hours]],Nurse[[#This Row],[Med Aide/Tech Hours]])</f>
        <v>108.75815217391303</v>
      </c>
      <c r="K240" s="4">
        <f>SUM(Nurse[[#This Row],[RN Hours (excl. Admin, DON)]],Nurse[[#This Row],[LPN Hours (excl. Admin)]],Nurse[[#This Row],[CNA Hours]],Nurse[[#This Row],[NA TR Hours]],Nurse[[#This Row],[Med Aide/Tech Hours]])</f>
        <v>100.16576086956522</v>
      </c>
      <c r="L240" s="4">
        <f>SUM(Nurse[[#This Row],[RN Hours (excl. Admin, DON)]],Nurse[[#This Row],[RN Admin Hours]],Nurse[[#This Row],[RN DON Hours]])</f>
        <v>30.709239130434781</v>
      </c>
      <c r="M240" s="4">
        <v>22.116847826086957</v>
      </c>
      <c r="N240" s="4">
        <v>3.8097826086956523</v>
      </c>
      <c r="O240" s="4">
        <v>4.7826086956521738</v>
      </c>
      <c r="P240" s="4">
        <f>SUM(Nurse[[#This Row],[LPN Hours (excl. Admin)]],Nurse[[#This Row],[LPN Admin Hours]])</f>
        <v>24.774456521739129</v>
      </c>
      <c r="Q240" s="4">
        <v>24.774456521739129</v>
      </c>
      <c r="R240" s="4">
        <v>0</v>
      </c>
      <c r="S240" s="4">
        <f>SUM(Nurse[[#This Row],[CNA Hours]],Nurse[[#This Row],[NA TR Hours]],Nurse[[#This Row],[Med Aide/Tech Hours]])</f>
        <v>53.274456521739125</v>
      </c>
      <c r="T240" s="4">
        <v>39.111413043478258</v>
      </c>
      <c r="U240" s="4">
        <v>1.3396739130434783</v>
      </c>
      <c r="V240" s="4">
        <v>12.823369565217391</v>
      </c>
      <c r="W2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0" s="4">
        <v>0</v>
      </c>
      <c r="Y240" s="4">
        <v>0</v>
      </c>
      <c r="Z240" s="4">
        <v>0</v>
      </c>
      <c r="AA240" s="4">
        <v>0</v>
      </c>
      <c r="AB240" s="4">
        <v>0</v>
      </c>
      <c r="AC240" s="4">
        <v>0</v>
      </c>
      <c r="AD240" s="4">
        <v>0</v>
      </c>
      <c r="AE240" s="4">
        <v>0</v>
      </c>
      <c r="AF240" s="1">
        <v>265163</v>
      </c>
      <c r="AG240" s="1">
        <v>7</v>
      </c>
      <c r="AH240"/>
    </row>
    <row r="241" spans="1:34" x14ac:dyDescent="0.25">
      <c r="A241" t="s">
        <v>496</v>
      </c>
      <c r="B241" t="s">
        <v>239</v>
      </c>
      <c r="C241" t="s">
        <v>797</v>
      </c>
      <c r="D241" t="s">
        <v>528</v>
      </c>
      <c r="E241" s="4">
        <v>64.923913043478265</v>
      </c>
      <c r="F241" s="4">
        <f>Nurse[[#This Row],[Total Nurse Staff Hours]]/Nurse[[#This Row],[MDS Census]]</f>
        <v>3.4082102795914953</v>
      </c>
      <c r="G241" s="4">
        <f>Nurse[[#This Row],[Total Direct Care Staff Hours]]/Nurse[[#This Row],[MDS Census]]</f>
        <v>3.2360639544617444</v>
      </c>
      <c r="H241" s="4">
        <f>Nurse[[#This Row],[Total RN Hours (w/ Admin, DON)]]/Nurse[[#This Row],[MDS Census]]</f>
        <v>0.54160555834588964</v>
      </c>
      <c r="I241" s="4">
        <f>Nurse[[#This Row],[RN Hours (excl. Admin, DON)]]/Nurse[[#This Row],[MDS Census]]</f>
        <v>0.36945923321613916</v>
      </c>
      <c r="J241" s="4">
        <f>SUM(Nurse[[#This Row],[RN Hours (excl. Admin, DON)]],Nurse[[#This Row],[RN Admin Hours]],Nurse[[#This Row],[RN DON Hours]],Nurse[[#This Row],[LPN Hours (excl. Admin)]],Nurse[[#This Row],[LPN Admin Hours]],Nurse[[#This Row],[CNA Hours]],Nurse[[#This Row],[NA TR Hours]],Nurse[[#This Row],[Med Aide/Tech Hours]])</f>
        <v>221.27434782608699</v>
      </c>
      <c r="K241" s="4">
        <f>SUM(Nurse[[#This Row],[RN Hours (excl. Admin, DON)]],Nurse[[#This Row],[LPN Hours (excl. Admin)]],Nurse[[#This Row],[CNA Hours]],Nurse[[#This Row],[NA TR Hours]],Nurse[[#This Row],[Med Aide/Tech Hours]])</f>
        <v>210.09793478260872</v>
      </c>
      <c r="L241" s="4">
        <f>SUM(Nurse[[#This Row],[RN Hours (excl. Admin, DON)]],Nurse[[#This Row],[RN Admin Hours]],Nurse[[#This Row],[RN DON Hours]])</f>
        <v>35.163152173913033</v>
      </c>
      <c r="M241" s="4">
        <v>23.986739130434774</v>
      </c>
      <c r="N241" s="4">
        <v>6.4380434782608686</v>
      </c>
      <c r="O241" s="4">
        <v>4.7383695652173907</v>
      </c>
      <c r="P241" s="4">
        <f>SUM(Nurse[[#This Row],[LPN Hours (excl. Admin)]],Nurse[[#This Row],[LPN Admin Hours]])</f>
        <v>30.571847826086969</v>
      </c>
      <c r="Q241" s="4">
        <v>30.571847826086969</v>
      </c>
      <c r="R241" s="4">
        <v>0</v>
      </c>
      <c r="S241" s="4">
        <f>SUM(Nurse[[#This Row],[CNA Hours]],Nurse[[#This Row],[NA TR Hours]],Nurse[[#This Row],[Med Aide/Tech Hours]])</f>
        <v>155.53934782608698</v>
      </c>
      <c r="T241" s="4">
        <v>128.74945652173915</v>
      </c>
      <c r="U241" s="4">
        <v>5.7195652173913007</v>
      </c>
      <c r="V241" s="4">
        <v>21.070326086956523</v>
      </c>
      <c r="W2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1" s="4">
        <v>0</v>
      </c>
      <c r="Y241" s="4">
        <v>0</v>
      </c>
      <c r="Z241" s="4">
        <v>0</v>
      </c>
      <c r="AA241" s="4">
        <v>0</v>
      </c>
      <c r="AB241" s="4">
        <v>0</v>
      </c>
      <c r="AC241" s="4">
        <v>0</v>
      </c>
      <c r="AD241" s="4">
        <v>0</v>
      </c>
      <c r="AE241" s="4">
        <v>0</v>
      </c>
      <c r="AF241" s="1">
        <v>265561</v>
      </c>
      <c r="AG241" s="1">
        <v>7</v>
      </c>
      <c r="AH241"/>
    </row>
    <row r="242" spans="1:34" x14ac:dyDescent="0.25">
      <c r="A242" t="s">
        <v>496</v>
      </c>
      <c r="B242" t="s">
        <v>343</v>
      </c>
      <c r="C242" t="s">
        <v>657</v>
      </c>
      <c r="D242" t="s">
        <v>544</v>
      </c>
      <c r="E242" s="4">
        <v>78.16901408450704</v>
      </c>
      <c r="F242" s="4">
        <f>Nurse[[#This Row],[Total Nurse Staff Hours]]/Nurse[[#This Row],[MDS Census]]</f>
        <v>3.0383657657657661</v>
      </c>
      <c r="G242" s="4">
        <f>Nurse[[#This Row],[Total Direct Care Staff Hours]]/Nurse[[#This Row],[MDS Census]]</f>
        <v>2.7762216216216222</v>
      </c>
      <c r="H242" s="4">
        <f>Nurse[[#This Row],[Total RN Hours (w/ Admin, DON)]]/Nurse[[#This Row],[MDS Census]]</f>
        <v>0.47467747747747752</v>
      </c>
      <c r="I242" s="4">
        <f>Nurse[[#This Row],[RN Hours (excl. Admin, DON)]]/Nurse[[#This Row],[MDS Census]]</f>
        <v>0.24136216216216222</v>
      </c>
      <c r="J242" s="4">
        <f>SUM(Nurse[[#This Row],[RN Hours (excl. Admin, DON)]],Nurse[[#This Row],[RN Admin Hours]],Nurse[[#This Row],[RN DON Hours]],Nurse[[#This Row],[LPN Hours (excl. Admin)]],Nurse[[#This Row],[LPN Admin Hours]],Nurse[[#This Row],[CNA Hours]],Nurse[[#This Row],[NA TR Hours]],Nurse[[#This Row],[Med Aide/Tech Hours]])</f>
        <v>237.5060563380282</v>
      </c>
      <c r="K242" s="4">
        <f>SUM(Nurse[[#This Row],[RN Hours (excl. Admin, DON)]],Nurse[[#This Row],[LPN Hours (excl. Admin)]],Nurse[[#This Row],[CNA Hours]],Nurse[[#This Row],[NA TR Hours]],Nurse[[#This Row],[Med Aide/Tech Hours]])</f>
        <v>217.01450704225357</v>
      </c>
      <c r="L242" s="4">
        <f>SUM(Nurse[[#This Row],[RN Hours (excl. Admin, DON)]],Nurse[[#This Row],[RN Admin Hours]],Nurse[[#This Row],[RN DON Hours]])</f>
        <v>37.105070422535213</v>
      </c>
      <c r="M242" s="4">
        <v>18.867042253521131</v>
      </c>
      <c r="N242" s="4">
        <v>14.632394366197181</v>
      </c>
      <c r="O242" s="4">
        <v>3.6056338028169015</v>
      </c>
      <c r="P242" s="4">
        <f>SUM(Nurse[[#This Row],[LPN Hours (excl. Admin)]],Nurse[[#This Row],[LPN Admin Hours]])</f>
        <v>47.769859154929577</v>
      </c>
      <c r="Q242" s="4">
        <v>45.516338028169017</v>
      </c>
      <c r="R242" s="4">
        <v>2.2535211267605635</v>
      </c>
      <c r="S242" s="4">
        <f>SUM(Nurse[[#This Row],[CNA Hours]],Nurse[[#This Row],[NA TR Hours]],Nurse[[#This Row],[Med Aide/Tech Hours]])</f>
        <v>152.6311267605634</v>
      </c>
      <c r="T242" s="4">
        <v>109.10633802816902</v>
      </c>
      <c r="U242" s="4">
        <v>13.941690140845074</v>
      </c>
      <c r="V242" s="4">
        <v>29.583098591549305</v>
      </c>
      <c r="W2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6.9150704225352113</v>
      </c>
      <c r="X242" s="4">
        <v>0.833661971830986</v>
      </c>
      <c r="Y242" s="4">
        <v>1.7126760563380281</v>
      </c>
      <c r="Z242" s="4">
        <v>0</v>
      </c>
      <c r="AA242" s="4">
        <v>0.50521126760563373</v>
      </c>
      <c r="AB242" s="4">
        <v>0</v>
      </c>
      <c r="AC242" s="4">
        <v>3.778028169014084</v>
      </c>
      <c r="AD242" s="4">
        <v>0</v>
      </c>
      <c r="AE242" s="4">
        <v>8.5492957746478873E-2</v>
      </c>
      <c r="AF242" s="1">
        <v>265731</v>
      </c>
      <c r="AG242" s="1">
        <v>7</v>
      </c>
      <c r="AH242"/>
    </row>
    <row r="243" spans="1:34" x14ac:dyDescent="0.25">
      <c r="A243" t="s">
        <v>496</v>
      </c>
      <c r="B243" t="s">
        <v>399</v>
      </c>
      <c r="C243" t="s">
        <v>657</v>
      </c>
      <c r="D243" t="s">
        <v>544</v>
      </c>
      <c r="E243" s="4">
        <v>89.717391304347828</v>
      </c>
      <c r="F243" s="4">
        <f>Nurse[[#This Row],[Total Nurse Staff Hours]]/Nurse[[#This Row],[MDS Census]]</f>
        <v>4.6652956142476381</v>
      </c>
      <c r="G243" s="4">
        <f>Nurse[[#This Row],[Total Direct Care Staff Hours]]/Nurse[[#This Row],[MDS Census]]</f>
        <v>4.2912575720862609</v>
      </c>
      <c r="H243" s="4">
        <f>Nurse[[#This Row],[Total RN Hours (w/ Admin, DON)]]/Nurse[[#This Row],[MDS Census]]</f>
        <v>0.76224376060092081</v>
      </c>
      <c r="I243" s="4">
        <f>Nurse[[#This Row],[RN Hours (excl. Admin, DON)]]/Nurse[[#This Row],[MDS Census]]</f>
        <v>0.5154070753574026</v>
      </c>
      <c r="J243" s="4">
        <f>SUM(Nurse[[#This Row],[RN Hours (excl. Admin, DON)]],Nurse[[#This Row],[RN Admin Hours]],Nurse[[#This Row],[RN DON Hours]],Nurse[[#This Row],[LPN Hours (excl. Admin)]],Nurse[[#This Row],[LPN Admin Hours]],Nurse[[#This Row],[CNA Hours]],Nurse[[#This Row],[NA TR Hours]],Nurse[[#This Row],[Med Aide/Tech Hours]])</f>
        <v>418.55815217391307</v>
      </c>
      <c r="K243" s="4">
        <f>SUM(Nurse[[#This Row],[RN Hours (excl. Admin, DON)]],Nurse[[#This Row],[LPN Hours (excl. Admin)]],Nurse[[#This Row],[CNA Hours]],Nurse[[#This Row],[NA TR Hours]],Nurse[[#This Row],[Med Aide/Tech Hours]])</f>
        <v>385.00043478260869</v>
      </c>
      <c r="L243" s="4">
        <f>SUM(Nurse[[#This Row],[RN Hours (excl. Admin, DON)]],Nurse[[#This Row],[RN Admin Hours]],Nurse[[#This Row],[RN DON Hours]])</f>
        <v>68.386521739130444</v>
      </c>
      <c r="M243" s="4">
        <v>46.240978260869575</v>
      </c>
      <c r="N243" s="4">
        <v>16.406413043478263</v>
      </c>
      <c r="O243" s="4">
        <v>5.7391304347826084</v>
      </c>
      <c r="P243" s="4">
        <f>SUM(Nurse[[#This Row],[LPN Hours (excl. Admin)]],Nurse[[#This Row],[LPN Admin Hours]])</f>
        <v>93.478804347826127</v>
      </c>
      <c r="Q243" s="4">
        <v>82.066630434782653</v>
      </c>
      <c r="R243" s="4">
        <v>11.412173913043478</v>
      </c>
      <c r="S243" s="4">
        <f>SUM(Nurse[[#This Row],[CNA Hours]],Nurse[[#This Row],[NA TR Hours]],Nurse[[#This Row],[Med Aide/Tech Hours]])</f>
        <v>256.69282608695647</v>
      </c>
      <c r="T243" s="4">
        <v>237.51358695652169</v>
      </c>
      <c r="U243" s="4">
        <v>0</v>
      </c>
      <c r="V243" s="4">
        <v>19.179239130434787</v>
      </c>
      <c r="W2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3" s="4">
        <v>0</v>
      </c>
      <c r="Y243" s="4">
        <v>0</v>
      </c>
      <c r="Z243" s="4">
        <v>0</v>
      </c>
      <c r="AA243" s="4">
        <v>0</v>
      </c>
      <c r="AB243" s="4">
        <v>0</v>
      </c>
      <c r="AC243" s="4">
        <v>0</v>
      </c>
      <c r="AD243" s="4">
        <v>0</v>
      </c>
      <c r="AE243" s="4">
        <v>0</v>
      </c>
      <c r="AF243" s="1">
        <v>265804</v>
      </c>
      <c r="AG243" s="1">
        <v>7</v>
      </c>
      <c r="AH243"/>
    </row>
    <row r="244" spans="1:34" x14ac:dyDescent="0.25">
      <c r="A244" t="s">
        <v>496</v>
      </c>
      <c r="B244" t="s">
        <v>420</v>
      </c>
      <c r="C244" t="s">
        <v>853</v>
      </c>
      <c r="D244" t="s">
        <v>593</v>
      </c>
      <c r="E244" s="4">
        <v>45.021739130434781</v>
      </c>
      <c r="F244" s="4">
        <f>Nurse[[#This Row],[Total Nurse Staff Hours]]/Nurse[[#This Row],[MDS Census]]</f>
        <v>4.8377788507967177</v>
      </c>
      <c r="G244" s="4">
        <f>Nurse[[#This Row],[Total Direct Care Staff Hours]]/Nurse[[#This Row],[MDS Census]]</f>
        <v>4.3537131820376649</v>
      </c>
      <c r="H244" s="4">
        <f>Nurse[[#This Row],[Total RN Hours (w/ Admin, DON)]]/Nurse[[#This Row],[MDS Census]]</f>
        <v>0.35369386769676497</v>
      </c>
      <c r="I244" s="4">
        <f>Nurse[[#This Row],[RN Hours (excl. Admin, DON)]]/Nurse[[#This Row],[MDS Census]]</f>
        <v>0.24451955577015938</v>
      </c>
      <c r="J244" s="4">
        <f>SUM(Nurse[[#This Row],[RN Hours (excl. Admin, DON)]],Nurse[[#This Row],[RN Admin Hours]],Nurse[[#This Row],[RN DON Hours]],Nurse[[#This Row],[LPN Hours (excl. Admin)]],Nurse[[#This Row],[LPN Admin Hours]],Nurse[[#This Row],[CNA Hours]],Nurse[[#This Row],[NA TR Hours]],Nurse[[#This Row],[Med Aide/Tech Hours]])</f>
        <v>217.80521739130441</v>
      </c>
      <c r="K244" s="4">
        <f>SUM(Nurse[[#This Row],[RN Hours (excl. Admin, DON)]],Nurse[[#This Row],[LPN Hours (excl. Admin)]],Nurse[[#This Row],[CNA Hours]],Nurse[[#This Row],[NA TR Hours]],Nurse[[#This Row],[Med Aide/Tech Hours]])</f>
        <v>196.01173913043485</v>
      </c>
      <c r="L244" s="4">
        <f>SUM(Nurse[[#This Row],[RN Hours (excl. Admin, DON)]],Nurse[[#This Row],[RN Admin Hours]],Nurse[[#This Row],[RN DON Hours]])</f>
        <v>15.923913043478267</v>
      </c>
      <c r="M244" s="4">
        <v>11.008695652173914</v>
      </c>
      <c r="N244" s="4">
        <v>2.973913043478265</v>
      </c>
      <c r="O244" s="4">
        <v>1.9413043478260879</v>
      </c>
      <c r="P244" s="4">
        <f>SUM(Nurse[[#This Row],[LPN Hours (excl. Admin)]],Nurse[[#This Row],[LPN Admin Hours]])</f>
        <v>51.493478260869551</v>
      </c>
      <c r="Q244" s="4">
        <v>34.615217391304334</v>
      </c>
      <c r="R244" s="4">
        <v>16.878260869565221</v>
      </c>
      <c r="S244" s="4">
        <f>SUM(Nurse[[#This Row],[CNA Hours]],Nurse[[#This Row],[NA TR Hours]],Nurse[[#This Row],[Med Aide/Tech Hours]])</f>
        <v>150.38782608695658</v>
      </c>
      <c r="T244" s="4">
        <v>122.87478260869572</v>
      </c>
      <c r="U244" s="4">
        <v>0</v>
      </c>
      <c r="V244" s="4">
        <v>27.513043478260869</v>
      </c>
      <c r="W2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29.695434782608682</v>
      </c>
      <c r="X244" s="4">
        <v>0</v>
      </c>
      <c r="Y244" s="4">
        <v>0</v>
      </c>
      <c r="Z244" s="4">
        <v>0</v>
      </c>
      <c r="AA244" s="4">
        <v>3.9989130434782587</v>
      </c>
      <c r="AB244" s="4">
        <v>0</v>
      </c>
      <c r="AC244" s="4">
        <v>25.696521739130425</v>
      </c>
      <c r="AD244" s="4">
        <v>0</v>
      </c>
      <c r="AE244" s="4">
        <v>0</v>
      </c>
      <c r="AF244" s="1">
        <v>265833</v>
      </c>
      <c r="AG244" s="1">
        <v>7</v>
      </c>
      <c r="AH244"/>
    </row>
    <row r="245" spans="1:34" x14ac:dyDescent="0.25">
      <c r="A245" t="s">
        <v>496</v>
      </c>
      <c r="B245" t="s">
        <v>169</v>
      </c>
      <c r="C245" t="s">
        <v>737</v>
      </c>
      <c r="D245" t="s">
        <v>537</v>
      </c>
      <c r="E245" s="4">
        <v>59.021739130434781</v>
      </c>
      <c r="F245" s="4">
        <f>Nurse[[#This Row],[Total Nurse Staff Hours]]/Nurse[[#This Row],[MDS Census]]</f>
        <v>3.0023941068139965</v>
      </c>
      <c r="G245" s="4">
        <f>Nurse[[#This Row],[Total Direct Care Staff Hours]]/Nurse[[#This Row],[MDS Census]]</f>
        <v>2.6912983425414367</v>
      </c>
      <c r="H245" s="4">
        <f>Nurse[[#This Row],[Total RN Hours (w/ Admin, DON)]]/Nurse[[#This Row],[MDS Census]]</f>
        <v>0.40819521178637203</v>
      </c>
      <c r="I245" s="4">
        <f>Nurse[[#This Row],[RN Hours (excl. Admin, DON)]]/Nurse[[#This Row],[MDS Census]]</f>
        <v>0.18434622467771639</v>
      </c>
      <c r="J245" s="4">
        <f>SUM(Nurse[[#This Row],[RN Hours (excl. Admin, DON)]],Nurse[[#This Row],[RN Admin Hours]],Nurse[[#This Row],[RN DON Hours]],Nurse[[#This Row],[LPN Hours (excl. Admin)]],Nurse[[#This Row],[LPN Admin Hours]],Nurse[[#This Row],[CNA Hours]],Nurse[[#This Row],[NA TR Hours]],Nurse[[#This Row],[Med Aide/Tech Hours]])</f>
        <v>177.20652173913044</v>
      </c>
      <c r="K245" s="4">
        <f>SUM(Nurse[[#This Row],[RN Hours (excl. Admin, DON)]],Nurse[[#This Row],[LPN Hours (excl. Admin)]],Nurse[[#This Row],[CNA Hours]],Nurse[[#This Row],[NA TR Hours]],Nurse[[#This Row],[Med Aide/Tech Hours]])</f>
        <v>158.84510869565219</v>
      </c>
      <c r="L245" s="4">
        <f>SUM(Nurse[[#This Row],[RN Hours (excl. Admin, DON)]],Nurse[[#This Row],[RN Admin Hours]],Nurse[[#This Row],[RN DON Hours]])</f>
        <v>24.092391304347828</v>
      </c>
      <c r="M245" s="4">
        <v>10.880434782608695</v>
      </c>
      <c r="N245" s="4">
        <v>6.625</v>
      </c>
      <c r="O245" s="4">
        <v>6.5869565217391308</v>
      </c>
      <c r="P245" s="4">
        <f>SUM(Nurse[[#This Row],[LPN Hours (excl. Admin)]],Nurse[[#This Row],[LPN Admin Hours]])</f>
        <v>46.622282608695656</v>
      </c>
      <c r="Q245" s="4">
        <v>41.472826086956523</v>
      </c>
      <c r="R245" s="4">
        <v>5.1494565217391308</v>
      </c>
      <c r="S245" s="4">
        <f>SUM(Nurse[[#This Row],[CNA Hours]],Nurse[[#This Row],[NA TR Hours]],Nurse[[#This Row],[Med Aide/Tech Hours]])</f>
        <v>106.49184782608695</v>
      </c>
      <c r="T245" s="4">
        <v>59.122282608695649</v>
      </c>
      <c r="U245" s="4">
        <v>31.141304347826086</v>
      </c>
      <c r="V245" s="4">
        <v>16.228260869565219</v>
      </c>
      <c r="W2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5" s="4">
        <v>0</v>
      </c>
      <c r="Y245" s="4">
        <v>0</v>
      </c>
      <c r="Z245" s="4">
        <v>0</v>
      </c>
      <c r="AA245" s="4">
        <v>0</v>
      </c>
      <c r="AB245" s="4">
        <v>0</v>
      </c>
      <c r="AC245" s="4">
        <v>0</v>
      </c>
      <c r="AD245" s="4">
        <v>0</v>
      </c>
      <c r="AE245" s="4">
        <v>0</v>
      </c>
      <c r="AF245" s="1">
        <v>265442</v>
      </c>
      <c r="AG245" s="1">
        <v>7</v>
      </c>
      <c r="AH245"/>
    </row>
    <row r="246" spans="1:34" x14ac:dyDescent="0.25">
      <c r="A246" t="s">
        <v>496</v>
      </c>
      <c r="B246" t="s">
        <v>63</v>
      </c>
      <c r="C246" t="s">
        <v>744</v>
      </c>
      <c r="D246" t="s">
        <v>535</v>
      </c>
      <c r="E246" s="4">
        <v>58.630434782608695</v>
      </c>
      <c r="F246" s="4">
        <f>Nurse[[#This Row],[Total Nurse Staff Hours]]/Nurse[[#This Row],[MDS Census]]</f>
        <v>4.1880292918057096</v>
      </c>
      <c r="G246" s="4">
        <f>Nurse[[#This Row],[Total Direct Care Staff Hours]]/Nurse[[#This Row],[MDS Census]]</f>
        <v>4.0983926585094554</v>
      </c>
      <c r="H246" s="4">
        <f>Nurse[[#This Row],[Total RN Hours (w/ Admin, DON)]]/Nurse[[#This Row],[MDS Census]]</f>
        <v>0.52153133110863947</v>
      </c>
      <c r="I246" s="4">
        <f>Nurse[[#This Row],[RN Hours (excl. Admin, DON)]]/Nurse[[#This Row],[MDS Census]]</f>
        <v>0.43189469781238438</v>
      </c>
      <c r="J246" s="4">
        <f>SUM(Nurse[[#This Row],[RN Hours (excl. Admin, DON)]],Nurse[[#This Row],[RN Admin Hours]],Nurse[[#This Row],[RN DON Hours]],Nurse[[#This Row],[LPN Hours (excl. Admin)]],Nurse[[#This Row],[LPN Admin Hours]],Nurse[[#This Row],[CNA Hours]],Nurse[[#This Row],[NA TR Hours]],Nurse[[#This Row],[Med Aide/Tech Hours]])</f>
        <v>245.54597826086956</v>
      </c>
      <c r="K246" s="4">
        <f>SUM(Nurse[[#This Row],[RN Hours (excl. Admin, DON)]],Nurse[[#This Row],[LPN Hours (excl. Admin)]],Nurse[[#This Row],[CNA Hours]],Nurse[[#This Row],[NA TR Hours]],Nurse[[#This Row],[Med Aide/Tech Hours]])</f>
        <v>240.29054347826087</v>
      </c>
      <c r="L246" s="4">
        <f>SUM(Nurse[[#This Row],[RN Hours (excl. Admin, DON)]],Nurse[[#This Row],[RN Admin Hours]],Nurse[[#This Row],[RN DON Hours]])</f>
        <v>30.577608695652188</v>
      </c>
      <c r="M246" s="4">
        <v>25.322173913043493</v>
      </c>
      <c r="N246" s="4">
        <v>0</v>
      </c>
      <c r="O246" s="4">
        <v>5.2554347826086953</v>
      </c>
      <c r="P246" s="4">
        <f>SUM(Nurse[[#This Row],[LPN Hours (excl. Admin)]],Nurse[[#This Row],[LPN Admin Hours]])</f>
        <v>54.304347826086939</v>
      </c>
      <c r="Q246" s="4">
        <v>54.304347826086939</v>
      </c>
      <c r="R246" s="4">
        <v>0</v>
      </c>
      <c r="S246" s="4">
        <f>SUM(Nurse[[#This Row],[CNA Hours]],Nurse[[#This Row],[NA TR Hours]],Nurse[[#This Row],[Med Aide/Tech Hours]])</f>
        <v>160.66402173913045</v>
      </c>
      <c r="T246" s="4">
        <v>142.07641304347825</v>
      </c>
      <c r="U246" s="4">
        <v>0</v>
      </c>
      <c r="V246" s="4">
        <v>18.587608695652182</v>
      </c>
      <c r="W2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6" s="4">
        <v>0</v>
      </c>
      <c r="Y246" s="4">
        <v>0</v>
      </c>
      <c r="Z246" s="4">
        <v>0</v>
      </c>
      <c r="AA246" s="4">
        <v>0</v>
      </c>
      <c r="AB246" s="4">
        <v>0</v>
      </c>
      <c r="AC246" s="4">
        <v>0</v>
      </c>
      <c r="AD246" s="4">
        <v>0</v>
      </c>
      <c r="AE246" s="4">
        <v>0</v>
      </c>
      <c r="AF246" s="1">
        <v>265237</v>
      </c>
      <c r="AG246" s="1">
        <v>7</v>
      </c>
      <c r="AH246"/>
    </row>
    <row r="247" spans="1:34" x14ac:dyDescent="0.25">
      <c r="A247" t="s">
        <v>496</v>
      </c>
      <c r="B247" t="s">
        <v>238</v>
      </c>
      <c r="C247" t="s">
        <v>657</v>
      </c>
      <c r="D247" t="s">
        <v>544</v>
      </c>
      <c r="E247" s="4">
        <v>79.943661971830991</v>
      </c>
      <c r="F247" s="4">
        <f>Nurse[[#This Row],[Total Nurse Staff Hours]]/Nurse[[#This Row],[MDS Census]]</f>
        <v>3.2827766032417189</v>
      </c>
      <c r="G247" s="4">
        <f>Nurse[[#This Row],[Total Direct Care Staff Hours]]/Nurse[[#This Row],[MDS Census]]</f>
        <v>3.0017159971811131</v>
      </c>
      <c r="H247" s="4">
        <f>Nurse[[#This Row],[Total RN Hours (w/ Admin, DON)]]/Nurse[[#This Row],[MDS Census]]</f>
        <v>0.37162085976039461</v>
      </c>
      <c r="I247" s="4">
        <f>Nurse[[#This Row],[RN Hours (excl. Admin, DON)]]/Nurse[[#This Row],[MDS Census]]</f>
        <v>0.1654792107117688</v>
      </c>
      <c r="J247" s="4">
        <f>SUM(Nurse[[#This Row],[RN Hours (excl. Admin, DON)]],Nurse[[#This Row],[RN Admin Hours]],Nurse[[#This Row],[RN DON Hours]],Nurse[[#This Row],[LPN Hours (excl. Admin)]],Nurse[[#This Row],[LPN Admin Hours]],Nurse[[#This Row],[CNA Hours]],Nurse[[#This Row],[NA TR Hours]],Nurse[[#This Row],[Med Aide/Tech Hours]])</f>
        <v>262.4371830985915</v>
      </c>
      <c r="K247" s="4">
        <f>SUM(Nurse[[#This Row],[RN Hours (excl. Admin, DON)]],Nurse[[#This Row],[LPN Hours (excl. Admin)]],Nurse[[#This Row],[CNA Hours]],Nurse[[#This Row],[NA TR Hours]],Nurse[[#This Row],[Med Aide/Tech Hours]])</f>
        <v>239.96816901408448</v>
      </c>
      <c r="L247" s="4">
        <f>SUM(Nurse[[#This Row],[RN Hours (excl. Admin, DON)]],Nurse[[#This Row],[RN Admin Hours]],Nurse[[#This Row],[RN DON Hours]])</f>
        <v>29.708732394366194</v>
      </c>
      <c r="M247" s="4">
        <v>13.229014084507039</v>
      </c>
      <c r="N247" s="4">
        <v>11.521971830985917</v>
      </c>
      <c r="O247" s="4">
        <v>4.957746478873239</v>
      </c>
      <c r="P247" s="4">
        <f>SUM(Nurse[[#This Row],[LPN Hours (excl. Admin)]],Nurse[[#This Row],[LPN Admin Hours]])</f>
        <v>67.771549295774633</v>
      </c>
      <c r="Q247" s="4">
        <v>61.782253521126748</v>
      </c>
      <c r="R247" s="4">
        <v>5.9892957746478865</v>
      </c>
      <c r="S247" s="4">
        <f>SUM(Nurse[[#This Row],[CNA Hours]],Nurse[[#This Row],[NA TR Hours]],Nurse[[#This Row],[Med Aide/Tech Hours]])</f>
        <v>164.95690140845073</v>
      </c>
      <c r="T247" s="4">
        <v>115.60380281690142</v>
      </c>
      <c r="U247" s="4">
        <v>15.508169014084512</v>
      </c>
      <c r="V247" s="4">
        <v>33.844929577464782</v>
      </c>
      <c r="W2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0.45070422535211269</v>
      </c>
      <c r="X247" s="4">
        <v>0</v>
      </c>
      <c r="Y247" s="4">
        <v>0.45070422535211269</v>
      </c>
      <c r="Z247" s="4">
        <v>0</v>
      </c>
      <c r="AA247" s="4">
        <v>0</v>
      </c>
      <c r="AB247" s="4">
        <v>0</v>
      </c>
      <c r="AC247" s="4">
        <v>0</v>
      </c>
      <c r="AD247" s="4">
        <v>0</v>
      </c>
      <c r="AE247" s="4">
        <v>0</v>
      </c>
      <c r="AF247" s="1">
        <v>265559</v>
      </c>
      <c r="AG247" s="1">
        <v>7</v>
      </c>
      <c r="AH247"/>
    </row>
    <row r="248" spans="1:34" x14ac:dyDescent="0.25">
      <c r="A248" t="s">
        <v>496</v>
      </c>
      <c r="B248" t="s">
        <v>187</v>
      </c>
      <c r="C248" t="s">
        <v>657</v>
      </c>
      <c r="D248" t="s">
        <v>544</v>
      </c>
      <c r="E248" s="4">
        <v>80.554347826086953</v>
      </c>
      <c r="F248" s="4">
        <f>Nurse[[#This Row],[Total Nurse Staff Hours]]/Nurse[[#This Row],[MDS Census]]</f>
        <v>3.478977196059911</v>
      </c>
      <c r="G248" s="4">
        <f>Nurse[[#This Row],[Total Direct Care Staff Hours]]/Nurse[[#This Row],[MDS Census]]</f>
        <v>3.4055727971933614</v>
      </c>
      <c r="H248" s="4">
        <f>Nurse[[#This Row],[Total RN Hours (w/ Admin, DON)]]/Nurse[[#This Row],[MDS Census]]</f>
        <v>0.37351234651194171</v>
      </c>
      <c r="I248" s="4">
        <f>Nurse[[#This Row],[RN Hours (excl. Admin, DON)]]/Nurse[[#This Row],[MDS Census]]</f>
        <v>0.31090271218459048</v>
      </c>
      <c r="J248" s="4">
        <f>SUM(Nurse[[#This Row],[RN Hours (excl. Admin, DON)]],Nurse[[#This Row],[RN Admin Hours]],Nurse[[#This Row],[RN DON Hours]],Nurse[[#This Row],[LPN Hours (excl. Admin)]],Nurse[[#This Row],[LPN Admin Hours]],Nurse[[#This Row],[CNA Hours]],Nurse[[#This Row],[NA TR Hours]],Nurse[[#This Row],[Med Aide/Tech Hours]])</f>
        <v>280.24673913043478</v>
      </c>
      <c r="K248" s="4">
        <f>SUM(Nurse[[#This Row],[RN Hours (excl. Admin, DON)]],Nurse[[#This Row],[LPN Hours (excl. Admin)]],Nurse[[#This Row],[CNA Hours]],Nurse[[#This Row],[NA TR Hours]],Nurse[[#This Row],[Med Aide/Tech Hours]])</f>
        <v>274.3336956521739</v>
      </c>
      <c r="L248" s="4">
        <f>SUM(Nurse[[#This Row],[RN Hours (excl. Admin, DON)]],Nurse[[#This Row],[RN Admin Hours]],Nurse[[#This Row],[RN DON Hours]])</f>
        <v>30.088043478260868</v>
      </c>
      <c r="M248" s="4">
        <v>25.044565217391302</v>
      </c>
      <c r="N248" s="4">
        <v>0</v>
      </c>
      <c r="O248" s="4">
        <v>5.0434782608695654</v>
      </c>
      <c r="P248" s="4">
        <f>SUM(Nurse[[#This Row],[LPN Hours (excl. Admin)]],Nurse[[#This Row],[LPN Admin Hours]])</f>
        <v>46.444239130434759</v>
      </c>
      <c r="Q248" s="4">
        <v>45.574673913043455</v>
      </c>
      <c r="R248" s="4">
        <v>0.86956521739130432</v>
      </c>
      <c r="S248" s="4">
        <f>SUM(Nurse[[#This Row],[CNA Hours]],Nurse[[#This Row],[NA TR Hours]],Nurse[[#This Row],[Med Aide/Tech Hours]])</f>
        <v>203.71445652173912</v>
      </c>
      <c r="T248" s="4">
        <v>153.76880434782609</v>
      </c>
      <c r="U248" s="4">
        <v>0</v>
      </c>
      <c r="V248" s="4">
        <v>49.945652173913047</v>
      </c>
      <c r="W2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26.222499999999993</v>
      </c>
      <c r="X248" s="4">
        <v>0</v>
      </c>
      <c r="Y248" s="4">
        <v>0</v>
      </c>
      <c r="Z248" s="4">
        <v>0</v>
      </c>
      <c r="AA248" s="4">
        <v>0</v>
      </c>
      <c r="AB248" s="4">
        <v>0</v>
      </c>
      <c r="AC248" s="4">
        <v>26.222499999999993</v>
      </c>
      <c r="AD248" s="4">
        <v>0</v>
      </c>
      <c r="AE248" s="4">
        <v>0</v>
      </c>
      <c r="AF248" s="1">
        <v>265475</v>
      </c>
      <c r="AG248" s="1">
        <v>7</v>
      </c>
      <c r="AH248"/>
    </row>
    <row r="249" spans="1:34" x14ac:dyDescent="0.25">
      <c r="A249" t="s">
        <v>496</v>
      </c>
      <c r="B249" t="s">
        <v>69</v>
      </c>
      <c r="C249" t="s">
        <v>690</v>
      </c>
      <c r="D249" t="s">
        <v>608</v>
      </c>
      <c r="E249" s="4">
        <v>55.391304347826086</v>
      </c>
      <c r="F249" s="4">
        <f>Nurse[[#This Row],[Total Nurse Staff Hours]]/Nurse[[#This Row],[MDS Census]]</f>
        <v>2.3909693877551024</v>
      </c>
      <c r="G249" s="4">
        <f>Nurse[[#This Row],[Total Direct Care Staff Hours]]/Nurse[[#This Row],[MDS Census]]</f>
        <v>2.2142562794348515</v>
      </c>
      <c r="H249" s="4">
        <f>Nurse[[#This Row],[Total RN Hours (w/ Admin, DON)]]/Nurse[[#This Row],[MDS Census]]</f>
        <v>0.17499018838304553</v>
      </c>
      <c r="I249" s="4">
        <f>Nurse[[#This Row],[RN Hours (excl. Admin, DON)]]/Nurse[[#This Row],[MDS Census]]</f>
        <v>8.4183673469387751E-2</v>
      </c>
      <c r="J249" s="4">
        <f>SUM(Nurse[[#This Row],[RN Hours (excl. Admin, DON)]],Nurse[[#This Row],[RN Admin Hours]],Nurse[[#This Row],[RN DON Hours]],Nurse[[#This Row],[LPN Hours (excl. Admin)]],Nurse[[#This Row],[LPN Admin Hours]],Nurse[[#This Row],[CNA Hours]],Nurse[[#This Row],[NA TR Hours]],Nurse[[#This Row],[Med Aide/Tech Hours]])</f>
        <v>132.43891304347827</v>
      </c>
      <c r="K249" s="4">
        <f>SUM(Nurse[[#This Row],[RN Hours (excl. Admin, DON)]],Nurse[[#This Row],[LPN Hours (excl. Admin)]],Nurse[[#This Row],[CNA Hours]],Nurse[[#This Row],[NA TR Hours]],Nurse[[#This Row],[Med Aide/Tech Hours]])</f>
        <v>122.6505434782609</v>
      </c>
      <c r="L249" s="4">
        <f>SUM(Nurse[[#This Row],[RN Hours (excl. Admin, DON)]],Nurse[[#This Row],[RN Admin Hours]],Nurse[[#This Row],[RN DON Hours]])</f>
        <v>9.6929347826086953</v>
      </c>
      <c r="M249" s="4">
        <v>4.6630434782608692</v>
      </c>
      <c r="N249" s="4">
        <v>0</v>
      </c>
      <c r="O249" s="4">
        <v>5.0298913043478262</v>
      </c>
      <c r="P249" s="4">
        <f>SUM(Nurse[[#This Row],[LPN Hours (excl. Admin)]],Nurse[[#This Row],[LPN Admin Hours]])</f>
        <v>50.628695652173931</v>
      </c>
      <c r="Q249" s="4">
        <v>45.870217391304365</v>
      </c>
      <c r="R249" s="4">
        <v>4.7584782608695626</v>
      </c>
      <c r="S249" s="4">
        <f>SUM(Nurse[[#This Row],[CNA Hours]],Nurse[[#This Row],[NA TR Hours]],Nurse[[#This Row],[Med Aide/Tech Hours]])</f>
        <v>72.11728260869566</v>
      </c>
      <c r="T249" s="4">
        <v>58.094891304347833</v>
      </c>
      <c r="U249" s="4">
        <v>0</v>
      </c>
      <c r="V249" s="4">
        <v>14.022391304347833</v>
      </c>
      <c r="W2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0.69967391304347815</v>
      </c>
      <c r="X249" s="4">
        <v>0</v>
      </c>
      <c r="Y249" s="4">
        <v>0</v>
      </c>
      <c r="Z249" s="4">
        <v>0</v>
      </c>
      <c r="AA249" s="4">
        <v>0</v>
      </c>
      <c r="AB249" s="4">
        <v>0</v>
      </c>
      <c r="AC249" s="4">
        <v>0</v>
      </c>
      <c r="AD249" s="4">
        <v>0</v>
      </c>
      <c r="AE249" s="4">
        <v>0.69967391304347815</v>
      </c>
      <c r="AF249" s="1">
        <v>265249</v>
      </c>
      <c r="AG249" s="1">
        <v>7</v>
      </c>
      <c r="AH249"/>
    </row>
    <row r="250" spans="1:34" x14ac:dyDescent="0.25">
      <c r="A250" t="s">
        <v>496</v>
      </c>
      <c r="B250" t="s">
        <v>172</v>
      </c>
      <c r="C250" t="s">
        <v>737</v>
      </c>
      <c r="D250" t="s">
        <v>537</v>
      </c>
      <c r="E250" s="4">
        <v>43.826086956521742</v>
      </c>
      <c r="F250" s="4">
        <f>Nurse[[#This Row],[Total Nurse Staff Hours]]/Nurse[[#This Row],[MDS Census]]</f>
        <v>3.4347420634920636</v>
      </c>
      <c r="G250" s="4">
        <f>Nurse[[#This Row],[Total Direct Care Staff Hours]]/Nurse[[#This Row],[MDS Census]]</f>
        <v>3.3279365079365082</v>
      </c>
      <c r="H250" s="4">
        <f>Nurse[[#This Row],[Total RN Hours (w/ Admin, DON)]]/Nurse[[#This Row],[MDS Census]]</f>
        <v>0.16568700396825398</v>
      </c>
      <c r="I250" s="4">
        <f>Nurse[[#This Row],[RN Hours (excl. Admin, DON)]]/Nurse[[#This Row],[MDS Census]]</f>
        <v>0.16568700396825398</v>
      </c>
      <c r="J250" s="4">
        <f>SUM(Nurse[[#This Row],[RN Hours (excl. Admin, DON)]],Nurse[[#This Row],[RN Admin Hours]],Nurse[[#This Row],[RN DON Hours]],Nurse[[#This Row],[LPN Hours (excl. Admin)]],Nurse[[#This Row],[LPN Admin Hours]],Nurse[[#This Row],[CNA Hours]],Nurse[[#This Row],[NA TR Hours]],Nurse[[#This Row],[Med Aide/Tech Hours]])</f>
        <v>150.53130434782611</v>
      </c>
      <c r="K250" s="4">
        <f>SUM(Nurse[[#This Row],[RN Hours (excl. Admin, DON)]],Nurse[[#This Row],[LPN Hours (excl. Admin)]],Nurse[[#This Row],[CNA Hours]],Nurse[[#This Row],[NA TR Hours]],Nurse[[#This Row],[Med Aide/Tech Hours]])</f>
        <v>145.85043478260872</v>
      </c>
      <c r="L250" s="4">
        <f>SUM(Nurse[[#This Row],[RN Hours (excl. Admin, DON)]],Nurse[[#This Row],[RN Admin Hours]],Nurse[[#This Row],[RN DON Hours]])</f>
        <v>7.261413043478262</v>
      </c>
      <c r="M250" s="4">
        <v>7.261413043478262</v>
      </c>
      <c r="N250" s="4">
        <v>0</v>
      </c>
      <c r="O250" s="4">
        <v>0</v>
      </c>
      <c r="P250" s="4">
        <f>SUM(Nurse[[#This Row],[LPN Hours (excl. Admin)]],Nurse[[#This Row],[LPN Admin Hours]])</f>
        <v>29.308152173913044</v>
      </c>
      <c r="Q250" s="4">
        <v>24.627282608695651</v>
      </c>
      <c r="R250" s="4">
        <v>4.6808695652173915</v>
      </c>
      <c r="S250" s="4">
        <f>SUM(Nurse[[#This Row],[CNA Hours]],Nurse[[#This Row],[NA TR Hours]],Nurse[[#This Row],[Med Aide/Tech Hours]])</f>
        <v>113.96173913043479</v>
      </c>
      <c r="T250" s="4">
        <v>57.553695652173928</v>
      </c>
      <c r="U250" s="4">
        <v>33.976847826086946</v>
      </c>
      <c r="V250" s="4">
        <v>22.431195652173916</v>
      </c>
      <c r="W2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1.2255434782608696</v>
      </c>
      <c r="X250" s="4">
        <v>1.2255434782608696</v>
      </c>
      <c r="Y250" s="4">
        <v>0</v>
      </c>
      <c r="Z250" s="4">
        <v>0</v>
      </c>
      <c r="AA250" s="4">
        <v>0</v>
      </c>
      <c r="AB250" s="4">
        <v>0</v>
      </c>
      <c r="AC250" s="4">
        <v>0</v>
      </c>
      <c r="AD250" s="4">
        <v>0</v>
      </c>
      <c r="AE250" s="4">
        <v>0</v>
      </c>
      <c r="AF250" s="1">
        <v>265450</v>
      </c>
      <c r="AG250" s="1">
        <v>7</v>
      </c>
      <c r="AH250"/>
    </row>
    <row r="251" spans="1:34" x14ac:dyDescent="0.25">
      <c r="A251" t="s">
        <v>496</v>
      </c>
      <c r="B251" t="s">
        <v>247</v>
      </c>
      <c r="C251" t="s">
        <v>800</v>
      </c>
      <c r="D251" t="s">
        <v>578</v>
      </c>
      <c r="E251" s="4">
        <v>54.119565217391305</v>
      </c>
      <c r="F251" s="4">
        <f>Nurse[[#This Row],[Total Nurse Staff Hours]]/Nurse[[#This Row],[MDS Census]]</f>
        <v>2.6300964049005824</v>
      </c>
      <c r="G251" s="4">
        <f>Nurse[[#This Row],[Total Direct Care Staff Hours]]/Nurse[[#This Row],[MDS Census]]</f>
        <v>2.6300964049005824</v>
      </c>
      <c r="H251" s="4">
        <f>Nurse[[#This Row],[Total RN Hours (w/ Admin, DON)]]/Nurse[[#This Row],[MDS Census]]</f>
        <v>0.38541875878690501</v>
      </c>
      <c r="I251" s="4">
        <f>Nurse[[#This Row],[RN Hours (excl. Admin, DON)]]/Nurse[[#This Row],[MDS Census]]</f>
        <v>0.38541875878690501</v>
      </c>
      <c r="J251" s="4">
        <f>SUM(Nurse[[#This Row],[RN Hours (excl. Admin, DON)]],Nurse[[#This Row],[RN Admin Hours]],Nurse[[#This Row],[RN DON Hours]],Nurse[[#This Row],[LPN Hours (excl. Admin)]],Nurse[[#This Row],[LPN Admin Hours]],Nurse[[#This Row],[CNA Hours]],Nurse[[#This Row],[NA TR Hours]],Nurse[[#This Row],[Med Aide/Tech Hours]])</f>
        <v>142.33967391304347</v>
      </c>
      <c r="K251" s="4">
        <f>SUM(Nurse[[#This Row],[RN Hours (excl. Admin, DON)]],Nurse[[#This Row],[LPN Hours (excl. Admin)]],Nurse[[#This Row],[CNA Hours]],Nurse[[#This Row],[NA TR Hours]],Nurse[[#This Row],[Med Aide/Tech Hours]])</f>
        <v>142.33967391304347</v>
      </c>
      <c r="L251" s="4">
        <f>SUM(Nurse[[#This Row],[RN Hours (excl. Admin, DON)]],Nurse[[#This Row],[RN Admin Hours]],Nurse[[#This Row],[RN DON Hours]])</f>
        <v>20.858695652173914</v>
      </c>
      <c r="M251" s="4">
        <v>20.858695652173914</v>
      </c>
      <c r="N251" s="4">
        <v>0</v>
      </c>
      <c r="O251" s="4">
        <v>0</v>
      </c>
      <c r="P251" s="4">
        <f>SUM(Nurse[[#This Row],[LPN Hours (excl. Admin)]],Nurse[[#This Row],[LPN Admin Hours]])</f>
        <v>28.383152173913043</v>
      </c>
      <c r="Q251" s="4">
        <v>28.383152173913043</v>
      </c>
      <c r="R251" s="4">
        <v>0</v>
      </c>
      <c r="S251" s="4">
        <f>SUM(Nurse[[#This Row],[CNA Hours]],Nurse[[#This Row],[NA TR Hours]],Nurse[[#This Row],[Med Aide/Tech Hours]])</f>
        <v>93.09782608695653</v>
      </c>
      <c r="T251" s="4">
        <v>85.217391304347828</v>
      </c>
      <c r="U251" s="4">
        <v>0</v>
      </c>
      <c r="V251" s="4">
        <v>7.8804347826086953</v>
      </c>
      <c r="W2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1" s="4">
        <v>0</v>
      </c>
      <c r="Y251" s="4">
        <v>0</v>
      </c>
      <c r="Z251" s="4">
        <v>0</v>
      </c>
      <c r="AA251" s="4">
        <v>0</v>
      </c>
      <c r="AB251" s="4">
        <v>0</v>
      </c>
      <c r="AC251" s="4">
        <v>0</v>
      </c>
      <c r="AD251" s="4">
        <v>0</v>
      </c>
      <c r="AE251" s="4">
        <v>0</v>
      </c>
      <c r="AF251" s="1">
        <v>265577</v>
      </c>
      <c r="AG251" s="1">
        <v>7</v>
      </c>
      <c r="AH251"/>
    </row>
    <row r="252" spans="1:34" x14ac:dyDescent="0.25">
      <c r="A252" t="s">
        <v>496</v>
      </c>
      <c r="B252" t="s">
        <v>28</v>
      </c>
      <c r="C252" t="s">
        <v>647</v>
      </c>
      <c r="D252" t="s">
        <v>593</v>
      </c>
      <c r="E252" s="4">
        <v>53.108695652173914</v>
      </c>
      <c r="F252" s="4">
        <f>Nurse[[#This Row],[Total Nurse Staff Hours]]/Nurse[[#This Row],[MDS Census]]</f>
        <v>5.3718583708555059</v>
      </c>
      <c r="G252" s="4">
        <f>Nurse[[#This Row],[Total Direct Care Staff Hours]]/Nurse[[#This Row],[MDS Census]]</f>
        <v>5.1489766680311089</v>
      </c>
      <c r="H252" s="4">
        <f>Nurse[[#This Row],[Total RN Hours (w/ Admin, DON)]]/Nurse[[#This Row],[MDS Census]]</f>
        <v>0.40007163323782235</v>
      </c>
      <c r="I252" s="4">
        <f>Nurse[[#This Row],[RN Hours (excl. Admin, DON)]]/Nurse[[#This Row],[MDS Census]]</f>
        <v>0.17718993041342609</v>
      </c>
      <c r="J252" s="4">
        <f>SUM(Nurse[[#This Row],[RN Hours (excl. Admin, DON)]],Nurse[[#This Row],[RN Admin Hours]],Nurse[[#This Row],[RN DON Hours]],Nurse[[#This Row],[LPN Hours (excl. Admin)]],Nurse[[#This Row],[LPN Admin Hours]],Nurse[[#This Row],[CNA Hours]],Nurse[[#This Row],[NA TR Hours]],Nurse[[#This Row],[Med Aide/Tech Hours]])</f>
        <v>285.29239130434786</v>
      </c>
      <c r="K252" s="4">
        <f>SUM(Nurse[[#This Row],[RN Hours (excl. Admin, DON)]],Nurse[[#This Row],[LPN Hours (excl. Admin)]],Nurse[[#This Row],[CNA Hours]],Nurse[[#This Row],[NA TR Hours]],Nurse[[#This Row],[Med Aide/Tech Hours]])</f>
        <v>273.45543478260868</v>
      </c>
      <c r="L252" s="4">
        <f>SUM(Nurse[[#This Row],[RN Hours (excl. Admin, DON)]],Nurse[[#This Row],[RN Admin Hours]],Nurse[[#This Row],[RN DON Hours]])</f>
        <v>21.247282608695652</v>
      </c>
      <c r="M252" s="4">
        <v>9.4103260869565215</v>
      </c>
      <c r="N252" s="4">
        <v>4.4673913043478262</v>
      </c>
      <c r="O252" s="4">
        <v>7.3695652173913047</v>
      </c>
      <c r="P252" s="4">
        <f>SUM(Nurse[[#This Row],[LPN Hours (excl. Admin)]],Nurse[[#This Row],[LPN Admin Hours]])</f>
        <v>64.050326086956517</v>
      </c>
      <c r="Q252" s="4">
        <v>64.050326086956517</v>
      </c>
      <c r="R252" s="4">
        <v>0</v>
      </c>
      <c r="S252" s="4">
        <f>SUM(Nurse[[#This Row],[CNA Hours]],Nurse[[#This Row],[NA TR Hours]],Nurse[[#This Row],[Med Aide/Tech Hours]])</f>
        <v>199.99478260869566</v>
      </c>
      <c r="T252" s="4">
        <v>90.671086956521762</v>
      </c>
      <c r="U252" s="4">
        <v>80.084565217391287</v>
      </c>
      <c r="V252" s="4">
        <v>29.239130434782602</v>
      </c>
      <c r="W2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5.9266304347826084</v>
      </c>
      <c r="X252" s="4">
        <v>1.5597826086956521</v>
      </c>
      <c r="Y252" s="4">
        <v>0</v>
      </c>
      <c r="Z252" s="4">
        <v>0</v>
      </c>
      <c r="AA252" s="4">
        <v>4.3668478260869561</v>
      </c>
      <c r="AB252" s="4">
        <v>0</v>
      </c>
      <c r="AC252" s="4">
        <v>0</v>
      </c>
      <c r="AD252" s="4">
        <v>0</v>
      </c>
      <c r="AE252" s="4">
        <v>0</v>
      </c>
      <c r="AF252" s="1">
        <v>265140</v>
      </c>
      <c r="AG252" s="1">
        <v>7</v>
      </c>
      <c r="AH252"/>
    </row>
    <row r="253" spans="1:34" x14ac:dyDescent="0.25">
      <c r="A253" t="s">
        <v>496</v>
      </c>
      <c r="B253" t="s">
        <v>112</v>
      </c>
      <c r="C253" t="s">
        <v>469</v>
      </c>
      <c r="D253" t="s">
        <v>611</v>
      </c>
      <c r="E253" s="4">
        <v>53.510869565217391</v>
      </c>
      <c r="F253" s="4">
        <f>Nurse[[#This Row],[Total Nurse Staff Hours]]/Nurse[[#This Row],[MDS Census]]</f>
        <v>2.8459069672963642</v>
      </c>
      <c r="G253" s="4">
        <f>Nurse[[#This Row],[Total Direct Care Staff Hours]]/Nurse[[#This Row],[MDS Census]]</f>
        <v>2.5420617509648586</v>
      </c>
      <c r="H253" s="4">
        <f>Nurse[[#This Row],[Total RN Hours (w/ Admin, DON)]]/Nurse[[#This Row],[MDS Census]]</f>
        <v>0.31405037578712164</v>
      </c>
      <c r="I253" s="4">
        <f>Nurse[[#This Row],[RN Hours (excl. Admin, DON)]]/Nurse[[#This Row],[MDS Census]]</f>
        <v>0.22756855575868368</v>
      </c>
      <c r="J253" s="4">
        <f>SUM(Nurse[[#This Row],[RN Hours (excl. Admin, DON)]],Nurse[[#This Row],[RN Admin Hours]],Nurse[[#This Row],[RN DON Hours]],Nurse[[#This Row],[LPN Hours (excl. Admin)]],Nurse[[#This Row],[LPN Admin Hours]],Nurse[[#This Row],[CNA Hours]],Nurse[[#This Row],[NA TR Hours]],Nurse[[#This Row],[Med Aide/Tech Hours]])</f>
        <v>152.28695652173914</v>
      </c>
      <c r="K253" s="4">
        <f>SUM(Nurse[[#This Row],[RN Hours (excl. Admin, DON)]],Nurse[[#This Row],[LPN Hours (excl. Admin)]],Nurse[[#This Row],[CNA Hours]],Nurse[[#This Row],[NA TR Hours]],Nurse[[#This Row],[Med Aide/Tech Hours]])</f>
        <v>136.0279347826087</v>
      </c>
      <c r="L253" s="4">
        <f>SUM(Nurse[[#This Row],[RN Hours (excl. Admin, DON)]],Nurse[[#This Row],[RN Admin Hours]],Nurse[[#This Row],[RN DON Hours]])</f>
        <v>16.805108695652173</v>
      </c>
      <c r="M253" s="4">
        <v>12.177391304347823</v>
      </c>
      <c r="N253" s="4">
        <v>0</v>
      </c>
      <c r="O253" s="4">
        <v>4.6277173913043477</v>
      </c>
      <c r="P253" s="4">
        <f>SUM(Nurse[[#This Row],[LPN Hours (excl. Admin)]],Nurse[[#This Row],[LPN Admin Hours]])</f>
        <v>38.958369565217396</v>
      </c>
      <c r="Q253" s="4">
        <v>27.327065217391311</v>
      </c>
      <c r="R253" s="4">
        <v>11.631304347826088</v>
      </c>
      <c r="S253" s="4">
        <f>SUM(Nurse[[#This Row],[CNA Hours]],Nurse[[#This Row],[NA TR Hours]],Nurse[[#This Row],[Med Aide/Tech Hours]])</f>
        <v>96.523478260869553</v>
      </c>
      <c r="T253" s="4">
        <v>39.971847826086957</v>
      </c>
      <c r="U253" s="4">
        <v>30.744347826086951</v>
      </c>
      <c r="V253" s="4">
        <v>25.807282608695647</v>
      </c>
      <c r="W2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19.741847826086957</v>
      </c>
      <c r="X253" s="4">
        <v>0</v>
      </c>
      <c r="Y253" s="4">
        <v>0</v>
      </c>
      <c r="Z253" s="4">
        <v>0</v>
      </c>
      <c r="AA253" s="4">
        <v>0</v>
      </c>
      <c r="AB253" s="4">
        <v>0</v>
      </c>
      <c r="AC253" s="4">
        <v>5.5163043478260869</v>
      </c>
      <c r="AD253" s="4">
        <v>0</v>
      </c>
      <c r="AE253" s="4">
        <v>14.225543478260869</v>
      </c>
      <c r="AF253" s="1">
        <v>265354</v>
      </c>
      <c r="AG253" s="1">
        <v>7</v>
      </c>
      <c r="AH253"/>
    </row>
    <row r="254" spans="1:34" x14ac:dyDescent="0.25">
      <c r="A254" t="s">
        <v>496</v>
      </c>
      <c r="B254" t="s">
        <v>15</v>
      </c>
      <c r="C254" t="s">
        <v>697</v>
      </c>
      <c r="D254" t="s">
        <v>593</v>
      </c>
      <c r="E254" s="4">
        <v>114.29347826086956</v>
      </c>
      <c r="F254" s="4">
        <f>Nurse[[#This Row],[Total Nurse Staff Hours]]/Nurse[[#This Row],[MDS Census]]</f>
        <v>4.4185924869234432</v>
      </c>
      <c r="G254" s="4">
        <f>Nurse[[#This Row],[Total Direct Care Staff Hours]]/Nurse[[#This Row],[MDS Census]]</f>
        <v>3.9257032810271033</v>
      </c>
      <c r="H254" s="4">
        <f>Nurse[[#This Row],[Total RN Hours (w/ Admin, DON)]]/Nurse[[#This Row],[MDS Census]]</f>
        <v>1.1200019020446983</v>
      </c>
      <c r="I254" s="4">
        <f>Nurse[[#This Row],[RN Hours (excl. Admin, DON)]]/Nurse[[#This Row],[MDS Census]]</f>
        <v>0.81101664289110798</v>
      </c>
      <c r="J254" s="4">
        <f>SUM(Nurse[[#This Row],[RN Hours (excl. Admin, DON)]],Nurse[[#This Row],[RN Admin Hours]],Nurse[[#This Row],[RN DON Hours]],Nurse[[#This Row],[LPN Hours (excl. Admin)]],Nurse[[#This Row],[LPN Admin Hours]],Nurse[[#This Row],[CNA Hours]],Nurse[[#This Row],[NA TR Hours]],Nurse[[#This Row],[Med Aide/Tech Hours]])</f>
        <v>505.01630434782612</v>
      </c>
      <c r="K254" s="4">
        <f>SUM(Nurse[[#This Row],[RN Hours (excl. Admin, DON)]],Nurse[[#This Row],[LPN Hours (excl. Admin)]],Nurse[[#This Row],[CNA Hours]],Nurse[[#This Row],[NA TR Hours]],Nurse[[#This Row],[Med Aide/Tech Hours]])</f>
        <v>448.68228260869557</v>
      </c>
      <c r="L254" s="4">
        <f>SUM(Nurse[[#This Row],[RN Hours (excl. Admin, DON)]],Nurse[[#This Row],[RN Admin Hours]],Nurse[[#This Row],[RN DON Hours]])</f>
        <v>128.00891304347829</v>
      </c>
      <c r="M254" s="4">
        <v>92.693913043478261</v>
      </c>
      <c r="N254" s="4">
        <v>31.010652173913073</v>
      </c>
      <c r="O254" s="4">
        <v>4.3043478260869561</v>
      </c>
      <c r="P254" s="4">
        <f>SUM(Nurse[[#This Row],[LPN Hours (excl. Admin)]],Nurse[[#This Row],[LPN Admin Hours]])</f>
        <v>78.567391304347879</v>
      </c>
      <c r="Q254" s="4">
        <v>57.548369565217428</v>
      </c>
      <c r="R254" s="4">
        <v>21.019021739130451</v>
      </c>
      <c r="S254" s="4">
        <f>SUM(Nurse[[#This Row],[CNA Hours]],Nurse[[#This Row],[NA TR Hours]],Nurse[[#This Row],[Med Aide/Tech Hours]])</f>
        <v>298.43999999999994</v>
      </c>
      <c r="T254" s="4">
        <v>222.17478260869558</v>
      </c>
      <c r="U254" s="4">
        <v>0</v>
      </c>
      <c r="V254" s="4">
        <v>76.265217391304333</v>
      </c>
      <c r="W2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80.770760869565223</v>
      </c>
      <c r="X254" s="4">
        <v>57.733695652173914</v>
      </c>
      <c r="Y254" s="4">
        <v>0</v>
      </c>
      <c r="Z254" s="4">
        <v>0</v>
      </c>
      <c r="AA254" s="4">
        <v>4.3858695652173916</v>
      </c>
      <c r="AB254" s="4">
        <v>0</v>
      </c>
      <c r="AC254" s="4">
        <v>15.944673913043479</v>
      </c>
      <c r="AD254" s="4">
        <v>0</v>
      </c>
      <c r="AE254" s="4">
        <v>2.7065217391304346</v>
      </c>
      <c r="AF254" s="1">
        <v>265071</v>
      </c>
      <c r="AG254" s="1">
        <v>7</v>
      </c>
      <c r="AH254"/>
    </row>
    <row r="255" spans="1:34" x14ac:dyDescent="0.25">
      <c r="A255" t="s">
        <v>496</v>
      </c>
      <c r="B255" t="s">
        <v>146</v>
      </c>
      <c r="C255" t="s">
        <v>675</v>
      </c>
      <c r="D255" t="s">
        <v>538</v>
      </c>
      <c r="E255" s="4">
        <v>46.576086956521742</v>
      </c>
      <c r="F255" s="4">
        <f>Nurse[[#This Row],[Total Nurse Staff Hours]]/Nurse[[#This Row],[MDS Census]]</f>
        <v>2.5172112018669779</v>
      </c>
      <c r="G255" s="4">
        <f>Nurse[[#This Row],[Total Direct Care Staff Hours]]/Nurse[[#This Row],[MDS Census]]</f>
        <v>2.3346557759626605</v>
      </c>
      <c r="H255" s="4">
        <f>Nurse[[#This Row],[Total RN Hours (w/ Admin, DON)]]/Nurse[[#This Row],[MDS Census]]</f>
        <v>0.52829638273045509</v>
      </c>
      <c r="I255" s="4">
        <f>Nurse[[#This Row],[RN Hours (excl. Admin, DON)]]/Nurse[[#This Row],[MDS Census]]</f>
        <v>0.43739789964994163</v>
      </c>
      <c r="J255" s="4">
        <f>SUM(Nurse[[#This Row],[RN Hours (excl. Admin, DON)]],Nurse[[#This Row],[RN Admin Hours]],Nurse[[#This Row],[RN DON Hours]],Nurse[[#This Row],[LPN Hours (excl. Admin)]],Nurse[[#This Row],[LPN Admin Hours]],Nurse[[#This Row],[CNA Hours]],Nurse[[#This Row],[NA TR Hours]],Nurse[[#This Row],[Med Aide/Tech Hours]])</f>
        <v>117.24184782608697</v>
      </c>
      <c r="K255" s="4">
        <f>SUM(Nurse[[#This Row],[RN Hours (excl. Admin, DON)]],Nurse[[#This Row],[LPN Hours (excl. Admin)]],Nurse[[#This Row],[CNA Hours]],Nurse[[#This Row],[NA TR Hours]],Nurse[[#This Row],[Med Aide/Tech Hours]])</f>
        <v>108.73913043478261</v>
      </c>
      <c r="L255" s="4">
        <f>SUM(Nurse[[#This Row],[RN Hours (excl. Admin, DON)]],Nurse[[#This Row],[RN Admin Hours]],Nurse[[#This Row],[RN DON Hours]])</f>
        <v>24.605978260869566</v>
      </c>
      <c r="M255" s="4">
        <v>20.372282608695652</v>
      </c>
      <c r="N255" s="4">
        <v>0</v>
      </c>
      <c r="O255" s="4">
        <v>4.2336956521739131</v>
      </c>
      <c r="P255" s="4">
        <f>SUM(Nurse[[#This Row],[LPN Hours (excl. Admin)]],Nurse[[#This Row],[LPN Admin Hours]])</f>
        <v>26.010869565217391</v>
      </c>
      <c r="Q255" s="4">
        <v>21.741847826086957</v>
      </c>
      <c r="R255" s="4">
        <v>4.2690217391304346</v>
      </c>
      <c r="S255" s="4">
        <f>SUM(Nurse[[#This Row],[CNA Hours]],Nurse[[#This Row],[NA TR Hours]],Nurse[[#This Row],[Med Aide/Tech Hours]])</f>
        <v>66.625</v>
      </c>
      <c r="T255" s="4">
        <v>43.668478260869563</v>
      </c>
      <c r="U255" s="4">
        <v>1.4809782608695652</v>
      </c>
      <c r="V255" s="4">
        <v>21.475543478260871</v>
      </c>
      <c r="W2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5" s="4">
        <v>0</v>
      </c>
      <c r="Y255" s="4">
        <v>0</v>
      </c>
      <c r="Z255" s="4">
        <v>0</v>
      </c>
      <c r="AA255" s="4">
        <v>0</v>
      </c>
      <c r="AB255" s="4">
        <v>0</v>
      </c>
      <c r="AC255" s="4">
        <v>0</v>
      </c>
      <c r="AD255" s="4">
        <v>0</v>
      </c>
      <c r="AE255" s="4">
        <v>0</v>
      </c>
      <c r="AF255" s="1">
        <v>265404</v>
      </c>
      <c r="AG255" s="1">
        <v>7</v>
      </c>
      <c r="AH255"/>
    </row>
    <row r="256" spans="1:34" x14ac:dyDescent="0.25">
      <c r="A256" t="s">
        <v>496</v>
      </c>
      <c r="B256" t="s">
        <v>456</v>
      </c>
      <c r="C256" t="s">
        <v>809</v>
      </c>
      <c r="D256" t="s">
        <v>589</v>
      </c>
      <c r="E256" s="4">
        <v>48.445652173913047</v>
      </c>
      <c r="F256" s="4">
        <f>Nurse[[#This Row],[Total Nurse Staff Hours]]/Nurse[[#This Row],[MDS Census]]</f>
        <v>4.0546376486425837</v>
      </c>
      <c r="G256" s="4">
        <f>Nurse[[#This Row],[Total Direct Care Staff Hours]]/Nurse[[#This Row],[MDS Census]]</f>
        <v>4.0546376486425837</v>
      </c>
      <c r="H256" s="4">
        <f>Nurse[[#This Row],[Total RN Hours (w/ Admin, DON)]]/Nurse[[#This Row],[MDS Census]]</f>
        <v>0.55208884900157085</v>
      </c>
      <c r="I256" s="4">
        <f>Nurse[[#This Row],[RN Hours (excl. Admin, DON)]]/Nurse[[#This Row],[MDS Census]]</f>
        <v>0.55208884900157085</v>
      </c>
      <c r="J256" s="4">
        <f>SUM(Nurse[[#This Row],[RN Hours (excl. Admin, DON)]],Nurse[[#This Row],[RN Admin Hours]],Nurse[[#This Row],[RN DON Hours]],Nurse[[#This Row],[LPN Hours (excl. Admin)]],Nurse[[#This Row],[LPN Admin Hours]],Nurse[[#This Row],[CNA Hours]],Nurse[[#This Row],[NA TR Hours]],Nurse[[#This Row],[Med Aide/Tech Hours]])</f>
        <v>196.42956521739129</v>
      </c>
      <c r="K256" s="4">
        <f>SUM(Nurse[[#This Row],[RN Hours (excl. Admin, DON)]],Nurse[[#This Row],[LPN Hours (excl. Admin)]],Nurse[[#This Row],[CNA Hours]],Nurse[[#This Row],[NA TR Hours]],Nurse[[#This Row],[Med Aide/Tech Hours]])</f>
        <v>196.42956521739129</v>
      </c>
      <c r="L256" s="4">
        <f>SUM(Nurse[[#This Row],[RN Hours (excl. Admin, DON)]],Nurse[[#This Row],[RN Admin Hours]],Nurse[[#This Row],[RN DON Hours]])</f>
        <v>26.746304347826101</v>
      </c>
      <c r="M256" s="4">
        <v>26.746304347826101</v>
      </c>
      <c r="N256" s="4">
        <v>0</v>
      </c>
      <c r="O256" s="4">
        <v>0</v>
      </c>
      <c r="P256" s="4">
        <f>SUM(Nurse[[#This Row],[LPN Hours (excl. Admin)]],Nurse[[#This Row],[LPN Admin Hours]])</f>
        <v>45.092717391304348</v>
      </c>
      <c r="Q256" s="4">
        <v>45.092717391304348</v>
      </c>
      <c r="R256" s="4">
        <v>0</v>
      </c>
      <c r="S256" s="4">
        <f>SUM(Nurse[[#This Row],[CNA Hours]],Nurse[[#This Row],[NA TR Hours]],Nurse[[#This Row],[Med Aide/Tech Hours]])</f>
        <v>124.59054347826087</v>
      </c>
      <c r="T256" s="4">
        <v>97.510434782608684</v>
      </c>
      <c r="U256" s="4">
        <v>0.12195652173913044</v>
      </c>
      <c r="V256" s="4">
        <v>26.958152173913053</v>
      </c>
      <c r="W2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6" s="4">
        <v>0</v>
      </c>
      <c r="Y256" s="4">
        <v>0</v>
      </c>
      <c r="Z256" s="4">
        <v>0</v>
      </c>
      <c r="AA256" s="4">
        <v>0</v>
      </c>
      <c r="AB256" s="4">
        <v>0</v>
      </c>
      <c r="AC256" s="4">
        <v>0</v>
      </c>
      <c r="AD256" s="4">
        <v>0</v>
      </c>
      <c r="AE256" s="4">
        <v>0</v>
      </c>
      <c r="AF256" s="1">
        <v>265875</v>
      </c>
      <c r="AG256" s="1">
        <v>7</v>
      </c>
      <c r="AH256"/>
    </row>
    <row r="257" spans="1:34" x14ac:dyDescent="0.25">
      <c r="A257" t="s">
        <v>496</v>
      </c>
      <c r="B257" t="s">
        <v>452</v>
      </c>
      <c r="C257" t="s">
        <v>700</v>
      </c>
      <c r="D257" t="s">
        <v>531</v>
      </c>
      <c r="E257" s="4">
        <v>52.945652173913047</v>
      </c>
      <c r="F257" s="4">
        <f>Nurse[[#This Row],[Total Nurse Staff Hours]]/Nurse[[#This Row],[MDS Census]]</f>
        <v>6.4486183535208372</v>
      </c>
      <c r="G257" s="4">
        <f>Nurse[[#This Row],[Total Direct Care Staff Hours]]/Nurse[[#This Row],[MDS Census]]</f>
        <v>6.1018599876822011</v>
      </c>
      <c r="H257" s="4">
        <f>Nurse[[#This Row],[Total RN Hours (w/ Admin, DON)]]/Nurse[[#This Row],[MDS Census]]</f>
        <v>0.4878833915007183</v>
      </c>
      <c r="I257" s="4">
        <f>Nurse[[#This Row],[RN Hours (excl. Admin, DON)]]/Nurse[[#This Row],[MDS Census]]</f>
        <v>0.3364606856908231</v>
      </c>
      <c r="J257" s="4">
        <f>SUM(Nurse[[#This Row],[RN Hours (excl. Admin, DON)]],Nurse[[#This Row],[RN Admin Hours]],Nurse[[#This Row],[RN DON Hours]],Nurse[[#This Row],[LPN Hours (excl. Admin)]],Nurse[[#This Row],[LPN Admin Hours]],Nurse[[#This Row],[CNA Hours]],Nurse[[#This Row],[NA TR Hours]],Nurse[[#This Row],[Med Aide/Tech Hours]])</f>
        <v>341.42630434782609</v>
      </c>
      <c r="K257" s="4">
        <f>SUM(Nurse[[#This Row],[RN Hours (excl. Admin, DON)]],Nurse[[#This Row],[LPN Hours (excl. Admin)]],Nurse[[#This Row],[CNA Hours]],Nurse[[#This Row],[NA TR Hours]],Nurse[[#This Row],[Med Aide/Tech Hours]])</f>
        <v>323.06695652173914</v>
      </c>
      <c r="L257" s="4">
        <f>SUM(Nurse[[#This Row],[RN Hours (excl. Admin, DON)]],Nurse[[#This Row],[RN Admin Hours]],Nurse[[#This Row],[RN DON Hours]])</f>
        <v>25.831304347826077</v>
      </c>
      <c r="M257" s="4">
        <v>17.814130434782601</v>
      </c>
      <c r="N257" s="4">
        <v>8.0171739130434769</v>
      </c>
      <c r="O257" s="4">
        <v>0</v>
      </c>
      <c r="P257" s="4">
        <f>SUM(Nurse[[#This Row],[LPN Hours (excl. Admin)]],Nurse[[#This Row],[LPN Admin Hours]])</f>
        <v>95.093804347826122</v>
      </c>
      <c r="Q257" s="4">
        <v>84.751630434782641</v>
      </c>
      <c r="R257" s="4">
        <v>10.342173913043478</v>
      </c>
      <c r="S257" s="4">
        <f>SUM(Nurse[[#This Row],[CNA Hours]],Nurse[[#This Row],[NA TR Hours]],Nurse[[#This Row],[Med Aide/Tech Hours]])</f>
        <v>220.50119565217392</v>
      </c>
      <c r="T257" s="4">
        <v>185.0088043478261</v>
      </c>
      <c r="U257" s="4">
        <v>0</v>
      </c>
      <c r="V257" s="4">
        <v>35.492391304347819</v>
      </c>
      <c r="W2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88.253913043478249</v>
      </c>
      <c r="X257" s="4">
        <v>0.14945652173913043</v>
      </c>
      <c r="Y257" s="4">
        <v>0</v>
      </c>
      <c r="Z257" s="4">
        <v>0</v>
      </c>
      <c r="AA257" s="4">
        <v>7.4893478260869575</v>
      </c>
      <c r="AB257" s="4">
        <v>0</v>
      </c>
      <c r="AC257" s="4">
        <v>74.329782608695652</v>
      </c>
      <c r="AD257" s="4">
        <v>0</v>
      </c>
      <c r="AE257" s="4">
        <v>6.2853260869565215</v>
      </c>
      <c r="AF257" s="1">
        <v>265869</v>
      </c>
      <c r="AG257" s="1">
        <v>7</v>
      </c>
      <c r="AH257"/>
    </row>
    <row r="258" spans="1:34" x14ac:dyDescent="0.25">
      <c r="A258" t="s">
        <v>496</v>
      </c>
      <c r="B258" t="s">
        <v>171</v>
      </c>
      <c r="C258" t="s">
        <v>652</v>
      </c>
      <c r="D258" t="s">
        <v>620</v>
      </c>
      <c r="E258" s="4">
        <v>64.858695652173907</v>
      </c>
      <c r="F258" s="4">
        <f>Nurse[[#This Row],[Total Nurse Staff Hours]]/Nurse[[#This Row],[MDS Census]]</f>
        <v>2.8982068040891575</v>
      </c>
      <c r="G258" s="4">
        <f>Nurse[[#This Row],[Total Direct Care Staff Hours]]/Nurse[[#This Row],[MDS Census]]</f>
        <v>2.6501692642869119</v>
      </c>
      <c r="H258" s="4">
        <f>Nurse[[#This Row],[Total RN Hours (w/ Admin, DON)]]/Nurse[[#This Row],[MDS Census]]</f>
        <v>0.48145969498910685</v>
      </c>
      <c r="I258" s="4">
        <f>Nurse[[#This Row],[RN Hours (excl. Admin, DON)]]/Nurse[[#This Row],[MDS Census]]</f>
        <v>0.23342215518686116</v>
      </c>
      <c r="J258" s="4">
        <f>SUM(Nurse[[#This Row],[RN Hours (excl. Admin, DON)]],Nurse[[#This Row],[RN Admin Hours]],Nurse[[#This Row],[RN DON Hours]],Nurse[[#This Row],[LPN Hours (excl. Admin)]],Nurse[[#This Row],[LPN Admin Hours]],Nurse[[#This Row],[CNA Hours]],Nurse[[#This Row],[NA TR Hours]],Nurse[[#This Row],[Med Aide/Tech Hours]])</f>
        <v>187.97391304347826</v>
      </c>
      <c r="K258" s="4">
        <f>SUM(Nurse[[#This Row],[RN Hours (excl. Admin, DON)]],Nurse[[#This Row],[LPN Hours (excl. Admin)]],Nurse[[#This Row],[CNA Hours]],Nurse[[#This Row],[NA TR Hours]],Nurse[[#This Row],[Med Aide/Tech Hours]])</f>
        <v>171.88652173913044</v>
      </c>
      <c r="L258" s="4">
        <f>SUM(Nurse[[#This Row],[RN Hours (excl. Admin, DON)]],Nurse[[#This Row],[RN Admin Hours]],Nurse[[#This Row],[RN DON Hours]])</f>
        <v>31.22684782608696</v>
      </c>
      <c r="M258" s="4">
        <v>15.139456521739135</v>
      </c>
      <c r="N258" s="4">
        <v>11.109130434782609</v>
      </c>
      <c r="O258" s="4">
        <v>4.9782608695652177</v>
      </c>
      <c r="P258" s="4">
        <f>SUM(Nurse[[#This Row],[LPN Hours (excl. Admin)]],Nurse[[#This Row],[LPN Admin Hours]])</f>
        <v>49.313586956521725</v>
      </c>
      <c r="Q258" s="4">
        <v>49.313586956521725</v>
      </c>
      <c r="R258" s="4">
        <v>0</v>
      </c>
      <c r="S258" s="4">
        <f>SUM(Nurse[[#This Row],[CNA Hours]],Nurse[[#This Row],[NA TR Hours]],Nurse[[#This Row],[Med Aide/Tech Hours]])</f>
        <v>107.43347826086959</v>
      </c>
      <c r="T258" s="4">
        <v>93.926847826086984</v>
      </c>
      <c r="U258" s="4">
        <v>7.8926086956521724</v>
      </c>
      <c r="V258" s="4">
        <v>5.6140217391304352</v>
      </c>
      <c r="W2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8" s="4">
        <v>0</v>
      </c>
      <c r="Y258" s="4">
        <v>0</v>
      </c>
      <c r="Z258" s="4">
        <v>0</v>
      </c>
      <c r="AA258" s="4">
        <v>0</v>
      </c>
      <c r="AB258" s="4">
        <v>0</v>
      </c>
      <c r="AC258" s="4">
        <v>0</v>
      </c>
      <c r="AD258" s="4">
        <v>0</v>
      </c>
      <c r="AE258" s="4">
        <v>0</v>
      </c>
      <c r="AF258" s="1">
        <v>265447</v>
      </c>
      <c r="AG258" s="1">
        <v>7</v>
      </c>
      <c r="AH258"/>
    </row>
    <row r="259" spans="1:34" x14ac:dyDescent="0.25">
      <c r="A259" t="s">
        <v>496</v>
      </c>
      <c r="B259" t="s">
        <v>436</v>
      </c>
      <c r="C259" t="s">
        <v>716</v>
      </c>
      <c r="D259" t="s">
        <v>593</v>
      </c>
      <c r="E259" s="4">
        <v>56.445652173913047</v>
      </c>
      <c r="F259" s="4">
        <f>Nurse[[#This Row],[Total Nurse Staff Hours]]/Nurse[[#This Row],[MDS Census]]</f>
        <v>5.1870537261698431</v>
      </c>
      <c r="G259" s="4">
        <f>Nurse[[#This Row],[Total Direct Care Staff Hours]]/Nurse[[#This Row],[MDS Census]]</f>
        <v>4.9235259002503362</v>
      </c>
      <c r="H259" s="4">
        <f>Nurse[[#This Row],[Total RN Hours (w/ Admin, DON)]]/Nurse[[#This Row],[MDS Census]]</f>
        <v>0.44964375120354316</v>
      </c>
      <c r="I259" s="4">
        <f>Nurse[[#This Row],[RN Hours (excl. Admin, DON)]]/Nurse[[#This Row],[MDS Census]]</f>
        <v>0.28942807625649908</v>
      </c>
      <c r="J259" s="4">
        <f>SUM(Nurse[[#This Row],[RN Hours (excl. Admin, DON)]],Nurse[[#This Row],[RN Admin Hours]],Nurse[[#This Row],[RN DON Hours]],Nurse[[#This Row],[LPN Hours (excl. Admin)]],Nurse[[#This Row],[LPN Admin Hours]],Nurse[[#This Row],[CNA Hours]],Nurse[[#This Row],[NA TR Hours]],Nurse[[#This Row],[Med Aide/Tech Hours]])</f>
        <v>292.78663043478258</v>
      </c>
      <c r="K259" s="4">
        <f>SUM(Nurse[[#This Row],[RN Hours (excl. Admin, DON)]],Nurse[[#This Row],[LPN Hours (excl. Admin)]],Nurse[[#This Row],[CNA Hours]],Nurse[[#This Row],[NA TR Hours]],Nurse[[#This Row],[Med Aide/Tech Hours]])</f>
        <v>277.91163043478258</v>
      </c>
      <c r="L259" s="4">
        <f>SUM(Nurse[[#This Row],[RN Hours (excl. Admin, DON)]],Nurse[[#This Row],[RN Admin Hours]],Nurse[[#This Row],[RN DON Hours]])</f>
        <v>25.380434782608692</v>
      </c>
      <c r="M259" s="4">
        <v>16.336956521739129</v>
      </c>
      <c r="N259" s="4">
        <v>4.0244565217391308</v>
      </c>
      <c r="O259" s="4">
        <v>5.0190217391304346</v>
      </c>
      <c r="P259" s="4">
        <f>SUM(Nurse[[#This Row],[LPN Hours (excl. Admin)]],Nurse[[#This Row],[LPN Admin Hours]])</f>
        <v>69.834239130434781</v>
      </c>
      <c r="Q259" s="4">
        <v>64.002717391304344</v>
      </c>
      <c r="R259" s="4">
        <v>5.8315217391304346</v>
      </c>
      <c r="S259" s="4">
        <f>SUM(Nurse[[#This Row],[CNA Hours]],Nurse[[#This Row],[NA TR Hours]],Nurse[[#This Row],[Med Aide/Tech Hours]])</f>
        <v>197.57195652173908</v>
      </c>
      <c r="T259" s="4">
        <v>177.20097826086953</v>
      </c>
      <c r="U259" s="4">
        <v>0</v>
      </c>
      <c r="V259" s="4">
        <v>20.370978260869553</v>
      </c>
      <c r="W2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9" s="4">
        <v>0</v>
      </c>
      <c r="Y259" s="4">
        <v>0</v>
      </c>
      <c r="Z259" s="4">
        <v>0</v>
      </c>
      <c r="AA259" s="4">
        <v>0</v>
      </c>
      <c r="AB259" s="4">
        <v>0</v>
      </c>
      <c r="AC259" s="4">
        <v>0</v>
      </c>
      <c r="AD259" s="4">
        <v>0</v>
      </c>
      <c r="AE259" s="4">
        <v>0</v>
      </c>
      <c r="AF259" s="1">
        <v>265849</v>
      </c>
      <c r="AG259" s="1">
        <v>7</v>
      </c>
      <c r="AH259"/>
    </row>
    <row r="260" spans="1:34" x14ac:dyDescent="0.25">
      <c r="A260" t="s">
        <v>496</v>
      </c>
      <c r="B260" t="s">
        <v>283</v>
      </c>
      <c r="C260" t="s">
        <v>689</v>
      </c>
      <c r="D260" t="s">
        <v>577</v>
      </c>
      <c r="E260" s="4">
        <v>34.206521739130437</v>
      </c>
      <c r="F260" s="4">
        <f>Nurse[[#This Row],[Total Nurse Staff Hours]]/Nurse[[#This Row],[MDS Census]]</f>
        <v>3.4931013663806794</v>
      </c>
      <c r="G260" s="4">
        <f>Nurse[[#This Row],[Total Direct Care Staff Hours]]/Nurse[[#This Row],[MDS Census]]</f>
        <v>3.2339084842707333</v>
      </c>
      <c r="H260" s="4">
        <f>Nurse[[#This Row],[Total RN Hours (w/ Admin, DON)]]/Nurse[[#This Row],[MDS Census]]</f>
        <v>0.53196059739434398</v>
      </c>
      <c r="I260" s="4">
        <f>Nurse[[#This Row],[RN Hours (excl. Admin, DON)]]/Nurse[[#This Row],[MDS Census]]</f>
        <v>0.43272322847156042</v>
      </c>
      <c r="J260" s="4">
        <f>SUM(Nurse[[#This Row],[RN Hours (excl. Admin, DON)]],Nurse[[#This Row],[RN Admin Hours]],Nurse[[#This Row],[RN DON Hours]],Nurse[[#This Row],[LPN Hours (excl. Admin)]],Nurse[[#This Row],[LPN Admin Hours]],Nurse[[#This Row],[CNA Hours]],Nurse[[#This Row],[NA TR Hours]],Nurse[[#This Row],[Med Aide/Tech Hours]])</f>
        <v>119.48684782608694</v>
      </c>
      <c r="K260" s="4">
        <f>SUM(Nurse[[#This Row],[RN Hours (excl. Admin, DON)]],Nurse[[#This Row],[LPN Hours (excl. Admin)]],Nurse[[#This Row],[CNA Hours]],Nurse[[#This Row],[NA TR Hours]],Nurse[[#This Row],[Med Aide/Tech Hours]])</f>
        <v>110.6207608695652</v>
      </c>
      <c r="L260" s="4">
        <f>SUM(Nurse[[#This Row],[RN Hours (excl. Admin, DON)]],Nurse[[#This Row],[RN Admin Hours]],Nurse[[#This Row],[RN DON Hours]])</f>
        <v>18.196521739130443</v>
      </c>
      <c r="M260" s="4">
        <v>14.801956521739138</v>
      </c>
      <c r="N260" s="4">
        <v>0.78608695652173921</v>
      </c>
      <c r="O260" s="4">
        <v>2.6084782608695649</v>
      </c>
      <c r="P260" s="4">
        <f>SUM(Nurse[[#This Row],[LPN Hours (excl. Admin)]],Nurse[[#This Row],[LPN Admin Hours]])</f>
        <v>17.316195652173914</v>
      </c>
      <c r="Q260" s="4">
        <v>11.844673913043479</v>
      </c>
      <c r="R260" s="4">
        <v>5.4715217391304343</v>
      </c>
      <c r="S260" s="4">
        <f>SUM(Nurse[[#This Row],[CNA Hours]],Nurse[[#This Row],[NA TR Hours]],Nurse[[#This Row],[Med Aide/Tech Hours]])</f>
        <v>83.974130434782595</v>
      </c>
      <c r="T260" s="4">
        <v>51.184999999999995</v>
      </c>
      <c r="U260" s="4">
        <v>17.535978260869562</v>
      </c>
      <c r="V260" s="4">
        <v>15.253152173913042</v>
      </c>
      <c r="W2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0" s="4">
        <v>0</v>
      </c>
      <c r="Y260" s="4">
        <v>0</v>
      </c>
      <c r="Z260" s="4">
        <v>0</v>
      </c>
      <c r="AA260" s="4">
        <v>0</v>
      </c>
      <c r="AB260" s="4">
        <v>0</v>
      </c>
      <c r="AC260" s="4">
        <v>0</v>
      </c>
      <c r="AD260" s="4">
        <v>0</v>
      </c>
      <c r="AE260" s="4">
        <v>0</v>
      </c>
      <c r="AF260" s="1">
        <v>265644</v>
      </c>
      <c r="AG260" s="1">
        <v>7</v>
      </c>
      <c r="AH260"/>
    </row>
    <row r="261" spans="1:34" x14ac:dyDescent="0.25">
      <c r="A261" t="s">
        <v>496</v>
      </c>
      <c r="B261" t="s">
        <v>118</v>
      </c>
      <c r="C261" t="s">
        <v>766</v>
      </c>
      <c r="D261" t="s">
        <v>571</v>
      </c>
      <c r="E261" s="4">
        <v>94.228260869565219</v>
      </c>
      <c r="F261" s="4">
        <f>Nurse[[#This Row],[Total Nurse Staff Hours]]/Nurse[[#This Row],[MDS Census]]</f>
        <v>2.4770377206136809</v>
      </c>
      <c r="G261" s="4">
        <f>Nurse[[#This Row],[Total Direct Care Staff Hours]]/Nurse[[#This Row],[MDS Census]]</f>
        <v>2.3988430038066677</v>
      </c>
      <c r="H261" s="4">
        <f>Nurse[[#This Row],[Total RN Hours (w/ Admin, DON)]]/Nurse[[#This Row],[MDS Census]]</f>
        <v>0.2831168531549198</v>
      </c>
      <c r="I261" s="4">
        <f>Nurse[[#This Row],[RN Hours (excl. Admin, DON)]]/Nurse[[#This Row],[MDS Census]]</f>
        <v>0.26189179836197946</v>
      </c>
      <c r="J261" s="4">
        <f>SUM(Nurse[[#This Row],[RN Hours (excl. Admin, DON)]],Nurse[[#This Row],[RN Admin Hours]],Nurse[[#This Row],[RN DON Hours]],Nurse[[#This Row],[LPN Hours (excl. Admin)]],Nurse[[#This Row],[LPN Admin Hours]],Nurse[[#This Row],[CNA Hours]],Nurse[[#This Row],[NA TR Hours]],Nurse[[#This Row],[Med Aide/Tech Hours]])</f>
        <v>233.40695652173912</v>
      </c>
      <c r="K261" s="4">
        <f>SUM(Nurse[[#This Row],[RN Hours (excl. Admin, DON)]],Nurse[[#This Row],[LPN Hours (excl. Admin)]],Nurse[[#This Row],[CNA Hours]],Nurse[[#This Row],[NA TR Hours]],Nurse[[#This Row],[Med Aide/Tech Hours]])</f>
        <v>226.0388043478261</v>
      </c>
      <c r="L261" s="4">
        <f>SUM(Nurse[[#This Row],[RN Hours (excl. Admin, DON)]],Nurse[[#This Row],[RN Admin Hours]],Nurse[[#This Row],[RN DON Hours]])</f>
        <v>26.677608695652172</v>
      </c>
      <c r="M261" s="4">
        <v>24.677608695652172</v>
      </c>
      <c r="N261" s="4">
        <v>0</v>
      </c>
      <c r="O261" s="4">
        <v>2</v>
      </c>
      <c r="P261" s="4">
        <f>SUM(Nurse[[#This Row],[LPN Hours (excl. Admin)]],Nurse[[#This Row],[LPN Admin Hours]])</f>
        <v>68.956413043478236</v>
      </c>
      <c r="Q261" s="4">
        <v>63.588260869565197</v>
      </c>
      <c r="R261" s="4">
        <v>5.3681521739130407</v>
      </c>
      <c r="S261" s="4">
        <f>SUM(Nurse[[#This Row],[CNA Hours]],Nurse[[#This Row],[NA TR Hours]],Nurse[[#This Row],[Med Aide/Tech Hours]])</f>
        <v>137.7729347826087</v>
      </c>
      <c r="T261" s="4">
        <v>79.434021739130444</v>
      </c>
      <c r="U261" s="4">
        <v>15.592282608695653</v>
      </c>
      <c r="V261" s="4">
        <v>42.74663043478261</v>
      </c>
      <c r="W2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1" s="4">
        <v>0</v>
      </c>
      <c r="Y261" s="4">
        <v>0</v>
      </c>
      <c r="Z261" s="4">
        <v>0</v>
      </c>
      <c r="AA261" s="4">
        <v>0</v>
      </c>
      <c r="AB261" s="4">
        <v>0</v>
      </c>
      <c r="AC261" s="4">
        <v>0</v>
      </c>
      <c r="AD261" s="4">
        <v>0</v>
      </c>
      <c r="AE261" s="4">
        <v>0</v>
      </c>
      <c r="AF261" s="1">
        <v>265362</v>
      </c>
      <c r="AG261" s="1">
        <v>7</v>
      </c>
      <c r="AH261"/>
    </row>
    <row r="262" spans="1:34" x14ac:dyDescent="0.25">
      <c r="A262" t="s">
        <v>496</v>
      </c>
      <c r="B262" t="s">
        <v>240</v>
      </c>
      <c r="C262" t="s">
        <v>634</v>
      </c>
      <c r="D262" t="s">
        <v>609</v>
      </c>
      <c r="E262" s="4">
        <v>75.184782608695656</v>
      </c>
      <c r="F262" s="4">
        <f>Nurse[[#This Row],[Total Nurse Staff Hours]]/Nurse[[#This Row],[MDS Census]]</f>
        <v>3.4531039467977447</v>
      </c>
      <c r="G262" s="4">
        <f>Nurse[[#This Row],[Total Direct Care Staff Hours]]/Nurse[[#This Row],[MDS Census]]</f>
        <v>3.145005059997108</v>
      </c>
      <c r="H262" s="4">
        <f>Nurse[[#This Row],[Total RN Hours (w/ Admin, DON)]]/Nurse[[#This Row],[MDS Census]]</f>
        <v>0.33729940725748148</v>
      </c>
      <c r="I262" s="4">
        <f>Nurse[[#This Row],[RN Hours (excl. Admin, DON)]]/Nurse[[#This Row],[MDS Census]]</f>
        <v>0.20255891282347827</v>
      </c>
      <c r="J262" s="4">
        <f>SUM(Nurse[[#This Row],[RN Hours (excl. Admin, DON)]],Nurse[[#This Row],[RN Admin Hours]],Nurse[[#This Row],[RN DON Hours]],Nurse[[#This Row],[LPN Hours (excl. Admin)]],Nurse[[#This Row],[LPN Admin Hours]],Nurse[[#This Row],[CNA Hours]],Nurse[[#This Row],[NA TR Hours]],Nurse[[#This Row],[Med Aide/Tech Hours]])</f>
        <v>259.62086956521739</v>
      </c>
      <c r="K262" s="4">
        <f>SUM(Nurse[[#This Row],[RN Hours (excl. Admin, DON)]],Nurse[[#This Row],[LPN Hours (excl. Admin)]],Nurse[[#This Row],[CNA Hours]],Nurse[[#This Row],[NA TR Hours]],Nurse[[#This Row],[Med Aide/Tech Hours]])</f>
        <v>236.45652173913041</v>
      </c>
      <c r="L262" s="4">
        <f>SUM(Nurse[[#This Row],[RN Hours (excl. Admin, DON)]],Nurse[[#This Row],[RN Admin Hours]],Nurse[[#This Row],[RN DON Hours]])</f>
        <v>25.359782608695646</v>
      </c>
      <c r="M262" s="4">
        <v>15.229347826086949</v>
      </c>
      <c r="N262" s="4">
        <v>4.9130434782608692</v>
      </c>
      <c r="O262" s="4">
        <v>5.2173913043478262</v>
      </c>
      <c r="P262" s="4">
        <f>SUM(Nurse[[#This Row],[LPN Hours (excl. Admin)]],Nurse[[#This Row],[LPN Admin Hours]])</f>
        <v>61.902391304347816</v>
      </c>
      <c r="Q262" s="4">
        <v>48.868478260869558</v>
      </c>
      <c r="R262" s="4">
        <v>13.033913043478259</v>
      </c>
      <c r="S262" s="4">
        <f>SUM(Nurse[[#This Row],[CNA Hours]],Nurse[[#This Row],[NA TR Hours]],Nurse[[#This Row],[Med Aide/Tech Hours]])</f>
        <v>172.35869565217391</v>
      </c>
      <c r="T262" s="4">
        <v>127.27391304347825</v>
      </c>
      <c r="U262" s="4">
        <v>22.408695652173911</v>
      </c>
      <c r="V262" s="4">
        <v>22.676086956521736</v>
      </c>
      <c r="W2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2" s="4">
        <v>0</v>
      </c>
      <c r="Y262" s="4">
        <v>0</v>
      </c>
      <c r="Z262" s="4">
        <v>0</v>
      </c>
      <c r="AA262" s="4">
        <v>0</v>
      </c>
      <c r="AB262" s="4">
        <v>0</v>
      </c>
      <c r="AC262" s="4">
        <v>0</v>
      </c>
      <c r="AD262" s="4">
        <v>0</v>
      </c>
      <c r="AE262" s="4">
        <v>0</v>
      </c>
      <c r="AF262" s="1">
        <v>265564</v>
      </c>
      <c r="AG262" s="1">
        <v>7</v>
      </c>
      <c r="AH262"/>
    </row>
    <row r="263" spans="1:34" x14ac:dyDescent="0.25">
      <c r="A263" t="s">
        <v>496</v>
      </c>
      <c r="B263" t="s">
        <v>75</v>
      </c>
      <c r="C263" t="s">
        <v>749</v>
      </c>
      <c r="D263" t="s">
        <v>559</v>
      </c>
      <c r="E263" s="4">
        <v>51.673913043478258</v>
      </c>
      <c r="F263" s="4">
        <f>Nurse[[#This Row],[Total Nurse Staff Hours]]/Nurse[[#This Row],[MDS Census]]</f>
        <v>2.5742048801009672</v>
      </c>
      <c r="G263" s="4">
        <f>Nurse[[#This Row],[Total Direct Care Staff Hours]]/Nurse[[#This Row],[MDS Census]]</f>
        <v>2.1897433740008414</v>
      </c>
      <c r="H263" s="4">
        <f>Nurse[[#This Row],[Total RN Hours (w/ Admin, DON)]]/Nurse[[#This Row],[MDS Census]]</f>
        <v>0.53372528397139252</v>
      </c>
      <c r="I263" s="4">
        <f>Nurse[[#This Row],[RN Hours (excl. Admin, DON)]]/Nurse[[#This Row],[MDS Census]]</f>
        <v>0.22467606226335723</v>
      </c>
      <c r="J263" s="4">
        <f>SUM(Nurse[[#This Row],[RN Hours (excl. Admin, DON)]],Nurse[[#This Row],[RN Admin Hours]],Nurse[[#This Row],[RN DON Hours]],Nurse[[#This Row],[LPN Hours (excl. Admin)]],Nurse[[#This Row],[LPN Admin Hours]],Nurse[[#This Row],[CNA Hours]],Nurse[[#This Row],[NA TR Hours]],Nurse[[#This Row],[Med Aide/Tech Hours]])</f>
        <v>133.01923913043476</v>
      </c>
      <c r="K263" s="4">
        <f>SUM(Nurse[[#This Row],[RN Hours (excl. Admin, DON)]],Nurse[[#This Row],[LPN Hours (excl. Admin)]],Nurse[[#This Row],[CNA Hours]],Nurse[[#This Row],[NA TR Hours]],Nurse[[#This Row],[Med Aide/Tech Hours]])</f>
        <v>113.15260869565216</v>
      </c>
      <c r="L263" s="4">
        <f>SUM(Nurse[[#This Row],[RN Hours (excl. Admin, DON)]],Nurse[[#This Row],[RN Admin Hours]],Nurse[[#This Row],[RN DON Hours]])</f>
        <v>27.579673913043479</v>
      </c>
      <c r="M263" s="4">
        <v>11.609891304347828</v>
      </c>
      <c r="N263" s="4">
        <v>10.619239130434783</v>
      </c>
      <c r="O263" s="4">
        <v>5.3505434782608692</v>
      </c>
      <c r="P263" s="4">
        <f>SUM(Nurse[[#This Row],[LPN Hours (excl. Admin)]],Nurse[[#This Row],[LPN Admin Hours]])</f>
        <v>42.60086956521738</v>
      </c>
      <c r="Q263" s="4">
        <v>38.704021739130425</v>
      </c>
      <c r="R263" s="4">
        <v>3.8968478260869559</v>
      </c>
      <c r="S263" s="4">
        <f>SUM(Nurse[[#This Row],[CNA Hours]],Nurse[[#This Row],[NA TR Hours]],Nurse[[#This Row],[Med Aide/Tech Hours]])</f>
        <v>62.838695652173904</v>
      </c>
      <c r="T263" s="4">
        <v>43.786521739130421</v>
      </c>
      <c r="U263" s="4">
        <v>0</v>
      </c>
      <c r="V263" s="4">
        <v>19.052173913043482</v>
      </c>
      <c r="W2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3" s="4">
        <v>0</v>
      </c>
      <c r="Y263" s="4">
        <v>0</v>
      </c>
      <c r="Z263" s="4">
        <v>0</v>
      </c>
      <c r="AA263" s="4">
        <v>0</v>
      </c>
      <c r="AB263" s="4">
        <v>0</v>
      </c>
      <c r="AC263" s="4">
        <v>0</v>
      </c>
      <c r="AD263" s="4">
        <v>0</v>
      </c>
      <c r="AE263" s="4">
        <v>0</v>
      </c>
      <c r="AF263" s="1">
        <v>265266</v>
      </c>
      <c r="AG263" s="1">
        <v>7</v>
      </c>
      <c r="AH263"/>
    </row>
    <row r="264" spans="1:34" x14ac:dyDescent="0.25">
      <c r="A264" t="s">
        <v>496</v>
      </c>
      <c r="B264" t="s">
        <v>196</v>
      </c>
      <c r="C264" t="s">
        <v>677</v>
      </c>
      <c r="D264" t="s">
        <v>590</v>
      </c>
      <c r="E264" s="4">
        <v>40.043478260869563</v>
      </c>
      <c r="F264" s="4">
        <f>Nurse[[#This Row],[Total Nurse Staff Hours]]/Nurse[[#This Row],[MDS Census]]</f>
        <v>2.9955021715526602</v>
      </c>
      <c r="G264" s="4">
        <f>Nurse[[#This Row],[Total Direct Care Staff Hours]]/Nurse[[#This Row],[MDS Census]]</f>
        <v>2.6086047774158523</v>
      </c>
      <c r="H264" s="4">
        <f>Nurse[[#This Row],[Total RN Hours (w/ Admin, DON)]]/Nurse[[#This Row],[MDS Census]]</f>
        <v>0.73000271444082532</v>
      </c>
      <c r="I264" s="4">
        <f>Nurse[[#This Row],[RN Hours (excl. Admin, DON)]]/Nurse[[#This Row],[MDS Census]]</f>
        <v>0.47288273615635185</v>
      </c>
      <c r="J264" s="4">
        <f>SUM(Nurse[[#This Row],[RN Hours (excl. Admin, DON)]],Nurse[[#This Row],[RN Admin Hours]],Nurse[[#This Row],[RN DON Hours]],Nurse[[#This Row],[LPN Hours (excl. Admin)]],Nurse[[#This Row],[LPN Admin Hours]],Nurse[[#This Row],[CNA Hours]],Nurse[[#This Row],[NA TR Hours]],Nurse[[#This Row],[Med Aide/Tech Hours]])</f>
        <v>119.95032608695652</v>
      </c>
      <c r="K264" s="4">
        <f>SUM(Nurse[[#This Row],[RN Hours (excl. Admin, DON)]],Nurse[[#This Row],[LPN Hours (excl. Admin)]],Nurse[[#This Row],[CNA Hours]],Nurse[[#This Row],[NA TR Hours]],Nurse[[#This Row],[Med Aide/Tech Hours]])</f>
        <v>104.45760869565217</v>
      </c>
      <c r="L264" s="4">
        <f>SUM(Nurse[[#This Row],[RN Hours (excl. Admin, DON)]],Nurse[[#This Row],[RN Admin Hours]],Nurse[[#This Row],[RN DON Hours]])</f>
        <v>29.231847826086959</v>
      </c>
      <c r="M264" s="4">
        <v>18.935869565217391</v>
      </c>
      <c r="N264" s="4">
        <v>5.2525000000000004</v>
      </c>
      <c r="O264" s="4">
        <v>5.0434782608695654</v>
      </c>
      <c r="P264" s="4">
        <f>SUM(Nurse[[#This Row],[LPN Hours (excl. Admin)]],Nurse[[#This Row],[LPN Admin Hours]])</f>
        <v>18.459782608695651</v>
      </c>
      <c r="Q264" s="4">
        <v>13.263043478260871</v>
      </c>
      <c r="R264" s="4">
        <v>5.1967391304347812</v>
      </c>
      <c r="S264" s="4">
        <f>SUM(Nurse[[#This Row],[CNA Hours]],Nurse[[#This Row],[NA TR Hours]],Nurse[[#This Row],[Med Aide/Tech Hours]])</f>
        <v>72.258695652173913</v>
      </c>
      <c r="T264" s="4">
        <v>51.125</v>
      </c>
      <c r="U264" s="4">
        <v>2.3934782608695655</v>
      </c>
      <c r="V264" s="4">
        <v>18.740217391304348</v>
      </c>
      <c r="W2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4" s="4">
        <v>0</v>
      </c>
      <c r="Y264" s="4">
        <v>0</v>
      </c>
      <c r="Z264" s="4">
        <v>0</v>
      </c>
      <c r="AA264" s="4">
        <v>0</v>
      </c>
      <c r="AB264" s="4">
        <v>0</v>
      </c>
      <c r="AC264" s="4">
        <v>0</v>
      </c>
      <c r="AD264" s="4">
        <v>0</v>
      </c>
      <c r="AE264" s="4">
        <v>0</v>
      </c>
      <c r="AF264" s="1">
        <v>265493</v>
      </c>
      <c r="AG264" s="1">
        <v>7</v>
      </c>
      <c r="AH264"/>
    </row>
    <row r="265" spans="1:34" x14ac:dyDescent="0.25">
      <c r="A265" t="s">
        <v>496</v>
      </c>
      <c r="B265" t="s">
        <v>300</v>
      </c>
      <c r="C265" t="s">
        <v>826</v>
      </c>
      <c r="D265" t="s">
        <v>551</v>
      </c>
      <c r="E265" s="4">
        <v>48.923913043478258</v>
      </c>
      <c r="F265" s="4">
        <f>Nurse[[#This Row],[Total Nurse Staff Hours]]/Nurse[[#This Row],[MDS Census]]</f>
        <v>3.4640324372361695</v>
      </c>
      <c r="G265" s="4">
        <f>Nurse[[#This Row],[Total Direct Care Staff Hours]]/Nurse[[#This Row],[MDS Census]]</f>
        <v>3.3591668518107087</v>
      </c>
      <c r="H265" s="4">
        <f>Nurse[[#This Row],[Total RN Hours (w/ Admin, DON)]]/Nurse[[#This Row],[MDS Census]]</f>
        <v>0.37482115085536544</v>
      </c>
      <c r="I265" s="4">
        <f>Nurse[[#This Row],[RN Hours (excl. Admin, DON)]]/Nurse[[#This Row],[MDS Census]]</f>
        <v>0.26995556542990445</v>
      </c>
      <c r="J265" s="4">
        <f>SUM(Nurse[[#This Row],[RN Hours (excl. Admin, DON)]],Nurse[[#This Row],[RN Admin Hours]],Nurse[[#This Row],[RN DON Hours]],Nurse[[#This Row],[LPN Hours (excl. Admin)]],Nurse[[#This Row],[LPN Admin Hours]],Nurse[[#This Row],[CNA Hours]],Nurse[[#This Row],[NA TR Hours]],Nurse[[#This Row],[Med Aide/Tech Hours]])</f>
        <v>169.47402173913042</v>
      </c>
      <c r="K265" s="4">
        <f>SUM(Nurse[[#This Row],[RN Hours (excl. Admin, DON)]],Nurse[[#This Row],[LPN Hours (excl. Admin)]],Nurse[[#This Row],[CNA Hours]],Nurse[[#This Row],[NA TR Hours]],Nurse[[#This Row],[Med Aide/Tech Hours]])</f>
        <v>164.34358695652173</v>
      </c>
      <c r="L265" s="4">
        <f>SUM(Nurse[[#This Row],[RN Hours (excl. Admin, DON)]],Nurse[[#This Row],[RN Admin Hours]],Nurse[[#This Row],[RN DON Hours]])</f>
        <v>18.337717391304345</v>
      </c>
      <c r="M265" s="4">
        <v>13.207282608695651</v>
      </c>
      <c r="N265" s="4">
        <v>0</v>
      </c>
      <c r="O265" s="4">
        <v>5.1304347826086953</v>
      </c>
      <c r="P265" s="4">
        <f>SUM(Nurse[[#This Row],[LPN Hours (excl. Admin)]],Nurse[[#This Row],[LPN Admin Hours]])</f>
        <v>70.21271739130438</v>
      </c>
      <c r="Q265" s="4">
        <v>70.21271739130438</v>
      </c>
      <c r="R265" s="4">
        <v>0</v>
      </c>
      <c r="S265" s="4">
        <f>SUM(Nurse[[#This Row],[CNA Hours]],Nurse[[#This Row],[NA TR Hours]],Nurse[[#This Row],[Med Aide/Tech Hours]])</f>
        <v>80.923586956521717</v>
      </c>
      <c r="T265" s="4">
        <v>77.257499999999979</v>
      </c>
      <c r="U265" s="4">
        <v>3.6660869565217382</v>
      </c>
      <c r="V265" s="4">
        <v>0</v>
      </c>
      <c r="W2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0.35869565217391303</v>
      </c>
      <c r="X265" s="4">
        <v>0</v>
      </c>
      <c r="Y265" s="4">
        <v>0</v>
      </c>
      <c r="Z265" s="4">
        <v>0</v>
      </c>
      <c r="AA265" s="4">
        <v>0.35869565217391303</v>
      </c>
      <c r="AB265" s="4">
        <v>0</v>
      </c>
      <c r="AC265" s="4">
        <v>0</v>
      </c>
      <c r="AD265" s="4">
        <v>0</v>
      </c>
      <c r="AE265" s="4">
        <v>0</v>
      </c>
      <c r="AF265" s="1">
        <v>265667</v>
      </c>
      <c r="AG265" s="1">
        <v>7</v>
      </c>
      <c r="AH265"/>
    </row>
    <row r="266" spans="1:34" x14ac:dyDescent="0.25">
      <c r="A266" t="s">
        <v>496</v>
      </c>
      <c r="B266" t="s">
        <v>64</v>
      </c>
      <c r="C266" t="s">
        <v>698</v>
      </c>
      <c r="D266" t="s">
        <v>575</v>
      </c>
      <c r="E266" s="4">
        <v>97.130434782608702</v>
      </c>
      <c r="F266" s="4">
        <f>Nurse[[#This Row],[Total Nurse Staff Hours]]/Nurse[[#This Row],[MDS Census]]</f>
        <v>1.3529823187108325</v>
      </c>
      <c r="G266" s="4">
        <f>Nurse[[#This Row],[Total Direct Care Staff Hours]]/Nurse[[#This Row],[MDS Census]]</f>
        <v>1.3529823187108325</v>
      </c>
      <c r="H266" s="4">
        <f>Nurse[[#This Row],[Total RN Hours (w/ Admin, DON)]]/Nurse[[#This Row],[MDS Census]]</f>
        <v>0.10969673231871083</v>
      </c>
      <c r="I266" s="4">
        <f>Nurse[[#This Row],[RN Hours (excl. Admin, DON)]]/Nurse[[#This Row],[MDS Census]]</f>
        <v>0.10969673231871083</v>
      </c>
      <c r="J266" s="4">
        <f>SUM(Nurse[[#This Row],[RN Hours (excl. Admin, DON)]],Nurse[[#This Row],[RN Admin Hours]],Nurse[[#This Row],[RN DON Hours]],Nurse[[#This Row],[LPN Hours (excl. Admin)]],Nurse[[#This Row],[LPN Admin Hours]],Nurse[[#This Row],[CNA Hours]],Nurse[[#This Row],[NA TR Hours]],Nurse[[#This Row],[Med Aide/Tech Hours]])</f>
        <v>131.41576086956522</v>
      </c>
      <c r="K266" s="4">
        <f>SUM(Nurse[[#This Row],[RN Hours (excl. Admin, DON)]],Nurse[[#This Row],[LPN Hours (excl. Admin)]],Nurse[[#This Row],[CNA Hours]],Nurse[[#This Row],[NA TR Hours]],Nurse[[#This Row],[Med Aide/Tech Hours]])</f>
        <v>131.41576086956522</v>
      </c>
      <c r="L266" s="4">
        <f>SUM(Nurse[[#This Row],[RN Hours (excl. Admin, DON)]],Nurse[[#This Row],[RN Admin Hours]],Nurse[[#This Row],[RN DON Hours]])</f>
        <v>10.654891304347826</v>
      </c>
      <c r="M266" s="4">
        <v>10.654891304347826</v>
      </c>
      <c r="N266" s="4">
        <v>0</v>
      </c>
      <c r="O266" s="4">
        <v>0</v>
      </c>
      <c r="P266" s="4">
        <f>SUM(Nurse[[#This Row],[LPN Hours (excl. Admin)]],Nurse[[#This Row],[LPN Admin Hours]])</f>
        <v>35.722826086956523</v>
      </c>
      <c r="Q266" s="4">
        <v>35.722826086956523</v>
      </c>
      <c r="R266" s="4">
        <v>0</v>
      </c>
      <c r="S266" s="4">
        <f>SUM(Nurse[[#This Row],[CNA Hours]],Nurse[[#This Row],[NA TR Hours]],Nurse[[#This Row],[Med Aide/Tech Hours]])</f>
        <v>85.038043478260875</v>
      </c>
      <c r="T266" s="4">
        <v>62.442934782608695</v>
      </c>
      <c r="U266" s="4">
        <v>0</v>
      </c>
      <c r="V266" s="4">
        <v>22.595108695652176</v>
      </c>
      <c r="W2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6" s="4">
        <v>0</v>
      </c>
      <c r="Y266" s="4">
        <v>0</v>
      </c>
      <c r="Z266" s="4">
        <v>0</v>
      </c>
      <c r="AA266" s="4">
        <v>0</v>
      </c>
      <c r="AB266" s="4">
        <v>0</v>
      </c>
      <c r="AC266" s="4">
        <v>0</v>
      </c>
      <c r="AD266" s="4">
        <v>0</v>
      </c>
      <c r="AE266" s="4">
        <v>0</v>
      </c>
      <c r="AF266" s="1">
        <v>265238</v>
      </c>
      <c r="AG266" s="1">
        <v>7</v>
      </c>
      <c r="AH266"/>
    </row>
    <row r="267" spans="1:34" x14ac:dyDescent="0.25">
      <c r="A267" t="s">
        <v>496</v>
      </c>
      <c r="B267" t="s">
        <v>332</v>
      </c>
      <c r="C267" t="s">
        <v>631</v>
      </c>
      <c r="D267" t="s">
        <v>547</v>
      </c>
      <c r="E267" s="4">
        <v>53.380434782608695</v>
      </c>
      <c r="F267" s="4">
        <f>Nurse[[#This Row],[Total Nurse Staff Hours]]/Nurse[[#This Row],[MDS Census]]</f>
        <v>3.8186458969659944</v>
      </c>
      <c r="G267" s="4">
        <f>Nurse[[#This Row],[Total Direct Care Staff Hours]]/Nurse[[#This Row],[MDS Census]]</f>
        <v>3.7060924455304418</v>
      </c>
      <c r="H267" s="4">
        <f>Nurse[[#This Row],[Total RN Hours (w/ Admin, DON)]]/Nurse[[#This Row],[MDS Census]]</f>
        <v>0.2790164935858277</v>
      </c>
      <c r="I267" s="4">
        <f>Nurse[[#This Row],[RN Hours (excl. Admin, DON)]]/Nurse[[#This Row],[MDS Census]]</f>
        <v>0.16646304215027488</v>
      </c>
      <c r="J267" s="4">
        <f>SUM(Nurse[[#This Row],[RN Hours (excl. Admin, DON)]],Nurse[[#This Row],[RN Admin Hours]],Nurse[[#This Row],[RN DON Hours]],Nurse[[#This Row],[LPN Hours (excl. Admin)]],Nurse[[#This Row],[LPN Admin Hours]],Nurse[[#This Row],[CNA Hours]],Nurse[[#This Row],[NA TR Hours]],Nurse[[#This Row],[Med Aide/Tech Hours]])</f>
        <v>203.84097826086955</v>
      </c>
      <c r="K267" s="4">
        <f>SUM(Nurse[[#This Row],[RN Hours (excl. Admin, DON)]],Nurse[[#This Row],[LPN Hours (excl. Admin)]],Nurse[[#This Row],[CNA Hours]],Nurse[[#This Row],[NA TR Hours]],Nurse[[#This Row],[Med Aide/Tech Hours]])</f>
        <v>197.83282608695652</v>
      </c>
      <c r="L267" s="4">
        <f>SUM(Nurse[[#This Row],[RN Hours (excl. Admin, DON)]],Nurse[[#This Row],[RN Admin Hours]],Nurse[[#This Row],[RN DON Hours]])</f>
        <v>14.894021739130434</v>
      </c>
      <c r="M267" s="4">
        <v>8.8858695652173907</v>
      </c>
      <c r="N267" s="4">
        <v>0</v>
      </c>
      <c r="O267" s="4">
        <v>6.0081521739130439</v>
      </c>
      <c r="P267" s="4">
        <f>SUM(Nurse[[#This Row],[LPN Hours (excl. Admin)]],Nurse[[#This Row],[LPN Admin Hours]])</f>
        <v>42.380434782608695</v>
      </c>
      <c r="Q267" s="4">
        <v>42.380434782608695</v>
      </c>
      <c r="R267" s="4">
        <v>0</v>
      </c>
      <c r="S267" s="4">
        <f>SUM(Nurse[[#This Row],[CNA Hours]],Nurse[[#This Row],[NA TR Hours]],Nurse[[#This Row],[Med Aide/Tech Hours]])</f>
        <v>146.56652173913042</v>
      </c>
      <c r="T267" s="4">
        <v>146.56652173913042</v>
      </c>
      <c r="U267" s="4">
        <v>0</v>
      </c>
      <c r="V267" s="4">
        <v>0</v>
      </c>
      <c r="W2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7" s="4">
        <v>0</v>
      </c>
      <c r="Y267" s="4">
        <v>0</v>
      </c>
      <c r="Z267" s="4">
        <v>0</v>
      </c>
      <c r="AA267" s="4">
        <v>0</v>
      </c>
      <c r="AB267" s="4">
        <v>0</v>
      </c>
      <c r="AC267" s="4">
        <v>0</v>
      </c>
      <c r="AD267" s="4">
        <v>0</v>
      </c>
      <c r="AE267" s="4">
        <v>0</v>
      </c>
      <c r="AF267" s="1">
        <v>265713</v>
      </c>
      <c r="AG267" s="1">
        <v>7</v>
      </c>
      <c r="AH267"/>
    </row>
    <row r="268" spans="1:34" x14ac:dyDescent="0.25">
      <c r="A268" t="s">
        <v>496</v>
      </c>
      <c r="B268" t="s">
        <v>230</v>
      </c>
      <c r="C268" t="s">
        <v>775</v>
      </c>
      <c r="D268" t="s">
        <v>572</v>
      </c>
      <c r="E268" s="4">
        <v>4.5652173913043477</v>
      </c>
      <c r="F268" s="4">
        <f>Nurse[[#This Row],[Total Nurse Staff Hours]]/Nurse[[#This Row],[MDS Census]]</f>
        <v>9.7927619047619014</v>
      </c>
      <c r="G268" s="4">
        <f>Nurse[[#This Row],[Total Direct Care Staff Hours]]/Nurse[[#This Row],[MDS Census]]</f>
        <v>8.5737142857142832</v>
      </c>
      <c r="H268" s="4">
        <f>Nurse[[#This Row],[Total RN Hours (w/ Admin, DON)]]/Nurse[[#This Row],[MDS Census]]</f>
        <v>4.0697857142857137</v>
      </c>
      <c r="I268" s="4">
        <f>Nurse[[#This Row],[RN Hours (excl. Admin, DON)]]/Nurse[[#This Row],[MDS Census]]</f>
        <v>2.8507380952380941</v>
      </c>
      <c r="J268" s="4">
        <f>SUM(Nurse[[#This Row],[RN Hours (excl. Admin, DON)]],Nurse[[#This Row],[RN Admin Hours]],Nurse[[#This Row],[RN DON Hours]],Nurse[[#This Row],[LPN Hours (excl. Admin)]],Nurse[[#This Row],[LPN Admin Hours]],Nurse[[#This Row],[CNA Hours]],Nurse[[#This Row],[NA TR Hours]],Nurse[[#This Row],[Med Aide/Tech Hours]])</f>
        <v>44.706086956521723</v>
      </c>
      <c r="K268" s="4">
        <f>SUM(Nurse[[#This Row],[RN Hours (excl. Admin, DON)]],Nurse[[#This Row],[LPN Hours (excl. Admin)]],Nurse[[#This Row],[CNA Hours]],Nurse[[#This Row],[NA TR Hours]],Nurse[[#This Row],[Med Aide/Tech Hours]])</f>
        <v>39.140869565217379</v>
      </c>
      <c r="L268" s="4">
        <f>SUM(Nurse[[#This Row],[RN Hours (excl. Admin, DON)]],Nurse[[#This Row],[RN Admin Hours]],Nurse[[#This Row],[RN DON Hours]])</f>
        <v>18.579456521739125</v>
      </c>
      <c r="M268" s="4">
        <v>13.014239130434778</v>
      </c>
      <c r="N268" s="4">
        <v>0</v>
      </c>
      <c r="O268" s="4">
        <v>5.5652173913043477</v>
      </c>
      <c r="P268" s="4">
        <f>SUM(Nurse[[#This Row],[LPN Hours (excl. Admin)]],Nurse[[#This Row],[LPN Admin Hours]])</f>
        <v>8.0185869565217391</v>
      </c>
      <c r="Q268" s="4">
        <v>8.0185869565217391</v>
      </c>
      <c r="R268" s="4">
        <v>0</v>
      </c>
      <c r="S268" s="4">
        <f>SUM(Nurse[[#This Row],[CNA Hours]],Nurse[[#This Row],[NA TR Hours]],Nurse[[#This Row],[Med Aide/Tech Hours]])</f>
        <v>18.108043478260861</v>
      </c>
      <c r="T268" s="4">
        <v>18.108043478260861</v>
      </c>
      <c r="U268" s="4">
        <v>0</v>
      </c>
      <c r="V268" s="4">
        <v>0</v>
      </c>
      <c r="W2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8" s="4">
        <v>0</v>
      </c>
      <c r="Y268" s="4">
        <v>0</v>
      </c>
      <c r="Z268" s="4">
        <v>0</v>
      </c>
      <c r="AA268" s="4">
        <v>0</v>
      </c>
      <c r="AB268" s="4">
        <v>0</v>
      </c>
      <c r="AC268" s="4">
        <v>0</v>
      </c>
      <c r="AD268" s="4">
        <v>0</v>
      </c>
      <c r="AE268" s="4">
        <v>0</v>
      </c>
      <c r="AF268" s="1">
        <v>265548</v>
      </c>
      <c r="AG268" s="1">
        <v>7</v>
      </c>
      <c r="AH268"/>
    </row>
    <row r="269" spans="1:34" x14ac:dyDescent="0.25">
      <c r="A269" t="s">
        <v>496</v>
      </c>
      <c r="B269" t="s">
        <v>287</v>
      </c>
      <c r="C269" t="s">
        <v>777</v>
      </c>
      <c r="D269" t="s">
        <v>617</v>
      </c>
      <c r="E269" s="4">
        <v>20.576086956521738</v>
      </c>
      <c r="F269" s="4">
        <f>Nurse[[#This Row],[Total Nurse Staff Hours]]/Nurse[[#This Row],[MDS Census]]</f>
        <v>2.9897305863708392</v>
      </c>
      <c r="G269" s="4">
        <f>Nurse[[#This Row],[Total Direct Care Staff Hours]]/Nurse[[#This Row],[MDS Census]]</f>
        <v>2.546497622820918</v>
      </c>
      <c r="H269" s="4">
        <f>Nurse[[#This Row],[Total RN Hours (w/ Admin, DON)]]/Nurse[[#This Row],[MDS Census]]</f>
        <v>0.60276281035393553</v>
      </c>
      <c r="I269" s="4">
        <f>Nurse[[#This Row],[RN Hours (excl. Admin, DON)]]/Nurse[[#This Row],[MDS Census]]</f>
        <v>0.19129424194400424</v>
      </c>
      <c r="J269" s="4">
        <f>SUM(Nurse[[#This Row],[RN Hours (excl. Admin, DON)]],Nurse[[#This Row],[RN Admin Hours]],Nurse[[#This Row],[RN DON Hours]],Nurse[[#This Row],[LPN Hours (excl. Admin)]],Nurse[[#This Row],[LPN Admin Hours]],Nurse[[#This Row],[CNA Hours]],Nurse[[#This Row],[NA TR Hours]],Nurse[[#This Row],[Med Aide/Tech Hours]])</f>
        <v>61.516956521739111</v>
      </c>
      <c r="K269" s="4">
        <f>SUM(Nurse[[#This Row],[RN Hours (excl. Admin, DON)]],Nurse[[#This Row],[LPN Hours (excl. Admin)]],Nurse[[#This Row],[CNA Hours]],Nurse[[#This Row],[NA TR Hours]],Nurse[[#This Row],[Med Aide/Tech Hours]])</f>
        <v>52.396956521739106</v>
      </c>
      <c r="L269" s="4">
        <f>SUM(Nurse[[#This Row],[RN Hours (excl. Admin, DON)]],Nurse[[#This Row],[RN Admin Hours]],Nurse[[#This Row],[RN DON Hours]])</f>
        <v>12.4025</v>
      </c>
      <c r="M269" s="4">
        <v>3.9360869565217391</v>
      </c>
      <c r="N269" s="4">
        <v>2.549673913043478</v>
      </c>
      <c r="O269" s="4">
        <v>5.9167391304347818</v>
      </c>
      <c r="P269" s="4">
        <f>SUM(Nurse[[#This Row],[LPN Hours (excl. Admin)]],Nurse[[#This Row],[LPN Admin Hours]])</f>
        <v>8.4302173913043479</v>
      </c>
      <c r="Q269" s="4">
        <v>7.7766304347826081</v>
      </c>
      <c r="R269" s="4">
        <v>0.65358695652173904</v>
      </c>
      <c r="S269" s="4">
        <f>SUM(Nurse[[#This Row],[CNA Hours]],Nurse[[#This Row],[NA TR Hours]],Nurse[[#This Row],[Med Aide/Tech Hours]])</f>
        <v>40.684239130434761</v>
      </c>
      <c r="T269" s="4">
        <v>23.930760869565198</v>
      </c>
      <c r="U269" s="4">
        <v>5.0578260869565224</v>
      </c>
      <c r="V269" s="4">
        <v>11.695652173913041</v>
      </c>
      <c r="W2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19.877717391304344</v>
      </c>
      <c r="X269" s="4">
        <v>3.1807608695652174</v>
      </c>
      <c r="Y269" s="4">
        <v>1.1304347826086956</v>
      </c>
      <c r="Z269" s="4">
        <v>5.5652173913043477</v>
      </c>
      <c r="AA269" s="4">
        <v>4.824782608695652</v>
      </c>
      <c r="AB269" s="4">
        <v>0</v>
      </c>
      <c r="AC269" s="4">
        <v>4.5243478260869576</v>
      </c>
      <c r="AD269" s="4">
        <v>0</v>
      </c>
      <c r="AE269" s="4">
        <v>0.65217391304347827</v>
      </c>
      <c r="AF269" s="1">
        <v>265648</v>
      </c>
      <c r="AG269" s="1">
        <v>7</v>
      </c>
      <c r="AH269"/>
    </row>
    <row r="270" spans="1:34" x14ac:dyDescent="0.25">
      <c r="A270" t="s">
        <v>496</v>
      </c>
      <c r="B270" t="s">
        <v>246</v>
      </c>
      <c r="C270" t="s">
        <v>807</v>
      </c>
      <c r="D270" t="s">
        <v>535</v>
      </c>
      <c r="E270" s="4">
        <v>55.869565217391305</v>
      </c>
      <c r="F270" s="4">
        <f>Nurse[[#This Row],[Total Nurse Staff Hours]]/Nurse[[#This Row],[MDS Census]]</f>
        <v>3.2020428015564208</v>
      </c>
      <c r="G270" s="4">
        <f>Nurse[[#This Row],[Total Direct Care Staff Hours]]/Nurse[[#This Row],[MDS Census]]</f>
        <v>2.8434027237354091</v>
      </c>
      <c r="H270" s="4">
        <f>Nurse[[#This Row],[Total RN Hours (w/ Admin, DON)]]/Nurse[[#This Row],[MDS Census]]</f>
        <v>0.40357782101167322</v>
      </c>
      <c r="I270" s="4">
        <f>Nurse[[#This Row],[RN Hours (excl. Admin, DON)]]/Nurse[[#This Row],[MDS Census]]</f>
        <v>0.20975680933852145</v>
      </c>
      <c r="J270" s="4">
        <f>SUM(Nurse[[#This Row],[RN Hours (excl. Admin, DON)]],Nurse[[#This Row],[RN Admin Hours]],Nurse[[#This Row],[RN DON Hours]],Nurse[[#This Row],[LPN Hours (excl. Admin)]],Nurse[[#This Row],[LPN Admin Hours]],Nurse[[#This Row],[CNA Hours]],Nurse[[#This Row],[NA TR Hours]],Nurse[[#This Row],[Med Aide/Tech Hours]])</f>
        <v>178.89673913043481</v>
      </c>
      <c r="K270" s="4">
        <f>SUM(Nurse[[#This Row],[RN Hours (excl. Admin, DON)]],Nurse[[#This Row],[LPN Hours (excl. Admin)]],Nurse[[#This Row],[CNA Hours]],Nurse[[#This Row],[NA TR Hours]],Nurse[[#This Row],[Med Aide/Tech Hours]])</f>
        <v>158.85967391304351</v>
      </c>
      <c r="L270" s="4">
        <f>SUM(Nurse[[#This Row],[RN Hours (excl. Admin, DON)]],Nurse[[#This Row],[RN Admin Hours]],Nurse[[#This Row],[RN DON Hours]])</f>
        <v>22.547717391304353</v>
      </c>
      <c r="M270" s="4">
        <v>11.719021739130438</v>
      </c>
      <c r="N270" s="4">
        <v>5.1909782608695654</v>
      </c>
      <c r="O270" s="4">
        <v>5.6377173913043483</v>
      </c>
      <c r="P270" s="4">
        <f>SUM(Nurse[[#This Row],[LPN Hours (excl. Admin)]],Nurse[[#This Row],[LPN Admin Hours]])</f>
        <v>48.831521739130444</v>
      </c>
      <c r="Q270" s="4">
        <v>39.623152173913056</v>
      </c>
      <c r="R270" s="4">
        <v>9.2083695652173905</v>
      </c>
      <c r="S270" s="4">
        <f>SUM(Nurse[[#This Row],[CNA Hours]],Nurse[[#This Row],[NA TR Hours]],Nurse[[#This Row],[Med Aide/Tech Hours]])</f>
        <v>107.51750000000001</v>
      </c>
      <c r="T270" s="4">
        <v>107.51750000000001</v>
      </c>
      <c r="U270" s="4">
        <v>0</v>
      </c>
      <c r="V270" s="4">
        <v>0</v>
      </c>
      <c r="W2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0" s="4">
        <v>0</v>
      </c>
      <c r="Y270" s="4">
        <v>0</v>
      </c>
      <c r="Z270" s="4">
        <v>0</v>
      </c>
      <c r="AA270" s="4">
        <v>0</v>
      </c>
      <c r="AB270" s="4">
        <v>0</v>
      </c>
      <c r="AC270" s="4">
        <v>0</v>
      </c>
      <c r="AD270" s="4">
        <v>0</v>
      </c>
      <c r="AE270" s="4">
        <v>0</v>
      </c>
      <c r="AF270" s="1">
        <v>265574</v>
      </c>
      <c r="AG270" s="1">
        <v>7</v>
      </c>
      <c r="AH270"/>
    </row>
    <row r="271" spans="1:34" x14ac:dyDescent="0.25">
      <c r="A271" t="s">
        <v>496</v>
      </c>
      <c r="B271" t="s">
        <v>335</v>
      </c>
      <c r="C271" t="s">
        <v>636</v>
      </c>
      <c r="D271" t="s">
        <v>596</v>
      </c>
      <c r="E271" s="4">
        <v>31.739130434782609</v>
      </c>
      <c r="F271" s="4">
        <f>Nurse[[#This Row],[Total Nurse Staff Hours]]/Nurse[[#This Row],[MDS Census]]</f>
        <v>2.9691369863013697</v>
      </c>
      <c r="G271" s="4">
        <f>Nurse[[#This Row],[Total Direct Care Staff Hours]]/Nurse[[#This Row],[MDS Census]]</f>
        <v>2.8074931506849317</v>
      </c>
      <c r="H271" s="4">
        <f>Nurse[[#This Row],[Total RN Hours (w/ Admin, DON)]]/Nurse[[#This Row],[MDS Census]]</f>
        <v>0.85099657534246576</v>
      </c>
      <c r="I271" s="4">
        <f>Nurse[[#This Row],[RN Hours (excl. Admin, DON)]]/Nurse[[#This Row],[MDS Census]]</f>
        <v>0.68935273972602751</v>
      </c>
      <c r="J271" s="4">
        <f>SUM(Nurse[[#This Row],[RN Hours (excl. Admin, DON)]],Nurse[[#This Row],[RN Admin Hours]],Nurse[[#This Row],[RN DON Hours]],Nurse[[#This Row],[LPN Hours (excl. Admin)]],Nurse[[#This Row],[LPN Admin Hours]],Nurse[[#This Row],[CNA Hours]],Nurse[[#This Row],[NA TR Hours]],Nurse[[#This Row],[Med Aide/Tech Hours]])</f>
        <v>94.237826086956517</v>
      </c>
      <c r="K271" s="4">
        <f>SUM(Nurse[[#This Row],[RN Hours (excl. Admin, DON)]],Nurse[[#This Row],[LPN Hours (excl. Admin)]],Nurse[[#This Row],[CNA Hours]],Nurse[[#This Row],[NA TR Hours]],Nurse[[#This Row],[Med Aide/Tech Hours]])</f>
        <v>89.107391304347829</v>
      </c>
      <c r="L271" s="4">
        <f>SUM(Nurse[[#This Row],[RN Hours (excl. Admin, DON)]],Nurse[[#This Row],[RN Admin Hours]],Nurse[[#This Row],[RN DON Hours]])</f>
        <v>27.009891304347828</v>
      </c>
      <c r="M271" s="4">
        <v>21.879456521739133</v>
      </c>
      <c r="N271" s="4">
        <v>0</v>
      </c>
      <c r="O271" s="4">
        <v>5.1304347826086953</v>
      </c>
      <c r="P271" s="4">
        <f>SUM(Nurse[[#This Row],[LPN Hours (excl. Admin)]],Nurse[[#This Row],[LPN Admin Hours]])</f>
        <v>8.8414130434782603</v>
      </c>
      <c r="Q271" s="4">
        <v>8.8414130434782603</v>
      </c>
      <c r="R271" s="4">
        <v>0</v>
      </c>
      <c r="S271" s="4">
        <f>SUM(Nurse[[#This Row],[CNA Hours]],Nurse[[#This Row],[NA TR Hours]],Nurse[[#This Row],[Med Aide/Tech Hours]])</f>
        <v>58.386521739130437</v>
      </c>
      <c r="T271" s="4">
        <v>52.701086956521742</v>
      </c>
      <c r="U271" s="4">
        <v>0</v>
      </c>
      <c r="V271" s="4">
        <v>5.6854347826086959</v>
      </c>
      <c r="W2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1" s="4">
        <v>0</v>
      </c>
      <c r="Y271" s="4">
        <v>0</v>
      </c>
      <c r="Z271" s="4">
        <v>0</v>
      </c>
      <c r="AA271" s="4">
        <v>0</v>
      </c>
      <c r="AB271" s="4">
        <v>0</v>
      </c>
      <c r="AC271" s="4">
        <v>0</v>
      </c>
      <c r="AD271" s="4">
        <v>0</v>
      </c>
      <c r="AE271" s="4">
        <v>0</v>
      </c>
      <c r="AF271" s="1">
        <v>265716</v>
      </c>
      <c r="AG271" s="1">
        <v>7</v>
      </c>
      <c r="AH271"/>
    </row>
    <row r="272" spans="1:34" x14ac:dyDescent="0.25">
      <c r="A272" t="s">
        <v>496</v>
      </c>
      <c r="B272" t="s">
        <v>20</v>
      </c>
      <c r="C272" t="s">
        <v>677</v>
      </c>
      <c r="D272" t="s">
        <v>590</v>
      </c>
      <c r="E272" s="4">
        <v>48.676056338028168</v>
      </c>
      <c r="F272" s="4">
        <f>Nurse[[#This Row],[Total Nurse Staff Hours]]/Nurse[[#This Row],[MDS Census]]</f>
        <v>3.5459548611111118</v>
      </c>
      <c r="G272" s="4">
        <f>Nurse[[#This Row],[Total Direct Care Staff Hours]]/Nurse[[#This Row],[MDS Census]]</f>
        <v>3.284019097222223</v>
      </c>
      <c r="H272" s="4">
        <f>Nurse[[#This Row],[Total RN Hours (w/ Admin, DON)]]/Nurse[[#This Row],[MDS Census]]</f>
        <v>0.77844328703703713</v>
      </c>
      <c r="I272" s="4">
        <f>Nurse[[#This Row],[RN Hours (excl. Admin, DON)]]/Nurse[[#This Row],[MDS Census]]</f>
        <v>0.60222800925925934</v>
      </c>
      <c r="J272" s="4">
        <f>SUM(Nurse[[#This Row],[RN Hours (excl. Admin, DON)]],Nurse[[#This Row],[RN Admin Hours]],Nurse[[#This Row],[RN DON Hours]],Nurse[[#This Row],[LPN Hours (excl. Admin)]],Nurse[[#This Row],[LPN Admin Hours]],Nurse[[#This Row],[CNA Hours]],Nurse[[#This Row],[NA TR Hours]],Nurse[[#This Row],[Med Aide/Tech Hours]])</f>
        <v>172.60309859154933</v>
      </c>
      <c r="K272" s="4">
        <f>SUM(Nurse[[#This Row],[RN Hours (excl. Admin, DON)]],Nurse[[#This Row],[LPN Hours (excl. Admin)]],Nurse[[#This Row],[CNA Hours]],Nurse[[#This Row],[NA TR Hours]],Nurse[[#This Row],[Med Aide/Tech Hours]])</f>
        <v>159.85309859154933</v>
      </c>
      <c r="L272" s="4">
        <f>SUM(Nurse[[#This Row],[RN Hours (excl. Admin, DON)]],Nurse[[#This Row],[RN Admin Hours]],Nurse[[#This Row],[RN DON Hours]])</f>
        <v>37.891549295774652</v>
      </c>
      <c r="M272" s="4">
        <v>29.314084507042256</v>
      </c>
      <c r="N272" s="4">
        <v>4.859154929577465</v>
      </c>
      <c r="O272" s="4">
        <v>3.7183098591549295</v>
      </c>
      <c r="P272" s="4">
        <f>SUM(Nurse[[#This Row],[LPN Hours (excl. Admin)]],Nurse[[#This Row],[LPN Admin Hours]])</f>
        <v>40.269295774647894</v>
      </c>
      <c r="Q272" s="4">
        <v>36.096760563380286</v>
      </c>
      <c r="R272" s="4">
        <v>4.172535211267606</v>
      </c>
      <c r="S272" s="4">
        <f>SUM(Nurse[[#This Row],[CNA Hours]],Nurse[[#This Row],[NA TR Hours]],Nurse[[#This Row],[Med Aide/Tech Hours]])</f>
        <v>94.442253521126773</v>
      </c>
      <c r="T272" s="4">
        <v>77.333943661971844</v>
      </c>
      <c r="U272" s="4">
        <v>7.7700000000000014</v>
      </c>
      <c r="V272" s="4">
        <v>9.3383098591549292</v>
      </c>
      <c r="W2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5.848591549295775</v>
      </c>
      <c r="X272" s="4">
        <v>0.55281690140845074</v>
      </c>
      <c r="Y272" s="4">
        <v>0</v>
      </c>
      <c r="Z272" s="4">
        <v>0</v>
      </c>
      <c r="AA272" s="4">
        <v>0.13732394366197184</v>
      </c>
      <c r="AB272" s="4">
        <v>0</v>
      </c>
      <c r="AC272" s="4">
        <v>5.158450704225352</v>
      </c>
      <c r="AD272" s="4">
        <v>0</v>
      </c>
      <c r="AE272" s="4">
        <v>0</v>
      </c>
      <c r="AF272" s="1">
        <v>265110</v>
      </c>
      <c r="AG272" s="1">
        <v>7</v>
      </c>
      <c r="AH272"/>
    </row>
    <row r="273" spans="1:34" x14ac:dyDescent="0.25">
      <c r="A273" t="s">
        <v>496</v>
      </c>
      <c r="B273" t="s">
        <v>404</v>
      </c>
      <c r="C273" t="s">
        <v>681</v>
      </c>
      <c r="D273" t="s">
        <v>567</v>
      </c>
      <c r="E273" s="4">
        <v>48.913043478260867</v>
      </c>
      <c r="F273" s="4">
        <f>Nurse[[#This Row],[Total Nurse Staff Hours]]/Nurse[[#This Row],[MDS Census]]</f>
        <v>2.9213599999999995</v>
      </c>
      <c r="G273" s="4">
        <f>Nurse[[#This Row],[Total Direct Care Staff Hours]]/Nurse[[#This Row],[MDS Census]]</f>
        <v>2.6041266666666663</v>
      </c>
      <c r="H273" s="4">
        <f>Nurse[[#This Row],[Total RN Hours (w/ Admin, DON)]]/Nurse[[#This Row],[MDS Census]]</f>
        <v>0.72433333333333327</v>
      </c>
      <c r="I273" s="4">
        <f>Nurse[[#This Row],[RN Hours (excl. Admin, DON)]]/Nurse[[#This Row],[MDS Census]]</f>
        <v>0.44798888888888877</v>
      </c>
      <c r="J273" s="4">
        <f>SUM(Nurse[[#This Row],[RN Hours (excl. Admin, DON)]],Nurse[[#This Row],[RN Admin Hours]],Nurse[[#This Row],[RN DON Hours]],Nurse[[#This Row],[LPN Hours (excl. Admin)]],Nurse[[#This Row],[LPN Admin Hours]],Nurse[[#This Row],[CNA Hours]],Nurse[[#This Row],[NA TR Hours]],Nurse[[#This Row],[Med Aide/Tech Hours]])</f>
        <v>142.89260869565214</v>
      </c>
      <c r="K273" s="4">
        <f>SUM(Nurse[[#This Row],[RN Hours (excl. Admin, DON)]],Nurse[[#This Row],[LPN Hours (excl. Admin)]],Nurse[[#This Row],[CNA Hours]],Nurse[[#This Row],[NA TR Hours]],Nurse[[#This Row],[Med Aide/Tech Hours]])</f>
        <v>127.37576086956518</v>
      </c>
      <c r="L273" s="4">
        <f>SUM(Nurse[[#This Row],[RN Hours (excl. Admin, DON)]],Nurse[[#This Row],[RN Admin Hours]],Nurse[[#This Row],[RN DON Hours]])</f>
        <v>35.429347826086953</v>
      </c>
      <c r="M273" s="4">
        <v>21.912499999999994</v>
      </c>
      <c r="N273" s="4">
        <v>3.8646739130434784</v>
      </c>
      <c r="O273" s="4">
        <v>9.6521739130434785</v>
      </c>
      <c r="P273" s="4">
        <f>SUM(Nurse[[#This Row],[LPN Hours (excl. Admin)]],Nurse[[#This Row],[LPN Admin Hours]])</f>
        <v>28.054347826086946</v>
      </c>
      <c r="Q273" s="4">
        <v>26.054347826086946</v>
      </c>
      <c r="R273" s="4">
        <v>2</v>
      </c>
      <c r="S273" s="4">
        <f>SUM(Nurse[[#This Row],[CNA Hours]],Nurse[[#This Row],[NA TR Hours]],Nurse[[#This Row],[Med Aide/Tech Hours]])</f>
        <v>79.40891304347825</v>
      </c>
      <c r="T273" s="4">
        <v>48.720652173913038</v>
      </c>
      <c r="U273" s="4">
        <v>3.4972826086956523</v>
      </c>
      <c r="V273" s="4">
        <v>27.190978260869553</v>
      </c>
      <c r="W2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3" s="4">
        <v>0</v>
      </c>
      <c r="Y273" s="4">
        <v>0</v>
      </c>
      <c r="Z273" s="4">
        <v>0</v>
      </c>
      <c r="AA273" s="4">
        <v>0</v>
      </c>
      <c r="AB273" s="4">
        <v>0</v>
      </c>
      <c r="AC273" s="4">
        <v>0</v>
      </c>
      <c r="AD273" s="4">
        <v>0</v>
      </c>
      <c r="AE273" s="4">
        <v>0</v>
      </c>
      <c r="AF273" s="1">
        <v>265813</v>
      </c>
      <c r="AG273" s="1">
        <v>7</v>
      </c>
      <c r="AH273"/>
    </row>
    <row r="274" spans="1:34" x14ac:dyDescent="0.25">
      <c r="A274" t="s">
        <v>496</v>
      </c>
      <c r="B274" t="s">
        <v>381</v>
      </c>
      <c r="C274" t="s">
        <v>683</v>
      </c>
      <c r="D274" t="s">
        <v>589</v>
      </c>
      <c r="E274" s="4">
        <v>72.271739130434781</v>
      </c>
      <c r="F274" s="4">
        <f>Nurse[[#This Row],[Total Nurse Staff Hours]]/Nurse[[#This Row],[MDS Census]]</f>
        <v>5.1305083471198669</v>
      </c>
      <c r="G274" s="4">
        <f>Nurse[[#This Row],[Total Direct Care Staff Hours]]/Nurse[[#This Row],[MDS Census]]</f>
        <v>4.9813129793953985</v>
      </c>
      <c r="H274" s="4">
        <f>Nurse[[#This Row],[Total RN Hours (w/ Admin, DON)]]/Nurse[[#This Row],[MDS Census]]</f>
        <v>0.18337343961497971</v>
      </c>
      <c r="I274" s="4">
        <f>Nurse[[#This Row],[RN Hours (excl. Admin, DON)]]/Nurse[[#This Row],[MDS Census]]</f>
        <v>3.4178071890509851E-2</v>
      </c>
      <c r="J274" s="4">
        <f>SUM(Nurse[[#This Row],[RN Hours (excl. Admin, DON)]],Nurse[[#This Row],[RN Admin Hours]],Nurse[[#This Row],[RN DON Hours]],Nurse[[#This Row],[LPN Hours (excl. Admin)]],Nurse[[#This Row],[LPN Admin Hours]],Nurse[[#This Row],[CNA Hours]],Nurse[[#This Row],[NA TR Hours]],Nurse[[#This Row],[Med Aide/Tech Hours]])</f>
        <v>370.79076086956519</v>
      </c>
      <c r="K274" s="4">
        <f>SUM(Nurse[[#This Row],[RN Hours (excl. Admin, DON)]],Nurse[[#This Row],[LPN Hours (excl. Admin)]],Nurse[[#This Row],[CNA Hours]],Nurse[[#This Row],[NA TR Hours]],Nurse[[#This Row],[Med Aide/Tech Hours]])</f>
        <v>360.00815217391306</v>
      </c>
      <c r="L274" s="4">
        <f>SUM(Nurse[[#This Row],[RN Hours (excl. Admin, DON)]],Nurse[[#This Row],[RN Admin Hours]],Nurse[[#This Row],[RN DON Hours]])</f>
        <v>13.252717391304348</v>
      </c>
      <c r="M274" s="4">
        <v>2.4701086956521738</v>
      </c>
      <c r="N274" s="4">
        <v>5.6521739130434785</v>
      </c>
      <c r="O274" s="4">
        <v>5.1304347826086953</v>
      </c>
      <c r="P274" s="4">
        <f>SUM(Nurse[[#This Row],[LPN Hours (excl. Admin)]],Nurse[[#This Row],[LPN Admin Hours]])</f>
        <v>94.201086956521735</v>
      </c>
      <c r="Q274" s="4">
        <v>94.201086956521735</v>
      </c>
      <c r="R274" s="4">
        <v>0</v>
      </c>
      <c r="S274" s="4">
        <f>SUM(Nurse[[#This Row],[CNA Hours]],Nurse[[#This Row],[NA TR Hours]],Nurse[[#This Row],[Med Aide/Tech Hours]])</f>
        <v>263.33695652173913</v>
      </c>
      <c r="T274" s="4">
        <v>185.93206521739131</v>
      </c>
      <c r="U274" s="4">
        <v>0</v>
      </c>
      <c r="V274" s="4">
        <v>77.404891304347828</v>
      </c>
      <c r="W2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4" s="4">
        <v>0</v>
      </c>
      <c r="Y274" s="4">
        <v>0</v>
      </c>
      <c r="Z274" s="4">
        <v>0</v>
      </c>
      <c r="AA274" s="4">
        <v>0</v>
      </c>
      <c r="AB274" s="4">
        <v>0</v>
      </c>
      <c r="AC274" s="4">
        <v>0</v>
      </c>
      <c r="AD274" s="4">
        <v>0</v>
      </c>
      <c r="AE274" s="4">
        <v>0</v>
      </c>
      <c r="AF274" s="1">
        <v>265783</v>
      </c>
      <c r="AG274" s="1">
        <v>7</v>
      </c>
      <c r="AH274"/>
    </row>
    <row r="275" spans="1:34" x14ac:dyDescent="0.25">
      <c r="A275" t="s">
        <v>496</v>
      </c>
      <c r="B275" t="s">
        <v>151</v>
      </c>
      <c r="C275" t="s">
        <v>642</v>
      </c>
      <c r="D275" t="s">
        <v>598</v>
      </c>
      <c r="E275" s="4">
        <v>63.869565217391305</v>
      </c>
      <c r="F275" s="4">
        <f>Nurse[[#This Row],[Total Nurse Staff Hours]]/Nurse[[#This Row],[MDS Census]]</f>
        <v>3.3478046289993189</v>
      </c>
      <c r="G275" s="4">
        <f>Nurse[[#This Row],[Total Direct Care Staff Hours]]/Nurse[[#This Row],[MDS Census]]</f>
        <v>3.0982896528250503</v>
      </c>
      <c r="H275" s="4">
        <f>Nurse[[#This Row],[Total RN Hours (w/ Admin, DON)]]/Nurse[[#This Row],[MDS Census]]</f>
        <v>0.33270251872021783</v>
      </c>
      <c r="I275" s="4">
        <f>Nurse[[#This Row],[RN Hours (excl. Admin, DON)]]/Nurse[[#This Row],[MDS Census]]</f>
        <v>0.17244894486044926</v>
      </c>
      <c r="J275" s="4">
        <f>SUM(Nurse[[#This Row],[RN Hours (excl. Admin, DON)]],Nurse[[#This Row],[RN Admin Hours]],Nurse[[#This Row],[RN DON Hours]],Nurse[[#This Row],[LPN Hours (excl. Admin)]],Nurse[[#This Row],[LPN Admin Hours]],Nurse[[#This Row],[CNA Hours]],Nurse[[#This Row],[NA TR Hours]],Nurse[[#This Row],[Med Aide/Tech Hours]])</f>
        <v>213.8228260869565</v>
      </c>
      <c r="K275" s="4">
        <f>SUM(Nurse[[#This Row],[RN Hours (excl. Admin, DON)]],Nurse[[#This Row],[LPN Hours (excl. Admin)]],Nurse[[#This Row],[CNA Hours]],Nurse[[#This Row],[NA TR Hours]],Nurse[[#This Row],[Med Aide/Tech Hours]])</f>
        <v>197.88641304347823</v>
      </c>
      <c r="L275" s="4">
        <f>SUM(Nurse[[#This Row],[RN Hours (excl. Admin, DON)]],Nurse[[#This Row],[RN Admin Hours]],Nurse[[#This Row],[RN DON Hours]])</f>
        <v>21.249565217391304</v>
      </c>
      <c r="M275" s="4">
        <v>11.014239130434781</v>
      </c>
      <c r="N275" s="4">
        <v>4.8141304347826086</v>
      </c>
      <c r="O275" s="4">
        <v>5.4211956521739131</v>
      </c>
      <c r="P275" s="4">
        <f>SUM(Nurse[[#This Row],[LPN Hours (excl. Admin)]],Nurse[[#This Row],[LPN Admin Hours]])</f>
        <v>55.530978260869574</v>
      </c>
      <c r="Q275" s="4">
        <v>49.829891304347832</v>
      </c>
      <c r="R275" s="4">
        <v>5.7010869565217392</v>
      </c>
      <c r="S275" s="4">
        <f>SUM(Nurse[[#This Row],[CNA Hours]],Nurse[[#This Row],[NA TR Hours]],Nurse[[#This Row],[Med Aide/Tech Hours]])</f>
        <v>137.04228260869564</v>
      </c>
      <c r="T275" s="4">
        <v>102.16554347826086</v>
      </c>
      <c r="U275" s="4">
        <v>11.314347826086957</v>
      </c>
      <c r="V275" s="4">
        <v>23.562391304347823</v>
      </c>
      <c r="W2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2.1738043478260867</v>
      </c>
      <c r="X275" s="4">
        <v>0</v>
      </c>
      <c r="Y275" s="4">
        <v>0</v>
      </c>
      <c r="Z275" s="4">
        <v>0</v>
      </c>
      <c r="AA275" s="4">
        <v>0</v>
      </c>
      <c r="AB275" s="4">
        <v>0</v>
      </c>
      <c r="AC275" s="4">
        <v>2.1738043478260867</v>
      </c>
      <c r="AD275" s="4">
        <v>0</v>
      </c>
      <c r="AE275" s="4">
        <v>0</v>
      </c>
      <c r="AF275" s="1">
        <v>265412</v>
      </c>
      <c r="AG275" s="1">
        <v>7</v>
      </c>
      <c r="AH275"/>
    </row>
    <row r="276" spans="1:34" x14ac:dyDescent="0.25">
      <c r="A276" t="s">
        <v>496</v>
      </c>
      <c r="B276" t="s">
        <v>237</v>
      </c>
      <c r="C276" t="s">
        <v>677</v>
      </c>
      <c r="D276" t="s">
        <v>590</v>
      </c>
      <c r="E276" s="4">
        <v>56.945652173913047</v>
      </c>
      <c r="F276" s="4">
        <f>Nurse[[#This Row],[Total Nurse Staff Hours]]/Nurse[[#This Row],[MDS Census]]</f>
        <v>1.4198797480435197</v>
      </c>
      <c r="G276" s="4">
        <f>Nurse[[#This Row],[Total Direct Care Staff Hours]]/Nurse[[#This Row],[MDS Census]]</f>
        <v>1.19588661958389</v>
      </c>
      <c r="H276" s="4">
        <f>Nurse[[#This Row],[Total RN Hours (w/ Admin, DON)]]/Nurse[[#This Row],[MDS Census]]</f>
        <v>0.24842527199847295</v>
      </c>
      <c r="I276" s="4">
        <f>Nurse[[#This Row],[RN Hours (excl. Admin, DON)]]/Nurse[[#This Row],[MDS Census]]</f>
        <v>2.4432143538843289E-2</v>
      </c>
      <c r="J276" s="4">
        <f>SUM(Nurse[[#This Row],[RN Hours (excl. Admin, DON)]],Nurse[[#This Row],[RN Admin Hours]],Nurse[[#This Row],[RN DON Hours]],Nurse[[#This Row],[LPN Hours (excl. Admin)]],Nurse[[#This Row],[LPN Admin Hours]],Nurse[[#This Row],[CNA Hours]],Nurse[[#This Row],[NA TR Hours]],Nurse[[#This Row],[Med Aide/Tech Hours]])</f>
        <v>80.855978260869563</v>
      </c>
      <c r="K276" s="4">
        <f>SUM(Nurse[[#This Row],[RN Hours (excl. Admin, DON)]],Nurse[[#This Row],[LPN Hours (excl. Admin)]],Nurse[[#This Row],[CNA Hours]],Nurse[[#This Row],[NA TR Hours]],Nurse[[#This Row],[Med Aide/Tech Hours]])</f>
        <v>68.100543478260875</v>
      </c>
      <c r="L276" s="4">
        <f>SUM(Nurse[[#This Row],[RN Hours (excl. Admin, DON)]],Nurse[[#This Row],[RN Admin Hours]],Nurse[[#This Row],[RN DON Hours]])</f>
        <v>14.146739130434781</v>
      </c>
      <c r="M276" s="4">
        <v>1.3913043478260869</v>
      </c>
      <c r="N276" s="4">
        <v>0</v>
      </c>
      <c r="O276" s="4">
        <v>12.755434782608695</v>
      </c>
      <c r="P276" s="4">
        <f>SUM(Nurse[[#This Row],[LPN Hours (excl. Admin)]],Nurse[[#This Row],[LPN Admin Hours]])</f>
        <v>13.733695652173912</v>
      </c>
      <c r="Q276" s="4">
        <v>13.733695652173912</v>
      </c>
      <c r="R276" s="4">
        <v>0</v>
      </c>
      <c r="S276" s="4">
        <f>SUM(Nurse[[#This Row],[CNA Hours]],Nurse[[#This Row],[NA TR Hours]],Nurse[[#This Row],[Med Aide/Tech Hours]])</f>
        <v>52.975543478260875</v>
      </c>
      <c r="T276" s="4">
        <v>45.165760869565219</v>
      </c>
      <c r="U276" s="4">
        <v>0</v>
      </c>
      <c r="V276" s="4">
        <v>7.8097826086956523</v>
      </c>
      <c r="W2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6" s="4">
        <v>0</v>
      </c>
      <c r="Y276" s="4">
        <v>0</v>
      </c>
      <c r="Z276" s="4">
        <v>0</v>
      </c>
      <c r="AA276" s="4">
        <v>0</v>
      </c>
      <c r="AB276" s="4">
        <v>0</v>
      </c>
      <c r="AC276" s="4">
        <v>0</v>
      </c>
      <c r="AD276" s="4">
        <v>0</v>
      </c>
      <c r="AE276" s="4">
        <v>0</v>
      </c>
      <c r="AF276" s="1">
        <v>265558</v>
      </c>
      <c r="AG276" s="1">
        <v>7</v>
      </c>
      <c r="AH276"/>
    </row>
    <row r="277" spans="1:34" x14ac:dyDescent="0.25">
      <c r="A277" t="s">
        <v>496</v>
      </c>
      <c r="B277" t="s">
        <v>280</v>
      </c>
      <c r="C277" t="s">
        <v>716</v>
      </c>
      <c r="D277" t="s">
        <v>593</v>
      </c>
      <c r="E277" s="4">
        <v>95.228260869565219</v>
      </c>
      <c r="F277" s="4">
        <f>Nurse[[#This Row],[Total Nurse Staff Hours]]/Nurse[[#This Row],[MDS Census]]</f>
        <v>4.2145782444926372</v>
      </c>
      <c r="G277" s="4">
        <f>Nurse[[#This Row],[Total Direct Care Staff Hours]]/Nurse[[#This Row],[MDS Census]]</f>
        <v>4.0421093482479167</v>
      </c>
      <c r="H277" s="4">
        <f>Nurse[[#This Row],[Total RN Hours (w/ Admin, DON)]]/Nurse[[#This Row],[MDS Census]]</f>
        <v>0.57763611459879005</v>
      </c>
      <c r="I277" s="4">
        <f>Nurse[[#This Row],[RN Hours (excl. Admin, DON)]]/Nurse[[#This Row],[MDS Census]]</f>
        <v>0.40516721835406916</v>
      </c>
      <c r="J277" s="4">
        <f>SUM(Nurse[[#This Row],[RN Hours (excl. Admin, DON)]],Nurse[[#This Row],[RN Admin Hours]],Nurse[[#This Row],[RN DON Hours]],Nurse[[#This Row],[LPN Hours (excl. Admin)]],Nurse[[#This Row],[LPN Admin Hours]],Nurse[[#This Row],[CNA Hours]],Nurse[[#This Row],[NA TR Hours]],Nurse[[#This Row],[Med Aide/Tech Hours]])</f>
        <v>401.34695652173912</v>
      </c>
      <c r="K277" s="4">
        <f>SUM(Nurse[[#This Row],[RN Hours (excl. Admin, DON)]],Nurse[[#This Row],[LPN Hours (excl. Admin)]],Nurse[[#This Row],[CNA Hours]],Nurse[[#This Row],[NA TR Hours]],Nurse[[#This Row],[Med Aide/Tech Hours]])</f>
        <v>384.92304347826087</v>
      </c>
      <c r="L277" s="4">
        <f>SUM(Nurse[[#This Row],[RN Hours (excl. Admin, DON)]],Nurse[[#This Row],[RN Admin Hours]],Nurse[[#This Row],[RN DON Hours]])</f>
        <v>55.007282608695647</v>
      </c>
      <c r="M277" s="4">
        <v>38.583369565217389</v>
      </c>
      <c r="N277" s="4">
        <v>10.771739130434783</v>
      </c>
      <c r="O277" s="4">
        <v>5.6521739130434785</v>
      </c>
      <c r="P277" s="4">
        <f>SUM(Nurse[[#This Row],[LPN Hours (excl. Admin)]],Nurse[[#This Row],[LPN Admin Hours]])</f>
        <v>87.277173913043484</v>
      </c>
      <c r="Q277" s="4">
        <v>87.277173913043484</v>
      </c>
      <c r="R277" s="4">
        <v>0</v>
      </c>
      <c r="S277" s="4">
        <f>SUM(Nurse[[#This Row],[CNA Hours]],Nurse[[#This Row],[NA TR Hours]],Nurse[[#This Row],[Med Aide/Tech Hours]])</f>
        <v>259.0625</v>
      </c>
      <c r="T277" s="4">
        <v>224.80978260869566</v>
      </c>
      <c r="U277" s="4">
        <v>0</v>
      </c>
      <c r="V277" s="4">
        <v>34.252717391304351</v>
      </c>
      <c r="W2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191.01358695652175</v>
      </c>
      <c r="X277" s="4">
        <v>0.52717391304347827</v>
      </c>
      <c r="Y277" s="4">
        <v>2.1739130434782608</v>
      </c>
      <c r="Z277" s="4">
        <v>0</v>
      </c>
      <c r="AA277" s="4">
        <v>34.888586956521742</v>
      </c>
      <c r="AB277" s="4">
        <v>0</v>
      </c>
      <c r="AC277" s="4">
        <v>141.97282608695653</v>
      </c>
      <c r="AD277" s="4">
        <v>0</v>
      </c>
      <c r="AE277" s="4">
        <v>11.451086956521738</v>
      </c>
      <c r="AF277" s="1">
        <v>265636</v>
      </c>
      <c r="AG277" s="1">
        <v>7</v>
      </c>
      <c r="AH277"/>
    </row>
    <row r="278" spans="1:34" x14ac:dyDescent="0.25">
      <c r="A278" t="s">
        <v>496</v>
      </c>
      <c r="B278" t="s">
        <v>395</v>
      </c>
      <c r="C278" t="s">
        <v>657</v>
      </c>
      <c r="D278" t="s">
        <v>544</v>
      </c>
      <c r="E278" s="4">
        <v>84.010869565217391</v>
      </c>
      <c r="F278" s="4">
        <f>Nurse[[#This Row],[Total Nurse Staff Hours]]/Nurse[[#This Row],[MDS Census]]</f>
        <v>4.4581252425928319</v>
      </c>
      <c r="G278" s="4">
        <f>Nurse[[#This Row],[Total Direct Care Staff Hours]]/Nurse[[#This Row],[MDS Census]]</f>
        <v>4.0551623754690125</v>
      </c>
      <c r="H278" s="4">
        <f>Nurse[[#This Row],[Total RN Hours (w/ Admin, DON)]]/Nurse[[#This Row],[MDS Census]]</f>
        <v>0.84150601630223831</v>
      </c>
      <c r="I278" s="4">
        <f>Nurse[[#This Row],[RN Hours (excl. Admin, DON)]]/Nurse[[#This Row],[MDS Census]]</f>
        <v>0.6803920300168198</v>
      </c>
      <c r="J278" s="4">
        <f>SUM(Nurse[[#This Row],[RN Hours (excl. Admin, DON)]],Nurse[[#This Row],[RN Admin Hours]],Nurse[[#This Row],[RN DON Hours]],Nurse[[#This Row],[LPN Hours (excl. Admin)]],Nurse[[#This Row],[LPN Admin Hours]],Nurse[[#This Row],[CNA Hours]],Nurse[[#This Row],[NA TR Hours]],Nurse[[#This Row],[Med Aide/Tech Hours]])</f>
        <v>374.53097826086957</v>
      </c>
      <c r="K278" s="4">
        <f>SUM(Nurse[[#This Row],[RN Hours (excl. Admin, DON)]],Nurse[[#This Row],[LPN Hours (excl. Admin)]],Nurse[[#This Row],[CNA Hours]],Nurse[[#This Row],[NA TR Hours]],Nurse[[#This Row],[Med Aide/Tech Hours]])</f>
        <v>340.67771739130433</v>
      </c>
      <c r="L278" s="4">
        <f>SUM(Nurse[[#This Row],[RN Hours (excl. Admin, DON)]],Nurse[[#This Row],[RN Admin Hours]],Nurse[[#This Row],[RN DON Hours]])</f>
        <v>70.695652173913047</v>
      </c>
      <c r="M278" s="4">
        <v>57.160326086956523</v>
      </c>
      <c r="N278" s="4">
        <v>8.1440217391304355</v>
      </c>
      <c r="O278" s="4">
        <v>5.3913043478260869</v>
      </c>
      <c r="P278" s="4">
        <f>SUM(Nurse[[#This Row],[LPN Hours (excl. Admin)]],Nurse[[#This Row],[LPN Admin Hours]])</f>
        <v>97.258152173913032</v>
      </c>
      <c r="Q278" s="4">
        <v>76.940217391304344</v>
      </c>
      <c r="R278" s="4">
        <v>20.317934782608695</v>
      </c>
      <c r="S278" s="4">
        <f>SUM(Nurse[[#This Row],[CNA Hours]],Nurse[[#This Row],[NA TR Hours]],Nurse[[#This Row],[Med Aide/Tech Hours]])</f>
        <v>206.57717391304345</v>
      </c>
      <c r="T278" s="4">
        <v>181.78641304347823</v>
      </c>
      <c r="U278" s="4">
        <v>0</v>
      </c>
      <c r="V278" s="4">
        <v>24.790760869565219</v>
      </c>
      <c r="W2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8" s="4">
        <v>0</v>
      </c>
      <c r="Y278" s="4">
        <v>0</v>
      </c>
      <c r="Z278" s="4">
        <v>0</v>
      </c>
      <c r="AA278" s="4">
        <v>0</v>
      </c>
      <c r="AB278" s="4">
        <v>0</v>
      </c>
      <c r="AC278" s="4">
        <v>0</v>
      </c>
      <c r="AD278" s="4">
        <v>0</v>
      </c>
      <c r="AE278" s="4">
        <v>0</v>
      </c>
      <c r="AF278" s="1">
        <v>265799</v>
      </c>
      <c r="AG278" s="1">
        <v>7</v>
      </c>
      <c r="AH278"/>
    </row>
    <row r="279" spans="1:34" x14ac:dyDescent="0.25">
      <c r="A279" t="s">
        <v>496</v>
      </c>
      <c r="B279" t="s">
        <v>427</v>
      </c>
      <c r="C279" t="s">
        <v>688</v>
      </c>
      <c r="D279" t="s">
        <v>546</v>
      </c>
      <c r="E279" s="4">
        <v>80.902173913043484</v>
      </c>
      <c r="F279" s="4">
        <f>Nurse[[#This Row],[Total Nurse Staff Hours]]/Nurse[[#This Row],[MDS Census]]</f>
        <v>3.9061534327556089</v>
      </c>
      <c r="G279" s="4">
        <f>Nurse[[#This Row],[Total Direct Care Staff Hours]]/Nurse[[#This Row],[MDS Census]]</f>
        <v>3.8319897890635493</v>
      </c>
      <c r="H279" s="4">
        <f>Nurse[[#This Row],[Total RN Hours (w/ Admin, DON)]]/Nurse[[#This Row],[MDS Census]]</f>
        <v>0.44024586860137033</v>
      </c>
      <c r="I279" s="4">
        <f>Nurse[[#This Row],[RN Hours (excl. Admin, DON)]]/Nurse[[#This Row],[MDS Census]]</f>
        <v>0.36608222490931075</v>
      </c>
      <c r="J279" s="4">
        <f>SUM(Nurse[[#This Row],[RN Hours (excl. Admin, DON)]],Nurse[[#This Row],[RN Admin Hours]],Nurse[[#This Row],[RN DON Hours]],Nurse[[#This Row],[LPN Hours (excl. Admin)]],Nurse[[#This Row],[LPN Admin Hours]],Nurse[[#This Row],[CNA Hours]],Nurse[[#This Row],[NA TR Hours]],Nurse[[#This Row],[Med Aide/Tech Hours]])</f>
        <v>316.01630434782606</v>
      </c>
      <c r="K279" s="4">
        <f>SUM(Nurse[[#This Row],[RN Hours (excl. Admin, DON)]],Nurse[[#This Row],[LPN Hours (excl. Admin)]],Nurse[[#This Row],[CNA Hours]],Nurse[[#This Row],[NA TR Hours]],Nurse[[#This Row],[Med Aide/Tech Hours]])</f>
        <v>310.01630434782606</v>
      </c>
      <c r="L279" s="4">
        <f>SUM(Nurse[[#This Row],[RN Hours (excl. Admin, DON)]],Nurse[[#This Row],[RN Admin Hours]],Nurse[[#This Row],[RN DON Hours]])</f>
        <v>35.616847826086953</v>
      </c>
      <c r="M279" s="4">
        <v>29.616847826086957</v>
      </c>
      <c r="N279" s="4">
        <v>0.52173913043478259</v>
      </c>
      <c r="O279" s="4">
        <v>5.4782608695652177</v>
      </c>
      <c r="P279" s="4">
        <f>SUM(Nurse[[#This Row],[LPN Hours (excl. Admin)]],Nurse[[#This Row],[LPN Admin Hours]])</f>
        <v>75.467391304347828</v>
      </c>
      <c r="Q279" s="4">
        <v>75.467391304347828</v>
      </c>
      <c r="R279" s="4">
        <v>0</v>
      </c>
      <c r="S279" s="4">
        <f>SUM(Nurse[[#This Row],[CNA Hours]],Nurse[[#This Row],[NA TR Hours]],Nurse[[#This Row],[Med Aide/Tech Hours]])</f>
        <v>204.93206521739131</v>
      </c>
      <c r="T279" s="4">
        <v>169.46195652173913</v>
      </c>
      <c r="U279" s="4">
        <v>0</v>
      </c>
      <c r="V279" s="4">
        <v>35.470108695652172</v>
      </c>
      <c r="W2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0.51630434782608692</v>
      </c>
      <c r="X279" s="4">
        <v>0</v>
      </c>
      <c r="Y279" s="4">
        <v>0</v>
      </c>
      <c r="Z279" s="4">
        <v>0</v>
      </c>
      <c r="AA279" s="4">
        <v>0.51630434782608692</v>
      </c>
      <c r="AB279" s="4">
        <v>0</v>
      </c>
      <c r="AC279" s="4">
        <v>0</v>
      </c>
      <c r="AD279" s="4">
        <v>0</v>
      </c>
      <c r="AE279" s="4">
        <v>0</v>
      </c>
      <c r="AF279" s="1">
        <v>265840</v>
      </c>
      <c r="AG279" s="1">
        <v>7</v>
      </c>
      <c r="AH279"/>
    </row>
    <row r="280" spans="1:34" x14ac:dyDescent="0.25">
      <c r="A280" t="s">
        <v>496</v>
      </c>
      <c r="B280" t="s">
        <v>153</v>
      </c>
      <c r="C280" t="s">
        <v>661</v>
      </c>
      <c r="D280" t="s">
        <v>522</v>
      </c>
      <c r="E280" s="4">
        <v>72.532608695652172</v>
      </c>
      <c r="F280" s="4">
        <f>Nurse[[#This Row],[Total Nurse Staff Hours]]/Nurse[[#This Row],[MDS Census]]</f>
        <v>2.8028817623257907</v>
      </c>
      <c r="G280" s="4">
        <f>Nurse[[#This Row],[Total Direct Care Staff Hours]]/Nurse[[#This Row],[MDS Census]]</f>
        <v>2.7385958339577403</v>
      </c>
      <c r="H280" s="4">
        <f>Nurse[[#This Row],[Total RN Hours (w/ Admin, DON)]]/Nurse[[#This Row],[MDS Census]]</f>
        <v>0.51010639892102505</v>
      </c>
      <c r="I280" s="4">
        <f>Nurse[[#This Row],[RN Hours (excl. Admin, DON)]]/Nurse[[#This Row],[MDS Census]]</f>
        <v>0.44582047055297463</v>
      </c>
      <c r="J280" s="4">
        <f>SUM(Nurse[[#This Row],[RN Hours (excl. Admin, DON)]],Nurse[[#This Row],[RN Admin Hours]],Nurse[[#This Row],[RN DON Hours]],Nurse[[#This Row],[LPN Hours (excl. Admin)]],Nurse[[#This Row],[LPN Admin Hours]],Nurse[[#This Row],[CNA Hours]],Nurse[[#This Row],[NA TR Hours]],Nurse[[#This Row],[Med Aide/Tech Hours]])</f>
        <v>203.30032608695652</v>
      </c>
      <c r="K280" s="4">
        <f>SUM(Nurse[[#This Row],[RN Hours (excl. Admin, DON)]],Nurse[[#This Row],[LPN Hours (excl. Admin)]],Nurse[[#This Row],[CNA Hours]],Nurse[[#This Row],[NA TR Hours]],Nurse[[#This Row],[Med Aide/Tech Hours]])</f>
        <v>198.63750000000002</v>
      </c>
      <c r="L280" s="4">
        <f>SUM(Nurse[[#This Row],[RN Hours (excl. Admin, DON)]],Nurse[[#This Row],[RN Admin Hours]],Nurse[[#This Row],[RN DON Hours]])</f>
        <v>36.999347826086954</v>
      </c>
      <c r="M280" s="4">
        <v>32.336521739130433</v>
      </c>
      <c r="N280" s="4">
        <v>0</v>
      </c>
      <c r="O280" s="4">
        <v>4.6628260869565219</v>
      </c>
      <c r="P280" s="4">
        <f>SUM(Nurse[[#This Row],[LPN Hours (excl. Admin)]],Nurse[[#This Row],[LPN Admin Hours]])</f>
        <v>47.900652173913038</v>
      </c>
      <c r="Q280" s="4">
        <v>47.900652173913038</v>
      </c>
      <c r="R280" s="4">
        <v>0</v>
      </c>
      <c r="S280" s="4">
        <f>SUM(Nurse[[#This Row],[CNA Hours]],Nurse[[#This Row],[NA TR Hours]],Nurse[[#This Row],[Med Aide/Tech Hours]])</f>
        <v>118.40032608695654</v>
      </c>
      <c r="T280" s="4">
        <v>58.388152173913042</v>
      </c>
      <c r="U280" s="4">
        <v>5.8330434782608691</v>
      </c>
      <c r="V280" s="4">
        <v>54.179130434782614</v>
      </c>
      <c r="W2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0" s="4">
        <v>0</v>
      </c>
      <c r="Y280" s="4">
        <v>0</v>
      </c>
      <c r="Z280" s="4">
        <v>0</v>
      </c>
      <c r="AA280" s="4">
        <v>0</v>
      </c>
      <c r="AB280" s="4">
        <v>0</v>
      </c>
      <c r="AC280" s="4">
        <v>0</v>
      </c>
      <c r="AD280" s="4">
        <v>0</v>
      </c>
      <c r="AE280" s="4">
        <v>0</v>
      </c>
      <c r="AF280" s="1">
        <v>265415</v>
      </c>
      <c r="AG280" s="1">
        <v>7</v>
      </c>
      <c r="AH280"/>
    </row>
    <row r="281" spans="1:34" x14ac:dyDescent="0.25">
      <c r="A281" t="s">
        <v>496</v>
      </c>
      <c r="B281" t="s">
        <v>202</v>
      </c>
      <c r="C281" t="s">
        <v>794</v>
      </c>
      <c r="D281" t="s">
        <v>551</v>
      </c>
      <c r="E281" s="4">
        <v>16.804347826086957</v>
      </c>
      <c r="F281" s="4">
        <f>Nurse[[#This Row],[Total Nurse Staff Hours]]/Nurse[[#This Row],[MDS Census]]</f>
        <v>4.3564747736093139</v>
      </c>
      <c r="G281" s="4">
        <f>Nurse[[#This Row],[Total Direct Care Staff Hours]]/Nurse[[#This Row],[MDS Census]]</f>
        <v>3.8899870633893916</v>
      </c>
      <c r="H281" s="4">
        <f>Nurse[[#This Row],[Total RN Hours (w/ Admin, DON)]]/Nurse[[#This Row],[MDS Census]]</f>
        <v>0.66629366106080201</v>
      </c>
      <c r="I281" s="4">
        <f>Nurse[[#This Row],[RN Hours (excl. Admin, DON)]]/Nurse[[#This Row],[MDS Census]]</f>
        <v>0.19980595084087971</v>
      </c>
      <c r="J281" s="4">
        <f>SUM(Nurse[[#This Row],[RN Hours (excl. Admin, DON)]],Nurse[[#This Row],[RN Admin Hours]],Nurse[[#This Row],[RN DON Hours]],Nurse[[#This Row],[LPN Hours (excl. Admin)]],Nurse[[#This Row],[LPN Admin Hours]],Nurse[[#This Row],[CNA Hours]],Nurse[[#This Row],[NA TR Hours]],Nurse[[#This Row],[Med Aide/Tech Hours]])</f>
        <v>73.207717391304342</v>
      </c>
      <c r="K281" s="4">
        <f>SUM(Nurse[[#This Row],[RN Hours (excl. Admin, DON)]],Nurse[[#This Row],[LPN Hours (excl. Admin)]],Nurse[[#This Row],[CNA Hours]],Nurse[[#This Row],[NA TR Hours]],Nurse[[#This Row],[Med Aide/Tech Hours]])</f>
        <v>65.368695652173912</v>
      </c>
      <c r="L281" s="4">
        <f>SUM(Nurse[[#This Row],[RN Hours (excl. Admin, DON)]],Nurse[[#This Row],[RN Admin Hours]],Nurse[[#This Row],[RN DON Hours]])</f>
        <v>11.196630434782609</v>
      </c>
      <c r="M281" s="4">
        <v>3.3576086956521745</v>
      </c>
      <c r="N281" s="4">
        <v>3.4783695652173914</v>
      </c>
      <c r="O281" s="4">
        <v>4.3606521739130439</v>
      </c>
      <c r="P281" s="4">
        <f>SUM(Nurse[[#This Row],[LPN Hours (excl. Admin)]],Nurse[[#This Row],[LPN Admin Hours]])</f>
        <v>25.083369565217389</v>
      </c>
      <c r="Q281" s="4">
        <v>25.083369565217389</v>
      </c>
      <c r="R281" s="4">
        <v>0</v>
      </c>
      <c r="S281" s="4">
        <f>SUM(Nurse[[#This Row],[CNA Hours]],Nurse[[#This Row],[NA TR Hours]],Nurse[[#This Row],[Med Aide/Tech Hours]])</f>
        <v>36.927717391304341</v>
      </c>
      <c r="T281" s="4">
        <v>30.891521739130429</v>
      </c>
      <c r="U281" s="4">
        <v>1.2750000000000001</v>
      </c>
      <c r="V281" s="4">
        <v>4.7611956521739129</v>
      </c>
      <c r="W2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31.333260869565219</v>
      </c>
      <c r="X281" s="4">
        <v>0.42391304347826086</v>
      </c>
      <c r="Y281" s="4">
        <v>0</v>
      </c>
      <c r="Z281" s="4">
        <v>0.95652173913043481</v>
      </c>
      <c r="AA281" s="4">
        <v>0</v>
      </c>
      <c r="AB281" s="4">
        <v>0</v>
      </c>
      <c r="AC281" s="4">
        <v>29.952826086956524</v>
      </c>
      <c r="AD281" s="4">
        <v>0</v>
      </c>
      <c r="AE281" s="4">
        <v>0</v>
      </c>
      <c r="AF281" s="1">
        <v>265501</v>
      </c>
      <c r="AG281" s="1">
        <v>7</v>
      </c>
      <c r="AH281"/>
    </row>
    <row r="282" spans="1:34" x14ac:dyDescent="0.25">
      <c r="A282" t="s">
        <v>496</v>
      </c>
      <c r="B282" t="s">
        <v>59</v>
      </c>
      <c r="C282" t="s">
        <v>740</v>
      </c>
      <c r="D282" t="s">
        <v>603</v>
      </c>
      <c r="E282" s="4">
        <v>58.521739130434781</v>
      </c>
      <c r="F282" s="4">
        <f>Nurse[[#This Row],[Total Nurse Staff Hours]]/Nurse[[#This Row],[MDS Census]]</f>
        <v>3.0019427934621099</v>
      </c>
      <c r="G282" s="4">
        <f>Nurse[[#This Row],[Total Direct Care Staff Hours]]/Nurse[[#This Row],[MDS Census]]</f>
        <v>2.7599052748885589</v>
      </c>
      <c r="H282" s="4">
        <f>Nurse[[#This Row],[Total RN Hours (w/ Admin, DON)]]/Nurse[[#This Row],[MDS Census]]</f>
        <v>0.31153603268945024</v>
      </c>
      <c r="I282" s="4">
        <f>Nurse[[#This Row],[RN Hours (excl. Admin, DON)]]/Nurse[[#This Row],[MDS Census]]</f>
        <v>0.14721396731054978</v>
      </c>
      <c r="J282" s="4">
        <f>SUM(Nurse[[#This Row],[RN Hours (excl. Admin, DON)]],Nurse[[#This Row],[RN Admin Hours]],Nurse[[#This Row],[RN DON Hours]],Nurse[[#This Row],[LPN Hours (excl. Admin)]],Nurse[[#This Row],[LPN Admin Hours]],Nurse[[#This Row],[CNA Hours]],Nurse[[#This Row],[NA TR Hours]],Nurse[[#This Row],[Med Aide/Tech Hours]])</f>
        <v>175.67891304347825</v>
      </c>
      <c r="K282" s="4">
        <f>SUM(Nurse[[#This Row],[RN Hours (excl. Admin, DON)]],Nurse[[#This Row],[LPN Hours (excl. Admin)]],Nurse[[#This Row],[CNA Hours]],Nurse[[#This Row],[NA TR Hours]],Nurse[[#This Row],[Med Aide/Tech Hours]])</f>
        <v>161.51445652173913</v>
      </c>
      <c r="L282" s="4">
        <f>SUM(Nurse[[#This Row],[RN Hours (excl. Admin, DON)]],Nurse[[#This Row],[RN Admin Hours]],Nurse[[#This Row],[RN DON Hours]])</f>
        <v>18.231630434782609</v>
      </c>
      <c r="M282" s="4">
        <v>8.6152173913043484</v>
      </c>
      <c r="N282" s="4">
        <v>4.8990217391304354</v>
      </c>
      <c r="O282" s="4">
        <v>4.7173913043478262</v>
      </c>
      <c r="P282" s="4">
        <f>SUM(Nurse[[#This Row],[LPN Hours (excl. Admin)]],Nurse[[#This Row],[LPN Admin Hours]])</f>
        <v>49.365434782608666</v>
      </c>
      <c r="Q282" s="4">
        <v>44.817391304347801</v>
      </c>
      <c r="R282" s="4">
        <v>4.5480434782608681</v>
      </c>
      <c r="S282" s="4">
        <f>SUM(Nurse[[#This Row],[CNA Hours]],Nurse[[#This Row],[NA TR Hours]],Nurse[[#This Row],[Med Aide/Tech Hours]])</f>
        <v>108.08184782608696</v>
      </c>
      <c r="T282" s="4">
        <v>106.21478260869566</v>
      </c>
      <c r="U282" s="4">
        <v>1.867065217391304</v>
      </c>
      <c r="V282" s="4">
        <v>0</v>
      </c>
      <c r="W2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0.16304347826086957</v>
      </c>
      <c r="X282" s="4">
        <v>0.16304347826086957</v>
      </c>
      <c r="Y282" s="4">
        <v>0</v>
      </c>
      <c r="Z282" s="4">
        <v>0</v>
      </c>
      <c r="AA282" s="4">
        <v>0</v>
      </c>
      <c r="AB282" s="4">
        <v>0</v>
      </c>
      <c r="AC282" s="4">
        <v>0</v>
      </c>
      <c r="AD282" s="4">
        <v>0</v>
      </c>
      <c r="AE282" s="4">
        <v>0</v>
      </c>
      <c r="AF282" s="1">
        <v>265209</v>
      </c>
      <c r="AG282" s="1">
        <v>7</v>
      </c>
      <c r="AH282"/>
    </row>
    <row r="283" spans="1:34" x14ac:dyDescent="0.25">
      <c r="A283" t="s">
        <v>496</v>
      </c>
      <c r="B283" t="s">
        <v>84</v>
      </c>
      <c r="C283" t="s">
        <v>700</v>
      </c>
      <c r="D283" t="s">
        <v>531</v>
      </c>
      <c r="E283" s="4">
        <v>119.97826086956522</v>
      </c>
      <c r="F283" s="4">
        <f>Nurse[[#This Row],[Total Nurse Staff Hours]]/Nurse[[#This Row],[MDS Census]]</f>
        <v>2.939150208371081</v>
      </c>
      <c r="G283" s="4">
        <f>Nurse[[#This Row],[Total Direct Care Staff Hours]]/Nurse[[#This Row],[MDS Census]]</f>
        <v>2.7534553361116139</v>
      </c>
      <c r="H283" s="4">
        <f>Nurse[[#This Row],[Total RN Hours (w/ Admin, DON)]]/Nurse[[#This Row],[MDS Census]]</f>
        <v>0.35414386664250763</v>
      </c>
      <c r="I283" s="4">
        <f>Nurse[[#This Row],[RN Hours (excl. Admin, DON)]]/Nurse[[#This Row],[MDS Census]]</f>
        <v>0.22170501902518566</v>
      </c>
      <c r="J283" s="4">
        <f>SUM(Nurse[[#This Row],[RN Hours (excl. Admin, DON)]],Nurse[[#This Row],[RN Admin Hours]],Nurse[[#This Row],[RN DON Hours]],Nurse[[#This Row],[LPN Hours (excl. Admin)]],Nurse[[#This Row],[LPN Admin Hours]],Nurse[[#This Row],[CNA Hours]],Nurse[[#This Row],[NA TR Hours]],Nurse[[#This Row],[Med Aide/Tech Hours]])</f>
        <v>352.63413043478255</v>
      </c>
      <c r="K283" s="4">
        <f>SUM(Nurse[[#This Row],[RN Hours (excl. Admin, DON)]],Nurse[[#This Row],[LPN Hours (excl. Admin)]],Nurse[[#This Row],[CNA Hours]],Nurse[[#This Row],[NA TR Hours]],Nurse[[#This Row],[Med Aide/Tech Hours]])</f>
        <v>330.35478260869559</v>
      </c>
      <c r="L283" s="4">
        <f>SUM(Nurse[[#This Row],[RN Hours (excl. Admin, DON)]],Nurse[[#This Row],[RN Admin Hours]],Nurse[[#This Row],[RN DON Hours]])</f>
        <v>42.489565217391295</v>
      </c>
      <c r="M283" s="4">
        <v>26.599782608695644</v>
      </c>
      <c r="N283" s="4">
        <v>9.960434782608699</v>
      </c>
      <c r="O283" s="4">
        <v>5.9293478260869561</v>
      </c>
      <c r="P283" s="4">
        <f>SUM(Nurse[[#This Row],[LPN Hours (excl. Admin)]],Nurse[[#This Row],[LPN Admin Hours]])</f>
        <v>102.35880434782607</v>
      </c>
      <c r="Q283" s="4">
        <v>95.969239130434758</v>
      </c>
      <c r="R283" s="4">
        <v>6.3895652173913051</v>
      </c>
      <c r="S283" s="4">
        <f>SUM(Nurse[[#This Row],[CNA Hours]],Nurse[[#This Row],[NA TR Hours]],Nurse[[#This Row],[Med Aide/Tech Hours]])</f>
        <v>207.78576086956519</v>
      </c>
      <c r="T283" s="4">
        <v>163.17608695652171</v>
      </c>
      <c r="U283" s="4">
        <v>0</v>
      </c>
      <c r="V283" s="4">
        <v>44.60967391304348</v>
      </c>
      <c r="W2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36.616847826086961</v>
      </c>
      <c r="X283" s="4">
        <v>0.88586956521739135</v>
      </c>
      <c r="Y283" s="4">
        <v>0</v>
      </c>
      <c r="Z283" s="4">
        <v>0</v>
      </c>
      <c r="AA283" s="4">
        <v>3.0788043478260869</v>
      </c>
      <c r="AB283" s="4">
        <v>0</v>
      </c>
      <c r="AC283" s="4">
        <v>30.418478260869566</v>
      </c>
      <c r="AD283" s="4">
        <v>0</v>
      </c>
      <c r="AE283" s="4">
        <v>2.2336956521739131</v>
      </c>
      <c r="AF283" s="1">
        <v>265308</v>
      </c>
      <c r="AG283" s="1">
        <v>7</v>
      </c>
      <c r="AH283"/>
    </row>
    <row r="284" spans="1:34" x14ac:dyDescent="0.25">
      <c r="A284" t="s">
        <v>496</v>
      </c>
      <c r="B284" t="s">
        <v>35</v>
      </c>
      <c r="C284" t="s">
        <v>731</v>
      </c>
      <c r="D284" t="s">
        <v>599</v>
      </c>
      <c r="E284" s="4">
        <v>60.576086956521742</v>
      </c>
      <c r="F284" s="4">
        <f>Nurse[[#This Row],[Total Nurse Staff Hours]]/Nurse[[#This Row],[MDS Census]]</f>
        <v>2.6877606316167233</v>
      </c>
      <c r="G284" s="4">
        <f>Nurse[[#This Row],[Total Direct Care Staff Hours]]/Nurse[[#This Row],[MDS Census]]</f>
        <v>2.5007105688139242</v>
      </c>
      <c r="H284" s="4">
        <f>Nurse[[#This Row],[Total RN Hours (w/ Admin, DON)]]/Nurse[[#This Row],[MDS Census]]</f>
        <v>0.23546563789700339</v>
      </c>
      <c r="I284" s="4">
        <f>Nurse[[#This Row],[RN Hours (excl. Admin, DON)]]/Nurse[[#This Row],[MDS Census]]</f>
        <v>0.14332495962677194</v>
      </c>
      <c r="J284" s="4">
        <f>SUM(Nurse[[#This Row],[RN Hours (excl. Admin, DON)]],Nurse[[#This Row],[RN Admin Hours]],Nurse[[#This Row],[RN DON Hours]],Nurse[[#This Row],[LPN Hours (excl. Admin)]],Nurse[[#This Row],[LPN Admin Hours]],Nurse[[#This Row],[CNA Hours]],Nurse[[#This Row],[NA TR Hours]],Nurse[[#This Row],[Med Aide/Tech Hours]])</f>
        <v>162.81402173913042</v>
      </c>
      <c r="K284" s="4">
        <f>SUM(Nurse[[#This Row],[RN Hours (excl. Admin, DON)]],Nurse[[#This Row],[LPN Hours (excl. Admin)]],Nurse[[#This Row],[CNA Hours]],Nurse[[#This Row],[NA TR Hours]],Nurse[[#This Row],[Med Aide/Tech Hours]])</f>
        <v>151.48326086956521</v>
      </c>
      <c r="L284" s="4">
        <f>SUM(Nurse[[#This Row],[RN Hours (excl. Admin, DON)]],Nurse[[#This Row],[RN Admin Hours]],Nurse[[#This Row],[RN DON Hours]])</f>
        <v>14.263586956521738</v>
      </c>
      <c r="M284" s="4">
        <v>8.6820652173913047</v>
      </c>
      <c r="N284" s="4">
        <v>0</v>
      </c>
      <c r="O284" s="4">
        <v>5.5815217391304346</v>
      </c>
      <c r="P284" s="4">
        <f>SUM(Nurse[[#This Row],[LPN Hours (excl. Admin)]],Nurse[[#This Row],[LPN Admin Hours]])</f>
        <v>38.9925</v>
      </c>
      <c r="Q284" s="4">
        <v>33.243260869565219</v>
      </c>
      <c r="R284" s="4">
        <v>5.7492391304347832</v>
      </c>
      <c r="S284" s="4">
        <f>SUM(Nurse[[#This Row],[CNA Hours]],Nurse[[#This Row],[NA TR Hours]],Nurse[[#This Row],[Med Aide/Tech Hours]])</f>
        <v>109.5579347826087</v>
      </c>
      <c r="T284" s="4">
        <v>98.829673913043479</v>
      </c>
      <c r="U284" s="4">
        <v>9.3614130434782616</v>
      </c>
      <c r="V284" s="4">
        <v>1.3668478260869565</v>
      </c>
      <c r="W2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5.4464130434782607</v>
      </c>
      <c r="X284" s="4">
        <v>0.13043478260869565</v>
      </c>
      <c r="Y284" s="4">
        <v>0</v>
      </c>
      <c r="Z284" s="4">
        <v>0</v>
      </c>
      <c r="AA284" s="4">
        <v>1.5995652173913044</v>
      </c>
      <c r="AB284" s="4">
        <v>0</v>
      </c>
      <c r="AC284" s="4">
        <v>3.7164130434782612</v>
      </c>
      <c r="AD284" s="4">
        <v>0</v>
      </c>
      <c r="AE284" s="4">
        <v>0</v>
      </c>
      <c r="AF284" s="1">
        <v>265158</v>
      </c>
      <c r="AG284" s="1">
        <v>7</v>
      </c>
      <c r="AH284"/>
    </row>
    <row r="285" spans="1:34" x14ac:dyDescent="0.25">
      <c r="A285" t="s">
        <v>496</v>
      </c>
      <c r="B285" t="s">
        <v>47</v>
      </c>
      <c r="C285" t="s">
        <v>735</v>
      </c>
      <c r="D285" t="s">
        <v>559</v>
      </c>
      <c r="E285" s="4">
        <v>85.413043478260875</v>
      </c>
      <c r="F285" s="4">
        <f>Nurse[[#This Row],[Total Nurse Staff Hours]]/Nurse[[#This Row],[MDS Census]]</f>
        <v>2.8585581572919314</v>
      </c>
      <c r="G285" s="4">
        <f>Nurse[[#This Row],[Total Direct Care Staff Hours]]/Nurse[[#This Row],[MDS Census]]</f>
        <v>2.6559302621532193</v>
      </c>
      <c r="H285" s="4">
        <f>Nurse[[#This Row],[Total RN Hours (w/ Admin, DON)]]/Nurse[[#This Row],[MDS Census]]</f>
        <v>0.2966721812165945</v>
      </c>
      <c r="I285" s="4">
        <f>Nurse[[#This Row],[RN Hours (excl. Admin, DON)]]/Nurse[[#This Row],[MDS Census]]</f>
        <v>9.40442860778824E-2</v>
      </c>
      <c r="J285" s="4">
        <f>SUM(Nurse[[#This Row],[RN Hours (excl. Admin, DON)]],Nurse[[#This Row],[RN Admin Hours]],Nurse[[#This Row],[RN DON Hours]],Nurse[[#This Row],[LPN Hours (excl. Admin)]],Nurse[[#This Row],[LPN Admin Hours]],Nurse[[#This Row],[CNA Hours]],Nurse[[#This Row],[NA TR Hours]],Nurse[[#This Row],[Med Aide/Tech Hours]])</f>
        <v>244.15815217391304</v>
      </c>
      <c r="K285" s="4">
        <f>SUM(Nurse[[#This Row],[RN Hours (excl. Admin, DON)]],Nurse[[#This Row],[LPN Hours (excl. Admin)]],Nurse[[#This Row],[CNA Hours]],Nurse[[#This Row],[NA TR Hours]],Nurse[[#This Row],[Med Aide/Tech Hours]])</f>
        <v>226.85108695652173</v>
      </c>
      <c r="L285" s="4">
        <f>SUM(Nurse[[#This Row],[RN Hours (excl. Admin, DON)]],Nurse[[#This Row],[RN Admin Hours]],Nurse[[#This Row],[RN DON Hours]])</f>
        <v>25.339673913043477</v>
      </c>
      <c r="M285" s="4">
        <v>8.0326086956521738</v>
      </c>
      <c r="N285" s="4">
        <v>11.654891304347826</v>
      </c>
      <c r="O285" s="4">
        <v>5.6521739130434785</v>
      </c>
      <c r="P285" s="4">
        <f>SUM(Nurse[[#This Row],[LPN Hours (excl. Admin)]],Nurse[[#This Row],[LPN Admin Hours]])</f>
        <v>48.027173913043477</v>
      </c>
      <c r="Q285" s="4">
        <v>48.027173913043477</v>
      </c>
      <c r="R285" s="4">
        <v>0</v>
      </c>
      <c r="S285" s="4">
        <f>SUM(Nurse[[#This Row],[CNA Hours]],Nurse[[#This Row],[NA TR Hours]],Nurse[[#This Row],[Med Aide/Tech Hours]])</f>
        <v>170.7913043478261</v>
      </c>
      <c r="T285" s="4">
        <v>109.9429347826087</v>
      </c>
      <c r="U285" s="4">
        <v>12.038043478260869</v>
      </c>
      <c r="V285" s="4">
        <v>48.810326086956522</v>
      </c>
      <c r="W2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5" s="4">
        <v>0</v>
      </c>
      <c r="Y285" s="4">
        <v>0</v>
      </c>
      <c r="Z285" s="4">
        <v>0</v>
      </c>
      <c r="AA285" s="4">
        <v>0</v>
      </c>
      <c r="AB285" s="4">
        <v>0</v>
      </c>
      <c r="AC285" s="4">
        <v>0</v>
      </c>
      <c r="AD285" s="4">
        <v>0</v>
      </c>
      <c r="AE285" s="4">
        <v>0</v>
      </c>
      <c r="AF285" s="1">
        <v>265175</v>
      </c>
      <c r="AG285" s="1">
        <v>7</v>
      </c>
      <c r="AH285"/>
    </row>
    <row r="286" spans="1:34" x14ac:dyDescent="0.25">
      <c r="A286" t="s">
        <v>496</v>
      </c>
      <c r="B286" t="s">
        <v>42</v>
      </c>
      <c r="C286" t="s">
        <v>732</v>
      </c>
      <c r="D286" t="s">
        <v>600</v>
      </c>
      <c r="E286" s="4">
        <v>77.173913043478265</v>
      </c>
      <c r="F286" s="4">
        <f>Nurse[[#This Row],[Total Nurse Staff Hours]]/Nurse[[#This Row],[MDS Census]]</f>
        <v>3.3035676056338024</v>
      </c>
      <c r="G286" s="4">
        <f>Nurse[[#This Row],[Total Direct Care Staff Hours]]/Nurse[[#This Row],[MDS Census]]</f>
        <v>3.1007507042253524</v>
      </c>
      <c r="H286" s="4">
        <f>Nurse[[#This Row],[Total RN Hours (w/ Admin, DON)]]/Nurse[[#This Row],[MDS Census]]</f>
        <v>0.61078591549295769</v>
      </c>
      <c r="I286" s="4">
        <f>Nurse[[#This Row],[RN Hours (excl. Admin, DON)]]/Nurse[[#This Row],[MDS Census]]</f>
        <v>0.40796901408450698</v>
      </c>
      <c r="J286" s="4">
        <f>SUM(Nurse[[#This Row],[RN Hours (excl. Admin, DON)]],Nurse[[#This Row],[RN Admin Hours]],Nurse[[#This Row],[RN DON Hours]],Nurse[[#This Row],[LPN Hours (excl. Admin)]],Nurse[[#This Row],[LPN Admin Hours]],Nurse[[#This Row],[CNA Hours]],Nurse[[#This Row],[NA TR Hours]],Nurse[[#This Row],[Med Aide/Tech Hours]])</f>
        <v>254.94923913043476</v>
      </c>
      <c r="K286" s="4">
        <f>SUM(Nurse[[#This Row],[RN Hours (excl. Admin, DON)]],Nurse[[#This Row],[LPN Hours (excl. Admin)]],Nurse[[#This Row],[CNA Hours]],Nurse[[#This Row],[NA TR Hours]],Nurse[[#This Row],[Med Aide/Tech Hours]])</f>
        <v>239.29706521739132</v>
      </c>
      <c r="L286" s="4">
        <f>SUM(Nurse[[#This Row],[RN Hours (excl. Admin, DON)]],Nurse[[#This Row],[RN Admin Hours]],Nurse[[#This Row],[RN DON Hours]])</f>
        <v>47.136739130434783</v>
      </c>
      <c r="M286" s="4">
        <v>31.484565217391303</v>
      </c>
      <c r="N286" s="4">
        <v>10.173913043478262</v>
      </c>
      <c r="O286" s="4">
        <v>5.4782608695652177</v>
      </c>
      <c r="P286" s="4">
        <f>SUM(Nurse[[#This Row],[LPN Hours (excl. Admin)]],Nurse[[#This Row],[LPN Admin Hours]])</f>
        <v>54.508152173913047</v>
      </c>
      <c r="Q286" s="4">
        <v>54.508152173913047</v>
      </c>
      <c r="R286" s="4">
        <v>0</v>
      </c>
      <c r="S286" s="4">
        <f>SUM(Nurse[[#This Row],[CNA Hours]],Nurse[[#This Row],[NA TR Hours]],Nurse[[#This Row],[Med Aide/Tech Hours]])</f>
        <v>153.30434782608694</v>
      </c>
      <c r="T286" s="4">
        <v>143.12771739130434</v>
      </c>
      <c r="U286" s="4">
        <v>0</v>
      </c>
      <c r="V286" s="4">
        <v>10.176630434782609</v>
      </c>
      <c r="W2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0.36228260869565215</v>
      </c>
      <c r="X286" s="4">
        <v>0.36228260869565215</v>
      </c>
      <c r="Y286" s="4">
        <v>0</v>
      </c>
      <c r="Z286" s="4">
        <v>0</v>
      </c>
      <c r="AA286" s="4">
        <v>0</v>
      </c>
      <c r="AB286" s="4">
        <v>0</v>
      </c>
      <c r="AC286" s="4">
        <v>0</v>
      </c>
      <c r="AD286" s="4">
        <v>0</v>
      </c>
      <c r="AE286" s="4">
        <v>0</v>
      </c>
      <c r="AF286" s="1">
        <v>265168</v>
      </c>
      <c r="AG286" s="1">
        <v>7</v>
      </c>
      <c r="AH286"/>
    </row>
    <row r="287" spans="1:34" x14ac:dyDescent="0.25">
      <c r="A287" t="s">
        <v>496</v>
      </c>
      <c r="B287" t="s">
        <v>87</v>
      </c>
      <c r="C287" t="s">
        <v>752</v>
      </c>
      <c r="D287" t="s">
        <v>593</v>
      </c>
      <c r="E287" s="4">
        <v>177.81521739130434</v>
      </c>
      <c r="F287" s="4">
        <f>Nurse[[#This Row],[Total Nurse Staff Hours]]/Nurse[[#This Row],[MDS Census]]</f>
        <v>3.4818362980622282</v>
      </c>
      <c r="G287" s="4">
        <f>Nurse[[#This Row],[Total Direct Care Staff Hours]]/Nurse[[#This Row],[MDS Census]]</f>
        <v>3.2838394767406309</v>
      </c>
      <c r="H287" s="4">
        <f>Nurse[[#This Row],[Total RN Hours (w/ Admin, DON)]]/Nurse[[#This Row],[MDS Census]]</f>
        <v>0.44640809340424231</v>
      </c>
      <c r="I287" s="4">
        <f>Nurse[[#This Row],[RN Hours (excl. Admin, DON)]]/Nurse[[#This Row],[MDS Census]]</f>
        <v>0.2811761110092304</v>
      </c>
      <c r="J287" s="4">
        <f>SUM(Nurse[[#This Row],[RN Hours (excl. Admin, DON)]],Nurse[[#This Row],[RN Admin Hours]],Nurse[[#This Row],[RN DON Hours]],Nurse[[#This Row],[LPN Hours (excl. Admin)]],Nurse[[#This Row],[LPN Admin Hours]],Nurse[[#This Row],[CNA Hours]],Nurse[[#This Row],[NA TR Hours]],Nurse[[#This Row],[Med Aide/Tech Hours]])</f>
        <v>619.12347826086943</v>
      </c>
      <c r="K287" s="4">
        <f>SUM(Nurse[[#This Row],[RN Hours (excl. Admin, DON)]],Nurse[[#This Row],[LPN Hours (excl. Admin)]],Nurse[[#This Row],[CNA Hours]],Nurse[[#This Row],[NA TR Hours]],Nurse[[#This Row],[Med Aide/Tech Hours]])</f>
        <v>583.91663043478241</v>
      </c>
      <c r="L287" s="4">
        <f>SUM(Nurse[[#This Row],[RN Hours (excl. Admin, DON)]],Nurse[[#This Row],[RN Admin Hours]],Nurse[[#This Row],[RN DON Hours]])</f>
        <v>79.378152173913037</v>
      </c>
      <c r="M287" s="4">
        <v>49.997391304347822</v>
      </c>
      <c r="N287" s="4">
        <v>24.337282608695649</v>
      </c>
      <c r="O287" s="4">
        <v>5.0434782608695654</v>
      </c>
      <c r="P287" s="4">
        <f>SUM(Nurse[[#This Row],[LPN Hours (excl. Admin)]],Nurse[[#This Row],[LPN Admin Hours]])</f>
        <v>140.25489130434784</v>
      </c>
      <c r="Q287" s="4">
        <v>134.42880434782609</v>
      </c>
      <c r="R287" s="4">
        <v>5.8260869565217392</v>
      </c>
      <c r="S287" s="4">
        <f>SUM(Nurse[[#This Row],[CNA Hours]],Nurse[[#This Row],[NA TR Hours]],Nurse[[#This Row],[Med Aide/Tech Hours]])</f>
        <v>399.49043478260853</v>
      </c>
      <c r="T287" s="4">
        <v>322.97956521739115</v>
      </c>
      <c r="U287" s="4">
        <v>15.665760869565217</v>
      </c>
      <c r="V287" s="4">
        <v>60.845108695652172</v>
      </c>
      <c r="W2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163.17206521739138</v>
      </c>
      <c r="X287" s="4">
        <v>7.0761956521739107</v>
      </c>
      <c r="Y287" s="4">
        <v>0</v>
      </c>
      <c r="Z287" s="4">
        <v>0</v>
      </c>
      <c r="AA287" s="4">
        <v>53.27119565217393</v>
      </c>
      <c r="AB287" s="4">
        <v>0</v>
      </c>
      <c r="AC287" s="4">
        <v>102.82467391304354</v>
      </c>
      <c r="AD287" s="4">
        <v>0</v>
      </c>
      <c r="AE287" s="4">
        <v>0</v>
      </c>
      <c r="AF287" s="1">
        <v>265318</v>
      </c>
      <c r="AG287" s="1">
        <v>7</v>
      </c>
      <c r="AH287"/>
    </row>
    <row r="288" spans="1:34" x14ac:dyDescent="0.25">
      <c r="A288" t="s">
        <v>496</v>
      </c>
      <c r="B288" t="s">
        <v>41</v>
      </c>
      <c r="C288" t="s">
        <v>683</v>
      </c>
      <c r="D288" t="s">
        <v>589</v>
      </c>
      <c r="E288" s="4">
        <v>75.565217391304344</v>
      </c>
      <c r="F288" s="4">
        <f>Nurse[[#This Row],[Total Nurse Staff Hours]]/Nurse[[#This Row],[MDS Census]]</f>
        <v>2.987233889528194</v>
      </c>
      <c r="G288" s="4">
        <f>Nurse[[#This Row],[Total Direct Care Staff Hours]]/Nurse[[#This Row],[MDS Census]]</f>
        <v>2.80311421173763</v>
      </c>
      <c r="H288" s="4">
        <f>Nurse[[#This Row],[Total RN Hours (w/ Admin, DON)]]/Nurse[[#This Row],[MDS Census]]</f>
        <v>0.31188866513233604</v>
      </c>
      <c r="I288" s="4">
        <f>Nurse[[#This Row],[RN Hours (excl. Admin, DON)]]/Nurse[[#This Row],[MDS Census]]</f>
        <v>0.12776898734177217</v>
      </c>
      <c r="J288" s="4">
        <f>SUM(Nurse[[#This Row],[RN Hours (excl. Admin, DON)]],Nurse[[#This Row],[RN Admin Hours]],Nurse[[#This Row],[RN DON Hours]],Nurse[[#This Row],[LPN Hours (excl. Admin)]],Nurse[[#This Row],[LPN Admin Hours]],Nurse[[#This Row],[CNA Hours]],Nurse[[#This Row],[NA TR Hours]],Nurse[[#This Row],[Med Aide/Tech Hours]])</f>
        <v>225.73097826086959</v>
      </c>
      <c r="K288" s="4">
        <f>SUM(Nurse[[#This Row],[RN Hours (excl. Admin, DON)]],Nurse[[#This Row],[LPN Hours (excl. Admin)]],Nurse[[#This Row],[CNA Hours]],Nurse[[#This Row],[NA TR Hours]],Nurse[[#This Row],[Med Aide/Tech Hours]])</f>
        <v>211.81793478260872</v>
      </c>
      <c r="L288" s="4">
        <f>SUM(Nurse[[#This Row],[RN Hours (excl. Admin, DON)]],Nurse[[#This Row],[RN Admin Hours]],Nurse[[#This Row],[RN DON Hours]])</f>
        <v>23.567934782608695</v>
      </c>
      <c r="M288" s="4">
        <v>9.6548913043478262</v>
      </c>
      <c r="N288" s="4">
        <v>8.4347826086956523</v>
      </c>
      <c r="O288" s="4">
        <v>5.4782608695652177</v>
      </c>
      <c r="P288" s="4">
        <f>SUM(Nurse[[#This Row],[LPN Hours (excl. Admin)]],Nurse[[#This Row],[LPN Admin Hours]])</f>
        <v>78.404891304347828</v>
      </c>
      <c r="Q288" s="4">
        <v>78.404891304347828</v>
      </c>
      <c r="R288" s="4">
        <v>0</v>
      </c>
      <c r="S288" s="4">
        <f>SUM(Nurse[[#This Row],[CNA Hours]],Nurse[[#This Row],[NA TR Hours]],Nurse[[#This Row],[Med Aide/Tech Hours]])</f>
        <v>123.75815217391305</v>
      </c>
      <c r="T288" s="4">
        <v>64.266304347826093</v>
      </c>
      <c r="U288" s="4">
        <v>47.926630434782609</v>
      </c>
      <c r="V288" s="4">
        <v>11.565217391304348</v>
      </c>
      <c r="W2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8" s="4">
        <v>0</v>
      </c>
      <c r="Y288" s="4">
        <v>0</v>
      </c>
      <c r="Z288" s="4">
        <v>0</v>
      </c>
      <c r="AA288" s="4">
        <v>0</v>
      </c>
      <c r="AB288" s="4">
        <v>0</v>
      </c>
      <c r="AC288" s="4">
        <v>0</v>
      </c>
      <c r="AD288" s="4">
        <v>0</v>
      </c>
      <c r="AE288" s="4">
        <v>0</v>
      </c>
      <c r="AF288" s="1">
        <v>265166</v>
      </c>
      <c r="AG288" s="1">
        <v>7</v>
      </c>
      <c r="AH288"/>
    </row>
    <row r="289" spans="1:34" x14ac:dyDescent="0.25">
      <c r="A289" t="s">
        <v>496</v>
      </c>
      <c r="B289" t="s">
        <v>32</v>
      </c>
      <c r="C289" t="s">
        <v>730</v>
      </c>
      <c r="D289" t="s">
        <v>598</v>
      </c>
      <c r="E289" s="4">
        <v>59.086956521739133</v>
      </c>
      <c r="F289" s="4">
        <f>Nurse[[#This Row],[Total Nurse Staff Hours]]/Nurse[[#This Row],[MDS Census]]</f>
        <v>3.1122148638704932</v>
      </c>
      <c r="G289" s="4">
        <f>Nurse[[#This Row],[Total Direct Care Staff Hours]]/Nurse[[#This Row],[MDS Census]]</f>
        <v>2.8384841795437818</v>
      </c>
      <c r="H289" s="4">
        <f>Nurse[[#This Row],[Total RN Hours (w/ Admin, DON)]]/Nurse[[#This Row],[MDS Census]]</f>
        <v>0.65470934510669598</v>
      </c>
      <c r="I289" s="4">
        <f>Nurse[[#This Row],[RN Hours (excl. Admin, DON)]]/Nurse[[#This Row],[MDS Census]]</f>
        <v>0.38097866077998527</v>
      </c>
      <c r="J289" s="4">
        <f>SUM(Nurse[[#This Row],[RN Hours (excl. Admin, DON)]],Nurse[[#This Row],[RN Admin Hours]],Nurse[[#This Row],[RN DON Hours]],Nurse[[#This Row],[LPN Hours (excl. Admin)]],Nurse[[#This Row],[LPN Admin Hours]],Nurse[[#This Row],[CNA Hours]],Nurse[[#This Row],[NA TR Hours]],Nurse[[#This Row],[Med Aide/Tech Hours]])</f>
        <v>183.89130434782609</v>
      </c>
      <c r="K289" s="4">
        <f>SUM(Nurse[[#This Row],[RN Hours (excl. Admin, DON)]],Nurse[[#This Row],[LPN Hours (excl. Admin)]],Nurse[[#This Row],[CNA Hours]],Nurse[[#This Row],[NA TR Hours]],Nurse[[#This Row],[Med Aide/Tech Hours]])</f>
        <v>167.71739130434781</v>
      </c>
      <c r="L289" s="4">
        <f>SUM(Nurse[[#This Row],[RN Hours (excl. Admin, DON)]],Nurse[[#This Row],[RN Admin Hours]],Nurse[[#This Row],[RN DON Hours]])</f>
        <v>38.684782608695649</v>
      </c>
      <c r="M289" s="4">
        <v>22.510869565217391</v>
      </c>
      <c r="N289" s="4">
        <v>10.869565217391305</v>
      </c>
      <c r="O289" s="4">
        <v>5.3043478260869561</v>
      </c>
      <c r="P289" s="4">
        <f>SUM(Nurse[[#This Row],[LPN Hours (excl. Admin)]],Nurse[[#This Row],[LPN Admin Hours]])</f>
        <v>46.309782608695649</v>
      </c>
      <c r="Q289" s="4">
        <v>46.309782608695649</v>
      </c>
      <c r="R289" s="4">
        <v>0</v>
      </c>
      <c r="S289" s="4">
        <f>SUM(Nurse[[#This Row],[CNA Hours]],Nurse[[#This Row],[NA TR Hours]],Nurse[[#This Row],[Med Aide/Tech Hours]])</f>
        <v>98.896739130434781</v>
      </c>
      <c r="T289" s="4">
        <v>93.527173913043484</v>
      </c>
      <c r="U289" s="4">
        <v>0.49456521739130432</v>
      </c>
      <c r="V289" s="4">
        <v>4.875</v>
      </c>
      <c r="W2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9" s="4">
        <v>0</v>
      </c>
      <c r="Y289" s="4">
        <v>0</v>
      </c>
      <c r="Z289" s="4">
        <v>0</v>
      </c>
      <c r="AA289" s="4">
        <v>0</v>
      </c>
      <c r="AB289" s="4">
        <v>0</v>
      </c>
      <c r="AC289" s="4">
        <v>0</v>
      </c>
      <c r="AD289" s="4">
        <v>0</v>
      </c>
      <c r="AE289" s="4">
        <v>0</v>
      </c>
      <c r="AF289" s="1">
        <v>265155</v>
      </c>
      <c r="AG289" s="1">
        <v>7</v>
      </c>
      <c r="AH289"/>
    </row>
    <row r="290" spans="1:34" x14ac:dyDescent="0.25">
      <c r="A290" t="s">
        <v>496</v>
      </c>
      <c r="B290" t="s">
        <v>317</v>
      </c>
      <c r="C290" t="s">
        <v>830</v>
      </c>
      <c r="D290" t="s">
        <v>566</v>
      </c>
      <c r="E290" s="4">
        <v>67.576086956521735</v>
      </c>
      <c r="F290" s="4">
        <f>Nurse[[#This Row],[Total Nurse Staff Hours]]/Nurse[[#This Row],[MDS Census]]</f>
        <v>1.8222615409361431</v>
      </c>
      <c r="G290" s="4">
        <f>Nurse[[#This Row],[Total Direct Care Staff Hours]]/Nurse[[#This Row],[MDS Census]]</f>
        <v>1.8222615409361431</v>
      </c>
      <c r="H290" s="4">
        <f>Nurse[[#This Row],[Total RN Hours (w/ Admin, DON)]]/Nurse[[#This Row],[MDS Census]]</f>
        <v>0.20460028952871159</v>
      </c>
      <c r="I290" s="4">
        <f>Nurse[[#This Row],[RN Hours (excl. Admin, DON)]]/Nurse[[#This Row],[MDS Census]]</f>
        <v>0.20460028952871159</v>
      </c>
      <c r="J290" s="4">
        <f>SUM(Nurse[[#This Row],[RN Hours (excl. Admin, DON)]],Nurse[[#This Row],[RN Admin Hours]],Nurse[[#This Row],[RN DON Hours]],Nurse[[#This Row],[LPN Hours (excl. Admin)]],Nurse[[#This Row],[LPN Admin Hours]],Nurse[[#This Row],[CNA Hours]],Nurse[[#This Row],[NA TR Hours]],Nurse[[#This Row],[Med Aide/Tech Hours]])</f>
        <v>123.14130434782609</v>
      </c>
      <c r="K290" s="4">
        <f>SUM(Nurse[[#This Row],[RN Hours (excl. Admin, DON)]],Nurse[[#This Row],[LPN Hours (excl. Admin)]],Nurse[[#This Row],[CNA Hours]],Nurse[[#This Row],[NA TR Hours]],Nurse[[#This Row],[Med Aide/Tech Hours]])</f>
        <v>123.14130434782609</v>
      </c>
      <c r="L290" s="4">
        <f>SUM(Nurse[[#This Row],[RN Hours (excl. Admin, DON)]],Nurse[[#This Row],[RN Admin Hours]],Nurse[[#This Row],[RN DON Hours]])</f>
        <v>13.826086956521738</v>
      </c>
      <c r="M290" s="4">
        <v>13.826086956521738</v>
      </c>
      <c r="N290" s="4">
        <v>0</v>
      </c>
      <c r="O290" s="4">
        <v>0</v>
      </c>
      <c r="P290" s="4">
        <f>SUM(Nurse[[#This Row],[LPN Hours (excl. Admin)]],Nurse[[#This Row],[LPN Admin Hours]])</f>
        <v>34.619565217391305</v>
      </c>
      <c r="Q290" s="4">
        <v>34.619565217391305</v>
      </c>
      <c r="R290" s="4">
        <v>0</v>
      </c>
      <c r="S290" s="4">
        <f>SUM(Nurse[[#This Row],[CNA Hours]],Nurse[[#This Row],[NA TR Hours]],Nurse[[#This Row],[Med Aide/Tech Hours]])</f>
        <v>74.695652173913047</v>
      </c>
      <c r="T290" s="4">
        <v>55.217391304347828</v>
      </c>
      <c r="U290" s="4">
        <v>0</v>
      </c>
      <c r="V290" s="4">
        <v>19.478260869565219</v>
      </c>
      <c r="W2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0" s="4">
        <v>0</v>
      </c>
      <c r="Y290" s="4">
        <v>0</v>
      </c>
      <c r="Z290" s="4">
        <v>0</v>
      </c>
      <c r="AA290" s="4">
        <v>0</v>
      </c>
      <c r="AB290" s="4">
        <v>0</v>
      </c>
      <c r="AC290" s="4">
        <v>0</v>
      </c>
      <c r="AD290" s="4">
        <v>0</v>
      </c>
      <c r="AE290" s="4">
        <v>0</v>
      </c>
      <c r="AF290" s="1">
        <v>265698</v>
      </c>
      <c r="AG290" s="1">
        <v>7</v>
      </c>
      <c r="AH290"/>
    </row>
    <row r="291" spans="1:34" x14ac:dyDescent="0.25">
      <c r="A291" t="s">
        <v>496</v>
      </c>
      <c r="B291" t="s">
        <v>90</v>
      </c>
      <c r="C291" t="s">
        <v>756</v>
      </c>
      <c r="D291" t="s">
        <v>565</v>
      </c>
      <c r="E291" s="4">
        <v>51.380434782608695</v>
      </c>
      <c r="F291" s="4">
        <f>Nurse[[#This Row],[Total Nurse Staff Hours]]/Nurse[[#This Row],[MDS Census]]</f>
        <v>2.9205458007192728</v>
      </c>
      <c r="G291" s="4">
        <f>Nurse[[#This Row],[Total Direct Care Staff Hours]]/Nurse[[#This Row],[MDS Census]]</f>
        <v>2.7261138142585155</v>
      </c>
      <c r="H291" s="4">
        <f>Nurse[[#This Row],[Total RN Hours (w/ Admin, DON)]]/Nurse[[#This Row],[MDS Census]]</f>
        <v>0.49344616035540528</v>
      </c>
      <c r="I291" s="4">
        <f>Nurse[[#This Row],[RN Hours (excl. Admin, DON)]]/Nurse[[#This Row],[MDS Census]]</f>
        <v>0.29901417389464785</v>
      </c>
      <c r="J291" s="4">
        <f>SUM(Nurse[[#This Row],[RN Hours (excl. Admin, DON)]],Nurse[[#This Row],[RN Admin Hours]],Nurse[[#This Row],[RN DON Hours]],Nurse[[#This Row],[LPN Hours (excl. Admin)]],Nurse[[#This Row],[LPN Admin Hours]],Nurse[[#This Row],[CNA Hours]],Nurse[[#This Row],[NA TR Hours]],Nurse[[#This Row],[Med Aide/Tech Hours]])</f>
        <v>150.0589130434783</v>
      </c>
      <c r="K291" s="4">
        <f>SUM(Nurse[[#This Row],[RN Hours (excl. Admin, DON)]],Nurse[[#This Row],[LPN Hours (excl. Admin)]],Nurse[[#This Row],[CNA Hours]],Nurse[[#This Row],[NA TR Hours]],Nurse[[#This Row],[Med Aide/Tech Hours]])</f>
        <v>140.06891304347829</v>
      </c>
      <c r="L291" s="4">
        <f>SUM(Nurse[[#This Row],[RN Hours (excl. Admin, DON)]],Nurse[[#This Row],[RN Admin Hours]],Nurse[[#This Row],[RN DON Hours]])</f>
        <v>25.353478260869572</v>
      </c>
      <c r="M291" s="4">
        <v>15.36347826086957</v>
      </c>
      <c r="N291" s="4">
        <v>5.2291304347826095</v>
      </c>
      <c r="O291" s="4">
        <v>4.7608695652173916</v>
      </c>
      <c r="P291" s="4">
        <f>SUM(Nurse[[#This Row],[LPN Hours (excl. Admin)]],Nurse[[#This Row],[LPN Admin Hours]])</f>
        <v>20.897826086956517</v>
      </c>
      <c r="Q291" s="4">
        <v>20.897826086956517</v>
      </c>
      <c r="R291" s="4">
        <v>0</v>
      </c>
      <c r="S291" s="4">
        <f>SUM(Nurse[[#This Row],[CNA Hours]],Nurse[[#This Row],[NA TR Hours]],Nurse[[#This Row],[Med Aide/Tech Hours]])</f>
        <v>103.80760869565221</v>
      </c>
      <c r="T291" s="4">
        <v>59.924130434782633</v>
      </c>
      <c r="U291" s="4">
        <v>8.4283695652173911</v>
      </c>
      <c r="V291" s="4">
        <v>35.455108695652186</v>
      </c>
      <c r="W2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1" s="4">
        <v>0</v>
      </c>
      <c r="Y291" s="4">
        <v>0</v>
      </c>
      <c r="Z291" s="4">
        <v>0</v>
      </c>
      <c r="AA291" s="4">
        <v>0</v>
      </c>
      <c r="AB291" s="4">
        <v>0</v>
      </c>
      <c r="AC291" s="4">
        <v>0</v>
      </c>
      <c r="AD291" s="4">
        <v>0</v>
      </c>
      <c r="AE291" s="4">
        <v>0</v>
      </c>
      <c r="AF291" s="1">
        <v>265322</v>
      </c>
      <c r="AG291" s="1">
        <v>7</v>
      </c>
      <c r="AH291"/>
    </row>
    <row r="292" spans="1:34" x14ac:dyDescent="0.25">
      <c r="A292" t="s">
        <v>496</v>
      </c>
      <c r="B292" t="s">
        <v>423</v>
      </c>
      <c r="C292" t="s">
        <v>469</v>
      </c>
      <c r="D292" t="s">
        <v>611</v>
      </c>
      <c r="E292" s="4">
        <v>30.717391304347824</v>
      </c>
      <c r="F292" s="4">
        <f>Nurse[[#This Row],[Total Nurse Staff Hours]]/Nurse[[#This Row],[MDS Census]]</f>
        <v>2.921337579617834</v>
      </c>
      <c r="G292" s="4">
        <f>Nurse[[#This Row],[Total Direct Care Staff Hours]]/Nurse[[#This Row],[MDS Census]]</f>
        <v>2.7392427459306439</v>
      </c>
      <c r="H292" s="4">
        <f>Nurse[[#This Row],[Total RN Hours (w/ Admin, DON)]]/Nurse[[#This Row],[MDS Census]]</f>
        <v>0.68208421797593777</v>
      </c>
      <c r="I292" s="4">
        <f>Nurse[[#This Row],[RN Hours (excl. Admin, DON)]]/Nurse[[#This Row],[MDS Census]]</f>
        <v>0.49998938428874734</v>
      </c>
      <c r="J292" s="4">
        <f>SUM(Nurse[[#This Row],[RN Hours (excl. Admin, DON)]],Nurse[[#This Row],[RN Admin Hours]],Nurse[[#This Row],[RN DON Hours]],Nurse[[#This Row],[LPN Hours (excl. Admin)]],Nurse[[#This Row],[LPN Admin Hours]],Nurse[[#This Row],[CNA Hours]],Nurse[[#This Row],[NA TR Hours]],Nurse[[#This Row],[Med Aide/Tech Hours]])</f>
        <v>89.735869565217371</v>
      </c>
      <c r="K292" s="4">
        <f>SUM(Nurse[[#This Row],[RN Hours (excl. Admin, DON)]],Nurse[[#This Row],[LPN Hours (excl. Admin)]],Nurse[[#This Row],[CNA Hours]],Nurse[[#This Row],[NA TR Hours]],Nurse[[#This Row],[Med Aide/Tech Hours]])</f>
        <v>84.142391304347811</v>
      </c>
      <c r="L292" s="4">
        <f>SUM(Nurse[[#This Row],[RN Hours (excl. Admin, DON)]],Nurse[[#This Row],[RN Admin Hours]],Nurse[[#This Row],[RN DON Hours]])</f>
        <v>20.951847826086958</v>
      </c>
      <c r="M292" s="4">
        <v>15.358369565217391</v>
      </c>
      <c r="N292" s="4">
        <v>3.7326086956521736</v>
      </c>
      <c r="O292" s="4">
        <v>1.8608695652173912</v>
      </c>
      <c r="P292" s="4">
        <f>SUM(Nurse[[#This Row],[LPN Hours (excl. Admin)]],Nurse[[#This Row],[LPN Admin Hours]])</f>
        <v>12.703695652173913</v>
      </c>
      <c r="Q292" s="4">
        <v>12.703695652173913</v>
      </c>
      <c r="R292" s="4">
        <v>0</v>
      </c>
      <c r="S292" s="4">
        <f>SUM(Nurse[[#This Row],[CNA Hours]],Nurse[[#This Row],[NA TR Hours]],Nurse[[#This Row],[Med Aide/Tech Hours]])</f>
        <v>56.080326086956518</v>
      </c>
      <c r="T292" s="4">
        <v>37.402717391304343</v>
      </c>
      <c r="U292" s="4">
        <v>0.50510869565217387</v>
      </c>
      <c r="V292" s="4">
        <v>18.172499999999996</v>
      </c>
      <c r="W2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2" s="4">
        <v>0</v>
      </c>
      <c r="Y292" s="4">
        <v>0</v>
      </c>
      <c r="Z292" s="4">
        <v>0</v>
      </c>
      <c r="AA292" s="4">
        <v>0</v>
      </c>
      <c r="AB292" s="4">
        <v>0</v>
      </c>
      <c r="AC292" s="4">
        <v>0</v>
      </c>
      <c r="AD292" s="4">
        <v>0</v>
      </c>
      <c r="AE292" s="4">
        <v>0</v>
      </c>
      <c r="AF292" s="1">
        <v>265836</v>
      </c>
      <c r="AG292" s="1">
        <v>7</v>
      </c>
      <c r="AH292"/>
    </row>
    <row r="293" spans="1:34" x14ac:dyDescent="0.25">
      <c r="A293" t="s">
        <v>496</v>
      </c>
      <c r="B293" t="s">
        <v>248</v>
      </c>
      <c r="C293" t="s">
        <v>716</v>
      </c>
      <c r="D293" t="s">
        <v>593</v>
      </c>
      <c r="E293" s="4">
        <v>40.184782608695649</v>
      </c>
      <c r="F293" s="4">
        <f>Nurse[[#This Row],[Total Nurse Staff Hours]]/Nurse[[#This Row],[MDS Census]]</f>
        <v>3.3860346226670277</v>
      </c>
      <c r="G293" s="4">
        <f>Nurse[[#This Row],[Total Direct Care Staff Hours]]/Nurse[[#This Row],[MDS Census]]</f>
        <v>3.2951501217203134</v>
      </c>
      <c r="H293" s="4">
        <f>Nurse[[#This Row],[Total RN Hours (w/ Admin, DON)]]/Nurse[[#This Row],[MDS Census]]</f>
        <v>0.35638625912902366</v>
      </c>
      <c r="I293" s="4">
        <f>Nurse[[#This Row],[RN Hours (excl. Admin, DON)]]/Nurse[[#This Row],[MDS Census]]</f>
        <v>0.26550175818231009</v>
      </c>
      <c r="J293" s="4">
        <f>SUM(Nurse[[#This Row],[RN Hours (excl. Admin, DON)]],Nurse[[#This Row],[RN Admin Hours]],Nurse[[#This Row],[RN DON Hours]],Nurse[[#This Row],[LPN Hours (excl. Admin)]],Nurse[[#This Row],[LPN Admin Hours]],Nurse[[#This Row],[CNA Hours]],Nurse[[#This Row],[NA TR Hours]],Nurse[[#This Row],[Med Aide/Tech Hours]])</f>
        <v>136.0670652173913</v>
      </c>
      <c r="K293" s="4">
        <f>SUM(Nurse[[#This Row],[RN Hours (excl. Admin, DON)]],Nurse[[#This Row],[LPN Hours (excl. Admin)]],Nurse[[#This Row],[CNA Hours]],Nurse[[#This Row],[NA TR Hours]],Nurse[[#This Row],[Med Aide/Tech Hours]])</f>
        <v>132.4148913043478</v>
      </c>
      <c r="L293" s="4">
        <f>SUM(Nurse[[#This Row],[RN Hours (excl. Admin, DON)]],Nurse[[#This Row],[RN Admin Hours]],Nurse[[#This Row],[RN DON Hours]])</f>
        <v>14.321304347826091</v>
      </c>
      <c r="M293" s="4">
        <v>10.669130434782613</v>
      </c>
      <c r="N293" s="4">
        <v>0</v>
      </c>
      <c r="O293" s="4">
        <v>3.652173913043478</v>
      </c>
      <c r="P293" s="4">
        <f>SUM(Nurse[[#This Row],[LPN Hours (excl. Admin)]],Nurse[[#This Row],[LPN Admin Hours]])</f>
        <v>33.062499999999993</v>
      </c>
      <c r="Q293" s="4">
        <v>33.062499999999993</v>
      </c>
      <c r="R293" s="4">
        <v>0</v>
      </c>
      <c r="S293" s="4">
        <f>SUM(Nurse[[#This Row],[CNA Hours]],Nurse[[#This Row],[NA TR Hours]],Nurse[[#This Row],[Med Aide/Tech Hours]])</f>
        <v>88.683260869565217</v>
      </c>
      <c r="T293" s="4">
        <v>53.392391304347818</v>
      </c>
      <c r="U293" s="4">
        <v>1.201086956521739</v>
      </c>
      <c r="V293" s="4">
        <v>34.089782608695657</v>
      </c>
      <c r="W2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28.965434782608696</v>
      </c>
      <c r="X293" s="4">
        <v>1.5652173913043479</v>
      </c>
      <c r="Y293" s="4">
        <v>0</v>
      </c>
      <c r="Z293" s="4">
        <v>0</v>
      </c>
      <c r="AA293" s="4">
        <v>3.2486956521739123</v>
      </c>
      <c r="AB293" s="4">
        <v>0</v>
      </c>
      <c r="AC293" s="4">
        <v>19.034130434782607</v>
      </c>
      <c r="AD293" s="4">
        <v>0</v>
      </c>
      <c r="AE293" s="4">
        <v>5.1173913043478256</v>
      </c>
      <c r="AF293" s="1">
        <v>265578</v>
      </c>
      <c r="AG293" s="1">
        <v>7</v>
      </c>
      <c r="AH293"/>
    </row>
    <row r="294" spans="1:34" x14ac:dyDescent="0.25">
      <c r="A294" t="s">
        <v>496</v>
      </c>
      <c r="B294" t="s">
        <v>95</v>
      </c>
      <c r="C294" t="s">
        <v>759</v>
      </c>
      <c r="D294" t="s">
        <v>532</v>
      </c>
      <c r="E294" s="4">
        <v>167.06521739130434</v>
      </c>
      <c r="F294" s="4">
        <f>Nurse[[#This Row],[Total Nurse Staff Hours]]/Nurse[[#This Row],[MDS Census]]</f>
        <v>1.4676532205595316</v>
      </c>
      <c r="G294" s="4">
        <f>Nurse[[#This Row],[Total Direct Care Staff Hours]]/Nurse[[#This Row],[MDS Census]]</f>
        <v>1.4634892648015616</v>
      </c>
      <c r="H294" s="4">
        <f>Nurse[[#This Row],[Total RN Hours (w/ Admin, DON)]]/Nurse[[#This Row],[MDS Census]]</f>
        <v>9.5250487963565389E-2</v>
      </c>
      <c r="I294" s="4">
        <f>Nurse[[#This Row],[RN Hours (excl. Admin, DON)]]/Nurse[[#This Row],[MDS Census]]</f>
        <v>9.1086532205595316E-2</v>
      </c>
      <c r="J294" s="4">
        <f>SUM(Nurse[[#This Row],[RN Hours (excl. Admin, DON)]],Nurse[[#This Row],[RN Admin Hours]],Nurse[[#This Row],[RN DON Hours]],Nurse[[#This Row],[LPN Hours (excl. Admin)]],Nurse[[#This Row],[LPN Admin Hours]],Nurse[[#This Row],[CNA Hours]],Nurse[[#This Row],[NA TR Hours]],Nurse[[#This Row],[Med Aide/Tech Hours]])</f>
        <v>245.1938043478261</v>
      </c>
      <c r="K294" s="4">
        <f>SUM(Nurse[[#This Row],[RN Hours (excl. Admin, DON)]],Nurse[[#This Row],[LPN Hours (excl. Admin)]],Nurse[[#This Row],[CNA Hours]],Nurse[[#This Row],[NA TR Hours]],Nurse[[#This Row],[Med Aide/Tech Hours]])</f>
        <v>244.49815217391304</v>
      </c>
      <c r="L294" s="4">
        <f>SUM(Nurse[[#This Row],[RN Hours (excl. Admin, DON)]],Nurse[[#This Row],[RN Admin Hours]],Nurse[[#This Row],[RN DON Hours]])</f>
        <v>15.913043478260869</v>
      </c>
      <c r="M294" s="4">
        <v>15.217391304347826</v>
      </c>
      <c r="N294" s="4">
        <v>0</v>
      </c>
      <c r="O294" s="4">
        <v>0.69565217391304346</v>
      </c>
      <c r="P294" s="4">
        <f>SUM(Nurse[[#This Row],[LPN Hours (excl. Admin)]],Nurse[[#This Row],[LPN Admin Hours]])</f>
        <v>19.119565217391305</v>
      </c>
      <c r="Q294" s="4">
        <v>19.119565217391305</v>
      </c>
      <c r="R294" s="4">
        <v>0</v>
      </c>
      <c r="S294" s="4">
        <f>SUM(Nurse[[#This Row],[CNA Hours]],Nurse[[#This Row],[NA TR Hours]],Nurse[[#This Row],[Med Aide/Tech Hours]])</f>
        <v>210.16119565217392</v>
      </c>
      <c r="T294" s="4">
        <v>158.4354347826087</v>
      </c>
      <c r="U294" s="4">
        <v>0</v>
      </c>
      <c r="V294" s="4">
        <v>51.725760869565221</v>
      </c>
      <c r="W2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4" s="4">
        <v>0</v>
      </c>
      <c r="Y294" s="4">
        <v>0</v>
      </c>
      <c r="Z294" s="4">
        <v>0</v>
      </c>
      <c r="AA294" s="4">
        <v>0</v>
      </c>
      <c r="AB294" s="4">
        <v>0</v>
      </c>
      <c r="AC294" s="4">
        <v>0</v>
      </c>
      <c r="AD294" s="4">
        <v>0</v>
      </c>
      <c r="AE294" s="4">
        <v>0</v>
      </c>
      <c r="AF294" s="1">
        <v>265330</v>
      </c>
      <c r="AG294" s="1">
        <v>7</v>
      </c>
      <c r="AH294"/>
    </row>
    <row r="295" spans="1:34" x14ac:dyDescent="0.25">
      <c r="A295" t="s">
        <v>496</v>
      </c>
      <c r="B295" t="s">
        <v>216</v>
      </c>
      <c r="C295" t="s">
        <v>716</v>
      </c>
      <c r="D295" t="s">
        <v>610</v>
      </c>
      <c r="E295" s="4">
        <v>201.5108695652174</v>
      </c>
      <c r="F295" s="4">
        <f>Nurse[[#This Row],[Total Nurse Staff Hours]]/Nurse[[#This Row],[MDS Census]]</f>
        <v>2.089477318086197</v>
      </c>
      <c r="G295" s="4">
        <f>Nurse[[#This Row],[Total Direct Care Staff Hours]]/Nurse[[#This Row],[MDS Census]]</f>
        <v>1.9251345811532445</v>
      </c>
      <c r="H295" s="4">
        <f>Nurse[[#This Row],[Total RN Hours (w/ Admin, DON)]]/Nurse[[#This Row],[MDS Census]]</f>
        <v>0.23598899617023569</v>
      </c>
      <c r="I295" s="4">
        <f>Nurse[[#This Row],[RN Hours (excl. Admin, DON)]]/Nurse[[#This Row],[MDS Census]]</f>
        <v>7.1646259237283558E-2</v>
      </c>
      <c r="J295" s="4">
        <f>SUM(Nurse[[#This Row],[RN Hours (excl. Admin, DON)]],Nurse[[#This Row],[RN Admin Hours]],Nurse[[#This Row],[RN DON Hours]],Nurse[[#This Row],[LPN Hours (excl. Admin)]],Nurse[[#This Row],[LPN Admin Hours]],Nurse[[#This Row],[CNA Hours]],Nurse[[#This Row],[NA TR Hours]],Nurse[[#This Row],[Med Aide/Tech Hours]])</f>
        <v>421.05239130434791</v>
      </c>
      <c r="K295" s="4">
        <f>SUM(Nurse[[#This Row],[RN Hours (excl. Admin, DON)]],Nurse[[#This Row],[LPN Hours (excl. Admin)]],Nurse[[#This Row],[CNA Hours]],Nurse[[#This Row],[NA TR Hours]],Nurse[[#This Row],[Med Aide/Tech Hours]])</f>
        <v>387.93554347826091</v>
      </c>
      <c r="L295" s="4">
        <f>SUM(Nurse[[#This Row],[RN Hours (excl. Admin, DON)]],Nurse[[#This Row],[RN Admin Hours]],Nurse[[#This Row],[RN DON Hours]])</f>
        <v>47.554347826086953</v>
      </c>
      <c r="M295" s="4">
        <v>14.4375</v>
      </c>
      <c r="N295" s="4">
        <v>26.698369565217391</v>
      </c>
      <c r="O295" s="4">
        <v>6.4184782608695654</v>
      </c>
      <c r="P295" s="4">
        <f>SUM(Nurse[[#This Row],[LPN Hours (excl. Admin)]],Nurse[[#This Row],[LPN Admin Hours]])</f>
        <v>114.61413043478261</v>
      </c>
      <c r="Q295" s="4">
        <v>114.61413043478261</v>
      </c>
      <c r="R295" s="4">
        <v>0</v>
      </c>
      <c r="S295" s="4">
        <f>SUM(Nurse[[#This Row],[CNA Hours]],Nurse[[#This Row],[NA TR Hours]],Nurse[[#This Row],[Med Aide/Tech Hours]])</f>
        <v>258.88391304347834</v>
      </c>
      <c r="T295" s="4">
        <v>191.84858695652181</v>
      </c>
      <c r="U295" s="4">
        <v>0</v>
      </c>
      <c r="V295" s="4">
        <v>67.035326086956516</v>
      </c>
      <c r="W2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4.7290217391304346</v>
      </c>
      <c r="X295" s="4">
        <v>0</v>
      </c>
      <c r="Y295" s="4">
        <v>0</v>
      </c>
      <c r="Z295" s="4">
        <v>0</v>
      </c>
      <c r="AA295" s="4">
        <v>0</v>
      </c>
      <c r="AB295" s="4">
        <v>0</v>
      </c>
      <c r="AC295" s="4">
        <v>4.7290217391304346</v>
      </c>
      <c r="AD295" s="4">
        <v>0</v>
      </c>
      <c r="AE295" s="4">
        <v>0</v>
      </c>
      <c r="AF295" s="1">
        <v>265524</v>
      </c>
      <c r="AG295" s="1">
        <v>7</v>
      </c>
      <c r="AH295"/>
    </row>
    <row r="296" spans="1:34" x14ac:dyDescent="0.25">
      <c r="A296" t="s">
        <v>496</v>
      </c>
      <c r="B296" t="s">
        <v>129</v>
      </c>
      <c r="C296" t="s">
        <v>774</v>
      </c>
      <c r="D296" t="s">
        <v>554</v>
      </c>
      <c r="E296" s="4">
        <v>84.315217391304344</v>
      </c>
      <c r="F296" s="4">
        <f>Nurse[[#This Row],[Total Nurse Staff Hours]]/Nurse[[#This Row],[MDS Census]]</f>
        <v>3.2115972669846591</v>
      </c>
      <c r="G296" s="4">
        <f>Nurse[[#This Row],[Total Direct Care Staff Hours]]/Nurse[[#This Row],[MDS Census]]</f>
        <v>2.9454647415237849</v>
      </c>
      <c r="H296" s="4">
        <f>Nurse[[#This Row],[Total RN Hours (w/ Admin, DON)]]/Nurse[[#This Row],[MDS Census]]</f>
        <v>0.26611447724635812</v>
      </c>
      <c r="I296" s="4">
        <f>Nurse[[#This Row],[RN Hours (excl. Admin, DON)]]/Nurse[[#This Row],[MDS Census]]</f>
        <v>0.14098620600747711</v>
      </c>
      <c r="J296" s="4">
        <f>SUM(Nurse[[#This Row],[RN Hours (excl. Admin, DON)]],Nurse[[#This Row],[RN Admin Hours]],Nurse[[#This Row],[RN DON Hours]],Nurse[[#This Row],[LPN Hours (excl. Admin)]],Nurse[[#This Row],[LPN Admin Hours]],Nurse[[#This Row],[CNA Hours]],Nurse[[#This Row],[NA TR Hours]],Nurse[[#This Row],[Med Aide/Tech Hours]])</f>
        <v>270.78652173913042</v>
      </c>
      <c r="K296" s="4">
        <f>SUM(Nurse[[#This Row],[RN Hours (excl. Admin, DON)]],Nurse[[#This Row],[LPN Hours (excl. Admin)]],Nurse[[#This Row],[CNA Hours]],Nurse[[#This Row],[NA TR Hours]],Nurse[[#This Row],[Med Aide/Tech Hours]])</f>
        <v>248.3475</v>
      </c>
      <c r="L296" s="4">
        <f>SUM(Nurse[[#This Row],[RN Hours (excl. Admin, DON)]],Nurse[[#This Row],[RN Admin Hours]],Nurse[[#This Row],[RN DON Hours]])</f>
        <v>22.4375</v>
      </c>
      <c r="M296" s="4">
        <v>11.887282608695651</v>
      </c>
      <c r="N296" s="4">
        <v>5.5395652173913046</v>
      </c>
      <c r="O296" s="4">
        <v>5.0106521739130434</v>
      </c>
      <c r="P296" s="4">
        <f>SUM(Nurse[[#This Row],[LPN Hours (excl. Admin)]],Nurse[[#This Row],[LPN Admin Hours]])</f>
        <v>76.084673913043488</v>
      </c>
      <c r="Q296" s="4">
        <v>64.195869565217393</v>
      </c>
      <c r="R296" s="4">
        <v>11.88880434782609</v>
      </c>
      <c r="S296" s="4">
        <f>SUM(Nurse[[#This Row],[CNA Hours]],Nurse[[#This Row],[NA TR Hours]],Nurse[[#This Row],[Med Aide/Tech Hours]])</f>
        <v>172.26434782608698</v>
      </c>
      <c r="T296" s="4">
        <v>122.53195652173913</v>
      </c>
      <c r="U296" s="4">
        <v>15.657717391304347</v>
      </c>
      <c r="V296" s="4">
        <v>34.074673913043483</v>
      </c>
      <c r="W2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12.731956521739129</v>
      </c>
      <c r="X296" s="4">
        <v>0.22554347826086957</v>
      </c>
      <c r="Y296" s="4">
        <v>0</v>
      </c>
      <c r="Z296" s="4">
        <v>0</v>
      </c>
      <c r="AA296" s="4">
        <v>7.1764130434782611</v>
      </c>
      <c r="AB296" s="4">
        <v>0</v>
      </c>
      <c r="AC296" s="4">
        <v>5.3299999999999992</v>
      </c>
      <c r="AD296" s="4">
        <v>0</v>
      </c>
      <c r="AE296" s="4">
        <v>0</v>
      </c>
      <c r="AF296" s="1">
        <v>265381</v>
      </c>
      <c r="AG296" s="1">
        <v>7</v>
      </c>
      <c r="AH296"/>
    </row>
    <row r="297" spans="1:34" x14ac:dyDescent="0.25">
      <c r="A297" t="s">
        <v>496</v>
      </c>
      <c r="B297" t="s">
        <v>329</v>
      </c>
      <c r="C297" t="s">
        <v>710</v>
      </c>
      <c r="D297" t="s">
        <v>538</v>
      </c>
      <c r="E297" s="4">
        <v>60.141304347826086</v>
      </c>
      <c r="F297" s="4">
        <f>Nurse[[#This Row],[Total Nurse Staff Hours]]/Nurse[[#This Row],[MDS Census]]</f>
        <v>3.5685993132116391</v>
      </c>
      <c r="G297" s="4">
        <f>Nurse[[#This Row],[Total Direct Care Staff Hours]]/Nurse[[#This Row],[MDS Census]]</f>
        <v>3.4049990963311045</v>
      </c>
      <c r="H297" s="4">
        <f>Nurse[[#This Row],[Total RN Hours (w/ Admin, DON)]]/Nurse[[#This Row],[MDS Census]]</f>
        <v>0.22706488342671249</v>
      </c>
      <c r="I297" s="4">
        <f>Nurse[[#This Row],[RN Hours (excl. Admin, DON)]]/Nurse[[#This Row],[MDS Census]]</f>
        <v>0.1374371950117477</v>
      </c>
      <c r="J297" s="4">
        <f>SUM(Nurse[[#This Row],[RN Hours (excl. Admin, DON)]],Nurse[[#This Row],[RN Admin Hours]],Nurse[[#This Row],[RN DON Hours]],Nurse[[#This Row],[LPN Hours (excl. Admin)]],Nurse[[#This Row],[LPN Admin Hours]],Nurse[[#This Row],[CNA Hours]],Nurse[[#This Row],[NA TR Hours]],Nurse[[#This Row],[Med Aide/Tech Hours]])</f>
        <v>214.62021739130435</v>
      </c>
      <c r="K297" s="4">
        <f>SUM(Nurse[[#This Row],[RN Hours (excl. Admin, DON)]],Nurse[[#This Row],[LPN Hours (excl. Admin)]],Nurse[[#This Row],[CNA Hours]],Nurse[[#This Row],[NA TR Hours]],Nurse[[#This Row],[Med Aide/Tech Hours]])</f>
        <v>204.78108695652176</v>
      </c>
      <c r="L297" s="4">
        <f>SUM(Nurse[[#This Row],[RN Hours (excl. Admin, DON)]],Nurse[[#This Row],[RN Admin Hours]],Nurse[[#This Row],[RN DON Hours]])</f>
        <v>13.655978260869567</v>
      </c>
      <c r="M297" s="4">
        <v>8.2656521739130433</v>
      </c>
      <c r="N297" s="4">
        <v>0.42391304347826086</v>
      </c>
      <c r="O297" s="4">
        <v>4.9664130434782612</v>
      </c>
      <c r="P297" s="4">
        <f>SUM(Nurse[[#This Row],[LPN Hours (excl. Admin)]],Nurse[[#This Row],[LPN Admin Hours]])</f>
        <v>35.53097826086956</v>
      </c>
      <c r="Q297" s="4">
        <v>31.082173913043473</v>
      </c>
      <c r="R297" s="4">
        <v>4.448804347826087</v>
      </c>
      <c r="S297" s="4">
        <f>SUM(Nurse[[#This Row],[CNA Hours]],Nurse[[#This Row],[NA TR Hours]],Nurse[[#This Row],[Med Aide/Tech Hours]])</f>
        <v>165.43326086956523</v>
      </c>
      <c r="T297" s="4">
        <v>120.31684782608697</v>
      </c>
      <c r="U297" s="4">
        <v>0.39228260869565224</v>
      </c>
      <c r="V297" s="4">
        <v>44.724130434782609</v>
      </c>
      <c r="W2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138.07445652173914</v>
      </c>
      <c r="X297" s="4">
        <v>7.8206521739130439</v>
      </c>
      <c r="Y297" s="4">
        <v>0.42391304347826086</v>
      </c>
      <c r="Z297" s="4">
        <v>0</v>
      </c>
      <c r="AA297" s="4">
        <v>17.059673913043479</v>
      </c>
      <c r="AB297" s="4">
        <v>0</v>
      </c>
      <c r="AC297" s="4">
        <v>110.23250000000002</v>
      </c>
      <c r="AD297" s="4">
        <v>0</v>
      </c>
      <c r="AE297" s="4">
        <v>2.5377173913043478</v>
      </c>
      <c r="AF297" s="1">
        <v>265710</v>
      </c>
      <c r="AG297" s="1">
        <v>7</v>
      </c>
      <c r="AH297"/>
    </row>
    <row r="298" spans="1:34" x14ac:dyDescent="0.25">
      <c r="A298" t="s">
        <v>496</v>
      </c>
      <c r="B298" t="s">
        <v>309</v>
      </c>
      <c r="C298" t="s">
        <v>828</v>
      </c>
      <c r="D298" t="s">
        <v>593</v>
      </c>
      <c r="E298" s="4">
        <v>55.043478260869563</v>
      </c>
      <c r="F298" s="4">
        <f>Nurse[[#This Row],[Total Nurse Staff Hours]]/Nurse[[#This Row],[MDS Census]]</f>
        <v>2.6116785150078994</v>
      </c>
      <c r="G298" s="4">
        <f>Nurse[[#This Row],[Total Direct Care Staff Hours]]/Nurse[[#This Row],[MDS Census]]</f>
        <v>2.4836176935229068</v>
      </c>
      <c r="H298" s="4">
        <f>Nurse[[#This Row],[Total RN Hours (w/ Admin, DON)]]/Nurse[[#This Row],[MDS Census]]</f>
        <v>0.2289198262243286</v>
      </c>
      <c r="I298" s="4">
        <f>Nurse[[#This Row],[RN Hours (excl. Admin, DON)]]/Nurse[[#This Row],[MDS Census]]</f>
        <v>0.1008590047393365</v>
      </c>
      <c r="J298" s="4">
        <f>SUM(Nurse[[#This Row],[RN Hours (excl. Admin, DON)]],Nurse[[#This Row],[RN Admin Hours]],Nurse[[#This Row],[RN DON Hours]],Nurse[[#This Row],[LPN Hours (excl. Admin)]],Nurse[[#This Row],[LPN Admin Hours]],Nurse[[#This Row],[CNA Hours]],Nurse[[#This Row],[NA TR Hours]],Nurse[[#This Row],[Med Aide/Tech Hours]])</f>
        <v>143.75586956521741</v>
      </c>
      <c r="K298" s="4">
        <f>SUM(Nurse[[#This Row],[RN Hours (excl. Admin, DON)]],Nurse[[#This Row],[LPN Hours (excl. Admin)]],Nurse[[#This Row],[CNA Hours]],Nurse[[#This Row],[NA TR Hours]],Nurse[[#This Row],[Med Aide/Tech Hours]])</f>
        <v>136.70695652173913</v>
      </c>
      <c r="L298" s="4">
        <f>SUM(Nurse[[#This Row],[RN Hours (excl. Admin, DON)]],Nurse[[#This Row],[RN Admin Hours]],Nurse[[#This Row],[RN DON Hours]])</f>
        <v>12.600543478260869</v>
      </c>
      <c r="M298" s="4">
        <v>5.5516304347826084</v>
      </c>
      <c r="N298" s="4">
        <v>0</v>
      </c>
      <c r="O298" s="4">
        <v>7.0489130434782608</v>
      </c>
      <c r="P298" s="4">
        <f>SUM(Nurse[[#This Row],[LPN Hours (excl. Admin)]],Nurse[[#This Row],[LPN Admin Hours]])</f>
        <v>24.815217391304348</v>
      </c>
      <c r="Q298" s="4">
        <v>24.815217391304348</v>
      </c>
      <c r="R298" s="4">
        <v>0</v>
      </c>
      <c r="S298" s="4">
        <f>SUM(Nurse[[#This Row],[CNA Hours]],Nurse[[#This Row],[NA TR Hours]],Nurse[[#This Row],[Med Aide/Tech Hours]])</f>
        <v>106.34010869565219</v>
      </c>
      <c r="T298" s="4">
        <v>80.391739130434786</v>
      </c>
      <c r="U298" s="4">
        <v>3.6005434782608696</v>
      </c>
      <c r="V298" s="4">
        <v>22.347826086956523</v>
      </c>
      <c r="W2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8" s="4">
        <v>0</v>
      </c>
      <c r="Y298" s="4">
        <v>0</v>
      </c>
      <c r="Z298" s="4">
        <v>0</v>
      </c>
      <c r="AA298" s="4">
        <v>0</v>
      </c>
      <c r="AB298" s="4">
        <v>0</v>
      </c>
      <c r="AC298" s="4">
        <v>0</v>
      </c>
      <c r="AD298" s="4">
        <v>0</v>
      </c>
      <c r="AE298" s="4">
        <v>0</v>
      </c>
      <c r="AF298" s="1">
        <v>265680</v>
      </c>
      <c r="AG298" s="1">
        <v>7</v>
      </c>
      <c r="AH298"/>
    </row>
    <row r="299" spans="1:34" x14ac:dyDescent="0.25">
      <c r="A299" t="s">
        <v>496</v>
      </c>
      <c r="B299" t="s">
        <v>160</v>
      </c>
      <c r="C299" t="s">
        <v>716</v>
      </c>
      <c r="D299" t="s">
        <v>610</v>
      </c>
      <c r="E299" s="4">
        <v>83</v>
      </c>
      <c r="F299" s="4">
        <f>Nurse[[#This Row],[Total Nurse Staff Hours]]/Nurse[[#This Row],[MDS Census]]</f>
        <v>2.5686092194866421</v>
      </c>
      <c r="G299" s="4">
        <f>Nurse[[#This Row],[Total Direct Care Staff Hours]]/Nurse[[#This Row],[MDS Census]]</f>
        <v>2.5250379779989522</v>
      </c>
      <c r="H299" s="4">
        <f>Nurse[[#This Row],[Total RN Hours (w/ Admin, DON)]]/Nurse[[#This Row],[MDS Census]]</f>
        <v>7.2319277108433735E-2</v>
      </c>
      <c r="I299" s="4">
        <f>Nurse[[#This Row],[RN Hours (excl. Admin, DON)]]/Nurse[[#This Row],[MDS Census]]</f>
        <v>2.874803562074384E-2</v>
      </c>
      <c r="J299" s="4">
        <f>SUM(Nurse[[#This Row],[RN Hours (excl. Admin, DON)]],Nurse[[#This Row],[RN Admin Hours]],Nurse[[#This Row],[RN DON Hours]],Nurse[[#This Row],[LPN Hours (excl. Admin)]],Nurse[[#This Row],[LPN Admin Hours]],Nurse[[#This Row],[CNA Hours]],Nurse[[#This Row],[NA TR Hours]],Nurse[[#This Row],[Med Aide/Tech Hours]])</f>
        <v>213.1945652173913</v>
      </c>
      <c r="K299" s="4">
        <f>SUM(Nurse[[#This Row],[RN Hours (excl. Admin, DON)]],Nurse[[#This Row],[LPN Hours (excl. Admin)]],Nurse[[#This Row],[CNA Hours]],Nurse[[#This Row],[NA TR Hours]],Nurse[[#This Row],[Med Aide/Tech Hours]])</f>
        <v>209.57815217391305</v>
      </c>
      <c r="L299" s="4">
        <f>SUM(Nurse[[#This Row],[RN Hours (excl. Admin, DON)]],Nurse[[#This Row],[RN Admin Hours]],Nurse[[#This Row],[RN DON Hours]])</f>
        <v>6.0024999999999995</v>
      </c>
      <c r="M299" s="4">
        <v>2.3860869565217389</v>
      </c>
      <c r="N299" s="4">
        <v>3.3120652173913037</v>
      </c>
      <c r="O299" s="4">
        <v>0.30434782608695654</v>
      </c>
      <c r="P299" s="4">
        <f>SUM(Nurse[[#This Row],[LPN Hours (excl. Admin)]],Nurse[[#This Row],[LPN Admin Hours]])</f>
        <v>40.189782608695658</v>
      </c>
      <c r="Q299" s="4">
        <v>40.189782608695658</v>
      </c>
      <c r="R299" s="4">
        <v>0</v>
      </c>
      <c r="S299" s="4">
        <f>SUM(Nurse[[#This Row],[CNA Hours]],Nurse[[#This Row],[NA TR Hours]],Nurse[[#This Row],[Med Aide/Tech Hours]])</f>
        <v>167.00228260869565</v>
      </c>
      <c r="T299" s="4">
        <v>134.26673913043479</v>
      </c>
      <c r="U299" s="4">
        <v>1.418478260869565</v>
      </c>
      <c r="V299" s="4">
        <v>31.317065217391296</v>
      </c>
      <c r="W2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7.1589130434782611</v>
      </c>
      <c r="X299" s="4">
        <v>0.34782608695652173</v>
      </c>
      <c r="Y299" s="4">
        <v>0</v>
      </c>
      <c r="Z299" s="4">
        <v>0</v>
      </c>
      <c r="AA299" s="4">
        <v>0.60326086956521741</v>
      </c>
      <c r="AB299" s="4">
        <v>0</v>
      </c>
      <c r="AC299" s="4">
        <v>3.0882608695652176</v>
      </c>
      <c r="AD299" s="4">
        <v>0</v>
      </c>
      <c r="AE299" s="4">
        <v>3.1195652173913042</v>
      </c>
      <c r="AF299" s="1">
        <v>265427</v>
      </c>
      <c r="AG299" s="1">
        <v>7</v>
      </c>
      <c r="AH299"/>
    </row>
    <row r="300" spans="1:34" x14ac:dyDescent="0.25">
      <c r="A300" t="s">
        <v>496</v>
      </c>
      <c r="B300" t="s">
        <v>235</v>
      </c>
      <c r="C300" t="s">
        <v>737</v>
      </c>
      <c r="D300" t="s">
        <v>537</v>
      </c>
      <c r="E300" s="4">
        <v>61.347826086956523</v>
      </c>
      <c r="F300" s="4">
        <f>Nurse[[#This Row],[Total Nurse Staff Hours]]/Nurse[[#This Row],[MDS Census]]</f>
        <v>3.2279199149539335</v>
      </c>
      <c r="G300" s="4">
        <f>Nurse[[#This Row],[Total Direct Care Staff Hours]]/Nurse[[#This Row],[MDS Census]]</f>
        <v>3.1414564138908574</v>
      </c>
      <c r="H300" s="4">
        <f>Nurse[[#This Row],[Total RN Hours (w/ Admin, DON)]]/Nurse[[#This Row],[MDS Census]]</f>
        <v>0.51005846917080089</v>
      </c>
      <c r="I300" s="4">
        <f>Nurse[[#This Row],[RN Hours (excl. Admin, DON)]]/Nurse[[#This Row],[MDS Census]]</f>
        <v>0.42359496810772501</v>
      </c>
      <c r="J300" s="4">
        <f>SUM(Nurse[[#This Row],[RN Hours (excl. Admin, DON)]],Nurse[[#This Row],[RN Admin Hours]],Nurse[[#This Row],[RN DON Hours]],Nurse[[#This Row],[LPN Hours (excl. Admin)]],Nurse[[#This Row],[LPN Admin Hours]],Nurse[[#This Row],[CNA Hours]],Nurse[[#This Row],[NA TR Hours]],Nurse[[#This Row],[Med Aide/Tech Hours]])</f>
        <v>198.02586956521739</v>
      </c>
      <c r="K300" s="4">
        <f>SUM(Nurse[[#This Row],[RN Hours (excl. Admin, DON)]],Nurse[[#This Row],[LPN Hours (excl. Admin)]],Nurse[[#This Row],[CNA Hours]],Nurse[[#This Row],[NA TR Hours]],Nurse[[#This Row],[Med Aide/Tech Hours]])</f>
        <v>192.72152173913042</v>
      </c>
      <c r="L300" s="4">
        <f>SUM(Nurse[[#This Row],[RN Hours (excl. Admin, DON)]],Nurse[[#This Row],[RN Admin Hours]],Nurse[[#This Row],[RN DON Hours]])</f>
        <v>31.290978260869565</v>
      </c>
      <c r="M300" s="4">
        <v>25.986630434782608</v>
      </c>
      <c r="N300" s="4">
        <v>0</v>
      </c>
      <c r="O300" s="4">
        <v>5.3043478260869561</v>
      </c>
      <c r="P300" s="4">
        <f>SUM(Nurse[[#This Row],[LPN Hours (excl. Admin)]],Nurse[[#This Row],[LPN Admin Hours]])</f>
        <v>30.193043478260872</v>
      </c>
      <c r="Q300" s="4">
        <v>30.193043478260872</v>
      </c>
      <c r="R300" s="4">
        <v>0</v>
      </c>
      <c r="S300" s="4">
        <f>SUM(Nurse[[#This Row],[CNA Hours]],Nurse[[#This Row],[NA TR Hours]],Nurse[[#This Row],[Med Aide/Tech Hours]])</f>
        <v>136.54184782608695</v>
      </c>
      <c r="T300" s="4">
        <v>65.418695652173909</v>
      </c>
      <c r="U300" s="4">
        <v>62.055217391304346</v>
      </c>
      <c r="V300" s="4">
        <v>9.0679347826086953</v>
      </c>
      <c r="W3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0" s="4">
        <v>0</v>
      </c>
      <c r="Y300" s="4">
        <v>0</v>
      </c>
      <c r="Z300" s="4">
        <v>0</v>
      </c>
      <c r="AA300" s="4">
        <v>0</v>
      </c>
      <c r="AB300" s="4">
        <v>0</v>
      </c>
      <c r="AC300" s="4">
        <v>0</v>
      </c>
      <c r="AD300" s="4">
        <v>0</v>
      </c>
      <c r="AE300" s="4">
        <v>0</v>
      </c>
      <c r="AF300" s="1">
        <v>265556</v>
      </c>
      <c r="AG300" s="1">
        <v>7</v>
      </c>
      <c r="AH300"/>
    </row>
    <row r="301" spans="1:34" x14ac:dyDescent="0.25">
      <c r="A301" t="s">
        <v>496</v>
      </c>
      <c r="B301" t="s">
        <v>350</v>
      </c>
      <c r="C301" t="s">
        <v>830</v>
      </c>
      <c r="D301" t="s">
        <v>566</v>
      </c>
      <c r="E301" s="4">
        <v>55.771739130434781</v>
      </c>
      <c r="F301" s="4">
        <f>Nurse[[#This Row],[Total Nurse Staff Hours]]/Nurse[[#This Row],[MDS Census]]</f>
        <v>2.9480725004872337</v>
      </c>
      <c r="G301" s="4">
        <f>Nurse[[#This Row],[Total Direct Care Staff Hours]]/Nurse[[#This Row],[MDS Census]]</f>
        <v>2.7763340479438705</v>
      </c>
      <c r="H301" s="4">
        <f>Nurse[[#This Row],[Total RN Hours (w/ Admin, DON)]]/Nurse[[#This Row],[MDS Census]]</f>
        <v>0.36288053011108945</v>
      </c>
      <c r="I301" s="4">
        <f>Nurse[[#This Row],[RN Hours (excl. Admin, DON)]]/Nurse[[#This Row],[MDS Census]]</f>
        <v>0.19114207756772555</v>
      </c>
      <c r="J301" s="4">
        <f>SUM(Nurse[[#This Row],[RN Hours (excl. Admin, DON)]],Nurse[[#This Row],[RN Admin Hours]],Nurse[[#This Row],[RN DON Hours]],Nurse[[#This Row],[LPN Hours (excl. Admin)]],Nurse[[#This Row],[LPN Admin Hours]],Nurse[[#This Row],[CNA Hours]],Nurse[[#This Row],[NA TR Hours]],Nurse[[#This Row],[Med Aide/Tech Hours]])</f>
        <v>164.41913043478257</v>
      </c>
      <c r="K301" s="4">
        <f>SUM(Nurse[[#This Row],[RN Hours (excl. Admin, DON)]],Nurse[[#This Row],[LPN Hours (excl. Admin)]],Nurse[[#This Row],[CNA Hours]],Nurse[[#This Row],[NA TR Hours]],Nurse[[#This Row],[Med Aide/Tech Hours]])</f>
        <v>154.84097826086955</v>
      </c>
      <c r="L301" s="4">
        <f>SUM(Nurse[[#This Row],[RN Hours (excl. Admin, DON)]],Nurse[[#This Row],[RN Admin Hours]],Nurse[[#This Row],[RN DON Hours]])</f>
        <v>20.238478260869563</v>
      </c>
      <c r="M301" s="4">
        <v>10.66032608695652</v>
      </c>
      <c r="N301" s="4">
        <v>5.0932608695652153</v>
      </c>
      <c r="O301" s="4">
        <v>4.4848913043478271</v>
      </c>
      <c r="P301" s="4">
        <f>SUM(Nurse[[#This Row],[LPN Hours (excl. Admin)]],Nurse[[#This Row],[LPN Admin Hours]])</f>
        <v>22.659782608695654</v>
      </c>
      <c r="Q301" s="4">
        <v>22.659782608695654</v>
      </c>
      <c r="R301" s="4">
        <v>0</v>
      </c>
      <c r="S301" s="4">
        <f>SUM(Nurse[[#This Row],[CNA Hours]],Nurse[[#This Row],[NA TR Hours]],Nurse[[#This Row],[Med Aide/Tech Hours]])</f>
        <v>121.52086956521737</v>
      </c>
      <c r="T301" s="4">
        <v>91.124021739130399</v>
      </c>
      <c r="U301" s="4">
        <v>2.4327173913043478</v>
      </c>
      <c r="V301" s="4">
        <v>27.964130434782618</v>
      </c>
      <c r="W3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1" s="4">
        <v>0</v>
      </c>
      <c r="Y301" s="4">
        <v>0</v>
      </c>
      <c r="Z301" s="4">
        <v>0</v>
      </c>
      <c r="AA301" s="4">
        <v>0</v>
      </c>
      <c r="AB301" s="4">
        <v>0</v>
      </c>
      <c r="AC301" s="4">
        <v>0</v>
      </c>
      <c r="AD301" s="4">
        <v>0</v>
      </c>
      <c r="AE301" s="4">
        <v>0</v>
      </c>
      <c r="AF301" s="1">
        <v>265742</v>
      </c>
      <c r="AG301" s="1">
        <v>7</v>
      </c>
      <c r="AH301"/>
    </row>
    <row r="302" spans="1:34" x14ac:dyDescent="0.25">
      <c r="A302" t="s">
        <v>496</v>
      </c>
      <c r="B302" t="s">
        <v>337</v>
      </c>
      <c r="C302" t="s">
        <v>834</v>
      </c>
      <c r="D302" t="s">
        <v>593</v>
      </c>
      <c r="E302" s="4">
        <v>76.923913043478265</v>
      </c>
      <c r="F302" s="4">
        <f>Nurse[[#This Row],[Total Nurse Staff Hours]]/Nurse[[#This Row],[MDS Census]]</f>
        <v>2.2105765154726575</v>
      </c>
      <c r="G302" s="4">
        <f>Nurse[[#This Row],[Total Direct Care Staff Hours]]/Nurse[[#This Row],[MDS Census]]</f>
        <v>2.1174226367104705</v>
      </c>
      <c r="H302" s="4">
        <f>Nurse[[#This Row],[Total RN Hours (w/ Admin, DON)]]/Nurse[[#This Row],[MDS Census]]</f>
        <v>0.20965804719513917</v>
      </c>
      <c r="I302" s="4">
        <f>Nurse[[#This Row],[RN Hours (excl. Admin, DON)]]/Nurse[[#This Row],[MDS Census]]</f>
        <v>0.14861523244312561</v>
      </c>
      <c r="J302" s="4">
        <f>SUM(Nurse[[#This Row],[RN Hours (excl. Admin, DON)]],Nurse[[#This Row],[RN Admin Hours]],Nurse[[#This Row],[RN DON Hours]],Nurse[[#This Row],[LPN Hours (excl. Admin)]],Nurse[[#This Row],[LPN Admin Hours]],Nurse[[#This Row],[CNA Hours]],Nurse[[#This Row],[NA TR Hours]],Nurse[[#This Row],[Med Aide/Tech Hours]])</f>
        <v>170.04619565217391</v>
      </c>
      <c r="K302" s="4">
        <f>SUM(Nurse[[#This Row],[RN Hours (excl. Admin, DON)]],Nurse[[#This Row],[LPN Hours (excl. Admin)]],Nurse[[#This Row],[CNA Hours]],Nurse[[#This Row],[NA TR Hours]],Nurse[[#This Row],[Med Aide/Tech Hours]])</f>
        <v>162.88043478260869</v>
      </c>
      <c r="L302" s="4">
        <f>SUM(Nurse[[#This Row],[RN Hours (excl. Admin, DON)]],Nurse[[#This Row],[RN Admin Hours]],Nurse[[#This Row],[RN DON Hours]])</f>
        <v>16.127717391304348</v>
      </c>
      <c r="M302" s="4">
        <v>11.432065217391305</v>
      </c>
      <c r="N302" s="4">
        <v>1.9130434782608696</v>
      </c>
      <c r="O302" s="4">
        <v>2.7826086956521738</v>
      </c>
      <c r="P302" s="4">
        <f>SUM(Nurse[[#This Row],[LPN Hours (excl. Admin)]],Nurse[[#This Row],[LPN Admin Hours]])</f>
        <v>61.274456521739125</v>
      </c>
      <c r="Q302" s="4">
        <v>58.804347826086953</v>
      </c>
      <c r="R302" s="4">
        <v>2.4701086956521738</v>
      </c>
      <c r="S302" s="4">
        <f>SUM(Nurse[[#This Row],[CNA Hours]],Nurse[[#This Row],[NA TR Hours]],Nurse[[#This Row],[Med Aide/Tech Hours]])</f>
        <v>92.644021739130437</v>
      </c>
      <c r="T302" s="4">
        <v>87.668478260869563</v>
      </c>
      <c r="U302" s="4">
        <v>0</v>
      </c>
      <c r="V302" s="4">
        <v>4.9755434782608692</v>
      </c>
      <c r="W3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4.9836956521739131</v>
      </c>
      <c r="X302" s="4">
        <v>0</v>
      </c>
      <c r="Y302" s="4">
        <v>0.78260869565217395</v>
      </c>
      <c r="Z302" s="4">
        <v>0</v>
      </c>
      <c r="AA302" s="4">
        <v>0</v>
      </c>
      <c r="AB302" s="4">
        <v>1.8233695652173914</v>
      </c>
      <c r="AC302" s="4">
        <v>2.3777173913043477</v>
      </c>
      <c r="AD302" s="4">
        <v>0</v>
      </c>
      <c r="AE302" s="4">
        <v>0</v>
      </c>
      <c r="AF302" s="1">
        <v>265719</v>
      </c>
      <c r="AG302" s="1">
        <v>7</v>
      </c>
      <c r="AH302"/>
    </row>
    <row r="303" spans="1:34" x14ac:dyDescent="0.25">
      <c r="A303" t="s">
        <v>496</v>
      </c>
      <c r="B303" t="s">
        <v>276</v>
      </c>
      <c r="C303" t="s">
        <v>685</v>
      </c>
      <c r="D303" t="s">
        <v>626</v>
      </c>
      <c r="E303" s="4">
        <v>35.108695652173914</v>
      </c>
      <c r="F303" s="4">
        <f>Nurse[[#This Row],[Total Nurse Staff Hours]]/Nurse[[#This Row],[MDS Census]]</f>
        <v>3.8905510835913315</v>
      </c>
      <c r="G303" s="4">
        <f>Nurse[[#This Row],[Total Direct Care Staff Hours]]/Nurse[[#This Row],[MDS Census]]</f>
        <v>3.5748482972136228</v>
      </c>
      <c r="H303" s="4">
        <f>Nurse[[#This Row],[Total RN Hours (w/ Admin, DON)]]/Nurse[[#This Row],[MDS Census]]</f>
        <v>0.5064922600619195</v>
      </c>
      <c r="I303" s="4">
        <f>Nurse[[#This Row],[RN Hours (excl. Admin, DON)]]/Nurse[[#This Row],[MDS Census]]</f>
        <v>0.19078947368421056</v>
      </c>
      <c r="J303" s="4">
        <f>SUM(Nurse[[#This Row],[RN Hours (excl. Admin, DON)]],Nurse[[#This Row],[RN Admin Hours]],Nurse[[#This Row],[RN DON Hours]],Nurse[[#This Row],[LPN Hours (excl. Admin)]],Nurse[[#This Row],[LPN Admin Hours]],Nurse[[#This Row],[CNA Hours]],Nurse[[#This Row],[NA TR Hours]],Nurse[[#This Row],[Med Aide/Tech Hours]])</f>
        <v>136.5921739130435</v>
      </c>
      <c r="K303" s="4">
        <f>SUM(Nurse[[#This Row],[RN Hours (excl. Admin, DON)]],Nurse[[#This Row],[LPN Hours (excl. Admin)]],Nurse[[#This Row],[CNA Hours]],Nurse[[#This Row],[NA TR Hours]],Nurse[[#This Row],[Med Aide/Tech Hours]])</f>
        <v>125.50826086956523</v>
      </c>
      <c r="L303" s="4">
        <f>SUM(Nurse[[#This Row],[RN Hours (excl. Admin, DON)]],Nurse[[#This Row],[RN Admin Hours]],Nurse[[#This Row],[RN DON Hours]])</f>
        <v>17.782282608695652</v>
      </c>
      <c r="M303" s="4">
        <v>6.6983695652173925</v>
      </c>
      <c r="N303" s="4">
        <v>5.4888043478260871</v>
      </c>
      <c r="O303" s="4">
        <v>5.5951086956521712</v>
      </c>
      <c r="P303" s="4">
        <f>SUM(Nurse[[#This Row],[LPN Hours (excl. Admin)]],Nurse[[#This Row],[LPN Admin Hours]])</f>
        <v>23.802065217391309</v>
      </c>
      <c r="Q303" s="4">
        <v>23.802065217391309</v>
      </c>
      <c r="R303" s="4">
        <v>0</v>
      </c>
      <c r="S303" s="4">
        <f>SUM(Nurse[[#This Row],[CNA Hours]],Nurse[[#This Row],[NA TR Hours]],Nurse[[#This Row],[Med Aide/Tech Hours]])</f>
        <v>95.007826086956527</v>
      </c>
      <c r="T303" s="4">
        <v>56.872282608695642</v>
      </c>
      <c r="U303" s="4">
        <v>14.714130434782613</v>
      </c>
      <c r="V303" s="4">
        <v>23.421413043478271</v>
      </c>
      <c r="W3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4.9891304347826084</v>
      </c>
      <c r="X303" s="4">
        <v>0</v>
      </c>
      <c r="Y303" s="4">
        <v>0</v>
      </c>
      <c r="Z303" s="4">
        <v>0</v>
      </c>
      <c r="AA303" s="4">
        <v>0</v>
      </c>
      <c r="AB303" s="4">
        <v>0</v>
      </c>
      <c r="AC303" s="4">
        <v>4.9891304347826084</v>
      </c>
      <c r="AD303" s="4">
        <v>0</v>
      </c>
      <c r="AE303" s="4">
        <v>0</v>
      </c>
      <c r="AF303" s="1">
        <v>265629</v>
      </c>
      <c r="AG303" s="1">
        <v>7</v>
      </c>
      <c r="AH303"/>
    </row>
    <row r="304" spans="1:34" x14ac:dyDescent="0.25">
      <c r="A304" t="s">
        <v>496</v>
      </c>
      <c r="B304" t="s">
        <v>45</v>
      </c>
      <c r="C304" t="s">
        <v>734</v>
      </c>
      <c r="D304" t="s">
        <v>563</v>
      </c>
      <c r="E304" s="4">
        <v>68.108695652173907</v>
      </c>
      <c r="F304" s="4">
        <f>Nurse[[#This Row],[Total Nurse Staff Hours]]/Nurse[[#This Row],[MDS Census]]</f>
        <v>2.9821209703159908</v>
      </c>
      <c r="G304" s="4">
        <f>Nurse[[#This Row],[Total Direct Care Staff Hours]]/Nurse[[#This Row],[MDS Census]]</f>
        <v>2.8474257899776574</v>
      </c>
      <c r="H304" s="4">
        <f>Nurse[[#This Row],[Total RN Hours (w/ Admin, DON)]]/Nurse[[#This Row],[MDS Census]]</f>
        <v>0.38883019470156405</v>
      </c>
      <c r="I304" s="4">
        <f>Nurse[[#This Row],[RN Hours (excl. Admin, DON)]]/Nurse[[#This Row],[MDS Census]]</f>
        <v>0.25477338014682416</v>
      </c>
      <c r="J304" s="4">
        <f>SUM(Nurse[[#This Row],[RN Hours (excl. Admin, DON)]],Nurse[[#This Row],[RN Admin Hours]],Nurse[[#This Row],[RN DON Hours]],Nurse[[#This Row],[LPN Hours (excl. Admin)]],Nurse[[#This Row],[LPN Admin Hours]],Nurse[[#This Row],[CNA Hours]],Nurse[[#This Row],[NA TR Hours]],Nurse[[#This Row],[Med Aide/Tech Hours]])</f>
        <v>203.10836956521734</v>
      </c>
      <c r="K304" s="4">
        <f>SUM(Nurse[[#This Row],[RN Hours (excl. Admin, DON)]],Nurse[[#This Row],[LPN Hours (excl. Admin)]],Nurse[[#This Row],[CNA Hours]],Nurse[[#This Row],[NA TR Hours]],Nurse[[#This Row],[Med Aide/Tech Hours]])</f>
        <v>193.93445652173912</v>
      </c>
      <c r="L304" s="4">
        <f>SUM(Nurse[[#This Row],[RN Hours (excl. Admin, DON)]],Nurse[[#This Row],[RN Admin Hours]],Nurse[[#This Row],[RN DON Hours]])</f>
        <v>26.482717391304348</v>
      </c>
      <c r="M304" s="4">
        <v>17.352282608695653</v>
      </c>
      <c r="N304" s="4">
        <v>5.0434782608695654</v>
      </c>
      <c r="O304" s="4">
        <v>4.0869565217391308</v>
      </c>
      <c r="P304" s="4">
        <f>SUM(Nurse[[#This Row],[LPN Hours (excl. Admin)]],Nurse[[#This Row],[LPN Admin Hours]])</f>
        <v>31.32413043478261</v>
      </c>
      <c r="Q304" s="4">
        <v>31.280652173913044</v>
      </c>
      <c r="R304" s="4">
        <v>4.3478260869565216E-2</v>
      </c>
      <c r="S304" s="4">
        <f>SUM(Nurse[[#This Row],[CNA Hours]],Nurse[[#This Row],[NA TR Hours]],Nurse[[#This Row],[Med Aide/Tech Hours]])</f>
        <v>145.30152173913041</v>
      </c>
      <c r="T304" s="4">
        <v>72.606086956521722</v>
      </c>
      <c r="U304" s="4">
        <v>28.942934782608695</v>
      </c>
      <c r="V304" s="4">
        <v>43.752499999999998</v>
      </c>
      <c r="W3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36.709130434782601</v>
      </c>
      <c r="X304" s="4">
        <v>0.31695652173913041</v>
      </c>
      <c r="Y304" s="4">
        <v>0</v>
      </c>
      <c r="Z304" s="4">
        <v>0</v>
      </c>
      <c r="AA304" s="4">
        <v>7.9545652173913046</v>
      </c>
      <c r="AB304" s="4">
        <v>0</v>
      </c>
      <c r="AC304" s="4">
        <v>28.437608695652166</v>
      </c>
      <c r="AD304" s="4">
        <v>0</v>
      </c>
      <c r="AE304" s="4">
        <v>0</v>
      </c>
      <c r="AF304" s="1">
        <v>265171</v>
      </c>
      <c r="AG304" s="1">
        <v>7</v>
      </c>
      <c r="AH304"/>
    </row>
    <row r="305" spans="1:34" x14ac:dyDescent="0.25">
      <c r="A305" t="s">
        <v>496</v>
      </c>
      <c r="B305" t="s">
        <v>358</v>
      </c>
      <c r="C305" t="s">
        <v>639</v>
      </c>
      <c r="D305" t="s">
        <v>565</v>
      </c>
      <c r="E305" s="4">
        <v>74.293478260869563</v>
      </c>
      <c r="F305" s="4">
        <f>Nurse[[#This Row],[Total Nurse Staff Hours]]/Nurse[[#This Row],[MDS Census]]</f>
        <v>2.7295479151426485</v>
      </c>
      <c r="G305" s="4">
        <f>Nurse[[#This Row],[Total Direct Care Staff Hours]]/Nurse[[#This Row],[MDS Census]]</f>
        <v>2.5762253108997806</v>
      </c>
      <c r="H305" s="4">
        <f>Nurse[[#This Row],[Total RN Hours (w/ Admin, DON)]]/Nurse[[#This Row],[MDS Census]]</f>
        <v>0.37170738844184353</v>
      </c>
      <c r="I305" s="4">
        <f>Nurse[[#This Row],[RN Hours (excl. Admin, DON)]]/Nurse[[#This Row],[MDS Census]]</f>
        <v>0.29874908558888086</v>
      </c>
      <c r="J305" s="4">
        <f>SUM(Nurse[[#This Row],[RN Hours (excl. Admin, DON)]],Nurse[[#This Row],[RN Admin Hours]],Nurse[[#This Row],[RN DON Hours]],Nurse[[#This Row],[LPN Hours (excl. Admin)]],Nurse[[#This Row],[LPN Admin Hours]],Nurse[[#This Row],[CNA Hours]],Nurse[[#This Row],[NA TR Hours]],Nurse[[#This Row],[Med Aide/Tech Hours]])</f>
        <v>202.78760869565218</v>
      </c>
      <c r="K305" s="4">
        <f>SUM(Nurse[[#This Row],[RN Hours (excl. Admin, DON)]],Nurse[[#This Row],[LPN Hours (excl. Admin)]],Nurse[[#This Row],[CNA Hours]],Nurse[[#This Row],[NA TR Hours]],Nurse[[#This Row],[Med Aide/Tech Hours]])</f>
        <v>191.39673913043478</v>
      </c>
      <c r="L305" s="4">
        <f>SUM(Nurse[[#This Row],[RN Hours (excl. Admin, DON)]],Nurse[[#This Row],[RN Admin Hours]],Nurse[[#This Row],[RN DON Hours]])</f>
        <v>27.615434782608702</v>
      </c>
      <c r="M305" s="4">
        <v>22.195108695652181</v>
      </c>
      <c r="N305" s="4">
        <v>0</v>
      </c>
      <c r="O305" s="4">
        <v>5.4203260869565222</v>
      </c>
      <c r="P305" s="4">
        <f>SUM(Nurse[[#This Row],[LPN Hours (excl. Admin)]],Nurse[[#This Row],[LPN Admin Hours]])</f>
        <v>42.381630434782608</v>
      </c>
      <c r="Q305" s="4">
        <v>36.411086956521736</v>
      </c>
      <c r="R305" s="4">
        <v>5.970543478260872</v>
      </c>
      <c r="S305" s="4">
        <f>SUM(Nurse[[#This Row],[CNA Hours]],Nurse[[#This Row],[NA TR Hours]],Nurse[[#This Row],[Med Aide/Tech Hours]])</f>
        <v>132.79054347826087</v>
      </c>
      <c r="T305" s="4">
        <v>96.05315217391302</v>
      </c>
      <c r="U305" s="4">
        <v>18.787173913043482</v>
      </c>
      <c r="V305" s="4">
        <v>17.95021739130436</v>
      </c>
      <c r="W3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5" s="4">
        <v>0</v>
      </c>
      <c r="Y305" s="4">
        <v>0</v>
      </c>
      <c r="Z305" s="4">
        <v>0</v>
      </c>
      <c r="AA305" s="4">
        <v>0</v>
      </c>
      <c r="AB305" s="4">
        <v>0</v>
      </c>
      <c r="AC305" s="4">
        <v>0</v>
      </c>
      <c r="AD305" s="4">
        <v>0</v>
      </c>
      <c r="AE305" s="4">
        <v>0</v>
      </c>
      <c r="AF305" s="1">
        <v>265753</v>
      </c>
      <c r="AG305" s="1">
        <v>7</v>
      </c>
      <c r="AH305"/>
    </row>
    <row r="306" spans="1:34" x14ac:dyDescent="0.25">
      <c r="A306" t="s">
        <v>496</v>
      </c>
      <c r="B306" t="s">
        <v>48</v>
      </c>
      <c r="C306" t="s">
        <v>734</v>
      </c>
      <c r="D306" t="s">
        <v>563</v>
      </c>
      <c r="E306" s="4">
        <v>47.434782608695649</v>
      </c>
      <c r="F306" s="4">
        <f>Nurse[[#This Row],[Total Nurse Staff Hours]]/Nurse[[#This Row],[MDS Census]]</f>
        <v>2.6540169569202572</v>
      </c>
      <c r="G306" s="4">
        <f>Nurse[[#This Row],[Total Direct Care Staff Hours]]/Nurse[[#This Row],[MDS Census]]</f>
        <v>2.4470600366636122</v>
      </c>
      <c r="H306" s="4">
        <f>Nurse[[#This Row],[Total RN Hours (w/ Admin, DON)]]/Nurse[[#This Row],[MDS Census]]</f>
        <v>0.39848304307974336</v>
      </c>
      <c r="I306" s="4">
        <f>Nurse[[#This Row],[RN Hours (excl. Admin, DON)]]/Nurse[[#This Row],[MDS Census]]</f>
        <v>0.28505499541704865</v>
      </c>
      <c r="J306" s="4">
        <f>SUM(Nurse[[#This Row],[RN Hours (excl. Admin, DON)]],Nurse[[#This Row],[RN Admin Hours]],Nurse[[#This Row],[RN DON Hours]],Nurse[[#This Row],[LPN Hours (excl. Admin)]],Nurse[[#This Row],[LPN Admin Hours]],Nurse[[#This Row],[CNA Hours]],Nurse[[#This Row],[NA TR Hours]],Nurse[[#This Row],[Med Aide/Tech Hours]])</f>
        <v>125.89271739130436</v>
      </c>
      <c r="K306" s="4">
        <f>SUM(Nurse[[#This Row],[RN Hours (excl. Admin, DON)]],Nurse[[#This Row],[LPN Hours (excl. Admin)]],Nurse[[#This Row],[CNA Hours]],Nurse[[#This Row],[NA TR Hours]],Nurse[[#This Row],[Med Aide/Tech Hours]])</f>
        <v>116.07576086956524</v>
      </c>
      <c r="L306" s="4">
        <f>SUM(Nurse[[#This Row],[RN Hours (excl. Admin, DON)]],Nurse[[#This Row],[RN Admin Hours]],Nurse[[#This Row],[RN DON Hours]])</f>
        <v>18.90195652173913</v>
      </c>
      <c r="M306" s="4">
        <v>13.521521739130437</v>
      </c>
      <c r="N306" s="4">
        <v>0</v>
      </c>
      <c r="O306" s="4">
        <v>5.3804347826086953</v>
      </c>
      <c r="P306" s="4">
        <f>SUM(Nurse[[#This Row],[LPN Hours (excl. Admin)]],Nurse[[#This Row],[LPN Admin Hours]])</f>
        <v>23.006630434782615</v>
      </c>
      <c r="Q306" s="4">
        <v>18.570108695652177</v>
      </c>
      <c r="R306" s="4">
        <v>4.4365217391304359</v>
      </c>
      <c r="S306" s="4">
        <f>SUM(Nurse[[#This Row],[CNA Hours]],Nurse[[#This Row],[NA TR Hours]],Nurse[[#This Row],[Med Aide/Tech Hours]])</f>
        <v>83.984130434782628</v>
      </c>
      <c r="T306" s="4">
        <v>40.734239130434787</v>
      </c>
      <c r="U306" s="4">
        <v>28.906195652173917</v>
      </c>
      <c r="V306" s="4">
        <v>14.343695652173915</v>
      </c>
      <c r="W3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6" s="4">
        <v>0</v>
      </c>
      <c r="Y306" s="4">
        <v>0</v>
      </c>
      <c r="Z306" s="4">
        <v>0</v>
      </c>
      <c r="AA306" s="4">
        <v>0</v>
      </c>
      <c r="AB306" s="4">
        <v>0</v>
      </c>
      <c r="AC306" s="4">
        <v>0</v>
      </c>
      <c r="AD306" s="4">
        <v>0</v>
      </c>
      <c r="AE306" s="4">
        <v>0</v>
      </c>
      <c r="AF306" s="1">
        <v>265178</v>
      </c>
      <c r="AG306" s="1">
        <v>7</v>
      </c>
      <c r="AH306"/>
    </row>
    <row r="307" spans="1:34" x14ac:dyDescent="0.25">
      <c r="A307" t="s">
        <v>496</v>
      </c>
      <c r="B307" t="s">
        <v>178</v>
      </c>
      <c r="C307" t="s">
        <v>639</v>
      </c>
      <c r="D307" t="s">
        <v>565</v>
      </c>
      <c r="E307" s="4">
        <v>58.141304347826086</v>
      </c>
      <c r="F307" s="4">
        <f>Nurse[[#This Row],[Total Nurse Staff Hours]]/Nurse[[#This Row],[MDS Census]]</f>
        <v>2.936285286969528</v>
      </c>
      <c r="G307" s="4">
        <f>Nurse[[#This Row],[Total Direct Care Staff Hours]]/Nurse[[#This Row],[MDS Census]]</f>
        <v>2.6648495045802965</v>
      </c>
      <c r="H307" s="4">
        <f>Nurse[[#This Row],[Total RN Hours (w/ Admin, DON)]]/Nurse[[#This Row],[MDS Census]]</f>
        <v>0.42456720882407939</v>
      </c>
      <c r="I307" s="4">
        <f>Nurse[[#This Row],[RN Hours (excl. Admin, DON)]]/Nurse[[#This Row],[MDS Census]]</f>
        <v>0.26294260609459724</v>
      </c>
      <c r="J307" s="4">
        <f>SUM(Nurse[[#This Row],[RN Hours (excl. Admin, DON)]],Nurse[[#This Row],[RN Admin Hours]],Nurse[[#This Row],[RN DON Hours]],Nurse[[#This Row],[LPN Hours (excl. Admin)]],Nurse[[#This Row],[LPN Admin Hours]],Nurse[[#This Row],[CNA Hours]],Nurse[[#This Row],[NA TR Hours]],Nurse[[#This Row],[Med Aide/Tech Hours]])</f>
        <v>170.71945652173918</v>
      </c>
      <c r="K307" s="4">
        <f>SUM(Nurse[[#This Row],[RN Hours (excl. Admin, DON)]],Nurse[[#This Row],[LPN Hours (excl. Admin)]],Nurse[[#This Row],[CNA Hours]],Nurse[[#This Row],[NA TR Hours]],Nurse[[#This Row],[Med Aide/Tech Hours]])</f>
        <v>154.93782608695659</v>
      </c>
      <c r="L307" s="4">
        <f>SUM(Nurse[[#This Row],[RN Hours (excl. Admin, DON)]],Nurse[[#This Row],[RN Admin Hours]],Nurse[[#This Row],[RN DON Hours]])</f>
        <v>24.684891304347833</v>
      </c>
      <c r="M307" s="4">
        <v>15.28782608695653</v>
      </c>
      <c r="N307" s="4">
        <v>4.9622826086956522</v>
      </c>
      <c r="O307" s="4">
        <v>4.4347826086956523</v>
      </c>
      <c r="P307" s="4">
        <f>SUM(Nurse[[#This Row],[LPN Hours (excl. Admin)]],Nurse[[#This Row],[LPN Admin Hours]])</f>
        <v>31.751413043478259</v>
      </c>
      <c r="Q307" s="4">
        <v>25.366847826086957</v>
      </c>
      <c r="R307" s="4">
        <v>6.3845652173913034</v>
      </c>
      <c r="S307" s="4">
        <f>SUM(Nurse[[#This Row],[CNA Hours]],Nurse[[#This Row],[NA TR Hours]],Nurse[[#This Row],[Med Aide/Tech Hours]])</f>
        <v>114.28315217391308</v>
      </c>
      <c r="T307" s="4">
        <v>77.521521739130463</v>
      </c>
      <c r="U307" s="4">
        <v>4.4351086956521737</v>
      </c>
      <c r="V307" s="4">
        <v>32.326521739130442</v>
      </c>
      <c r="W3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51.636304347826119</v>
      </c>
      <c r="X307" s="4">
        <v>3.9610869565217386</v>
      </c>
      <c r="Y307" s="4">
        <v>0</v>
      </c>
      <c r="Z307" s="4">
        <v>0</v>
      </c>
      <c r="AA307" s="4">
        <v>1.1530434782608696</v>
      </c>
      <c r="AB307" s="4">
        <v>0</v>
      </c>
      <c r="AC307" s="4">
        <v>42.018913043478285</v>
      </c>
      <c r="AD307" s="4">
        <v>9.0000000000000011E-2</v>
      </c>
      <c r="AE307" s="4">
        <v>4.4132608695652182</v>
      </c>
      <c r="AF307" s="1">
        <v>265464</v>
      </c>
      <c r="AG307" s="1">
        <v>7</v>
      </c>
      <c r="AH307"/>
    </row>
    <row r="308" spans="1:34" x14ac:dyDescent="0.25">
      <c r="A308" t="s">
        <v>496</v>
      </c>
      <c r="B308" t="s">
        <v>258</v>
      </c>
      <c r="C308" t="s">
        <v>811</v>
      </c>
      <c r="D308" t="s">
        <v>533</v>
      </c>
      <c r="E308" s="4">
        <v>52.228260869565219</v>
      </c>
      <c r="F308" s="4">
        <f>Nurse[[#This Row],[Total Nurse Staff Hours]]/Nurse[[#This Row],[MDS Census]]</f>
        <v>3.8137294484911552</v>
      </c>
      <c r="G308" s="4">
        <f>Nurse[[#This Row],[Total Direct Care Staff Hours]]/Nurse[[#This Row],[MDS Census]]</f>
        <v>3.6322518210197714</v>
      </c>
      <c r="H308" s="4">
        <f>Nurse[[#This Row],[Total RN Hours (w/ Admin, DON)]]/Nurse[[#This Row],[MDS Census]]</f>
        <v>0.24053069719042669</v>
      </c>
      <c r="I308" s="4">
        <f>Nurse[[#This Row],[RN Hours (excl. Admin, DON)]]/Nurse[[#This Row],[MDS Census]]</f>
        <v>0.16061394380853283</v>
      </c>
      <c r="J308" s="4">
        <f>SUM(Nurse[[#This Row],[RN Hours (excl. Admin, DON)]],Nurse[[#This Row],[RN Admin Hours]],Nurse[[#This Row],[RN DON Hours]],Nurse[[#This Row],[LPN Hours (excl. Admin)]],Nurse[[#This Row],[LPN Admin Hours]],Nurse[[#This Row],[CNA Hours]],Nurse[[#This Row],[NA TR Hours]],Nurse[[#This Row],[Med Aide/Tech Hours]])</f>
        <v>199.18445652173915</v>
      </c>
      <c r="K308" s="4">
        <f>SUM(Nurse[[#This Row],[RN Hours (excl. Admin, DON)]],Nurse[[#This Row],[LPN Hours (excl. Admin)]],Nurse[[#This Row],[CNA Hours]],Nurse[[#This Row],[NA TR Hours]],Nurse[[#This Row],[Med Aide/Tech Hours]])</f>
        <v>189.70619565217393</v>
      </c>
      <c r="L308" s="4">
        <f>SUM(Nurse[[#This Row],[RN Hours (excl. Admin, DON)]],Nurse[[#This Row],[RN Admin Hours]],Nurse[[#This Row],[RN DON Hours]])</f>
        <v>12.562500000000004</v>
      </c>
      <c r="M308" s="4">
        <v>8.3885869565217419</v>
      </c>
      <c r="N308" s="4">
        <v>0</v>
      </c>
      <c r="O308" s="4">
        <v>4.1739130434782608</v>
      </c>
      <c r="P308" s="4">
        <f>SUM(Nurse[[#This Row],[LPN Hours (excl. Admin)]],Nurse[[#This Row],[LPN Admin Hours]])</f>
        <v>41.769239130434784</v>
      </c>
      <c r="Q308" s="4">
        <v>36.46489130434783</v>
      </c>
      <c r="R308" s="4">
        <v>5.3043478260869561</v>
      </c>
      <c r="S308" s="4">
        <f>SUM(Nurse[[#This Row],[CNA Hours]],Nurse[[#This Row],[NA TR Hours]],Nurse[[#This Row],[Med Aide/Tech Hours]])</f>
        <v>144.85271739130434</v>
      </c>
      <c r="T308" s="4">
        <v>113.71163043478261</v>
      </c>
      <c r="U308" s="4">
        <v>0</v>
      </c>
      <c r="V308" s="4">
        <v>31.141086956521736</v>
      </c>
      <c r="W3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3.0625</v>
      </c>
      <c r="X308" s="4">
        <v>0.16576086956521738</v>
      </c>
      <c r="Y308" s="4">
        <v>0</v>
      </c>
      <c r="Z308" s="4">
        <v>0</v>
      </c>
      <c r="AA308" s="4">
        <v>1.1168478260869565</v>
      </c>
      <c r="AB308" s="4">
        <v>0</v>
      </c>
      <c r="AC308" s="4">
        <v>1.7798913043478262</v>
      </c>
      <c r="AD308" s="4">
        <v>0</v>
      </c>
      <c r="AE308" s="4">
        <v>0</v>
      </c>
      <c r="AF308" s="1">
        <v>265594</v>
      </c>
      <c r="AG308" s="1">
        <v>7</v>
      </c>
      <c r="AH308"/>
    </row>
    <row r="309" spans="1:34" x14ac:dyDescent="0.25">
      <c r="A309" t="s">
        <v>496</v>
      </c>
      <c r="B309" t="s">
        <v>99</v>
      </c>
      <c r="C309" t="s">
        <v>762</v>
      </c>
      <c r="D309" t="s">
        <v>522</v>
      </c>
      <c r="E309" s="4">
        <v>61.945652173913047</v>
      </c>
      <c r="F309" s="4">
        <f>Nurse[[#This Row],[Total Nurse Staff Hours]]/Nurse[[#This Row],[MDS Census]]</f>
        <v>2.8682365327250401</v>
      </c>
      <c r="G309" s="4">
        <f>Nurse[[#This Row],[Total Direct Care Staff Hours]]/Nurse[[#This Row],[MDS Census]]</f>
        <v>2.7519442007369719</v>
      </c>
      <c r="H309" s="4">
        <f>Nurse[[#This Row],[Total RN Hours (w/ Admin, DON)]]/Nurse[[#This Row],[MDS Census]]</f>
        <v>0.51205123705913314</v>
      </c>
      <c r="I309" s="4">
        <f>Nurse[[#This Row],[RN Hours (excl. Admin, DON)]]/Nurse[[#This Row],[MDS Census]]</f>
        <v>0.42804527110019297</v>
      </c>
      <c r="J309" s="4">
        <f>SUM(Nurse[[#This Row],[RN Hours (excl. Admin, DON)]],Nurse[[#This Row],[RN Admin Hours]],Nurse[[#This Row],[RN DON Hours]],Nurse[[#This Row],[LPN Hours (excl. Admin)]],Nurse[[#This Row],[LPN Admin Hours]],Nurse[[#This Row],[CNA Hours]],Nurse[[#This Row],[NA TR Hours]],Nurse[[#This Row],[Med Aide/Tech Hours]])</f>
        <v>177.67478260869569</v>
      </c>
      <c r="K309" s="4">
        <f>SUM(Nurse[[#This Row],[RN Hours (excl. Admin, DON)]],Nurse[[#This Row],[LPN Hours (excl. Admin)]],Nurse[[#This Row],[CNA Hours]],Nurse[[#This Row],[NA TR Hours]],Nurse[[#This Row],[Med Aide/Tech Hours]])</f>
        <v>170.4709782608696</v>
      </c>
      <c r="L309" s="4">
        <f>SUM(Nurse[[#This Row],[RN Hours (excl. Admin, DON)]],Nurse[[#This Row],[RN Admin Hours]],Nurse[[#This Row],[RN DON Hours]])</f>
        <v>31.719347826086953</v>
      </c>
      <c r="M309" s="4">
        <v>26.515543478260867</v>
      </c>
      <c r="N309" s="4">
        <v>0.14945652173913043</v>
      </c>
      <c r="O309" s="4">
        <v>5.0543478260869561</v>
      </c>
      <c r="P309" s="4">
        <f>SUM(Nurse[[#This Row],[LPN Hours (excl. Admin)]],Nurse[[#This Row],[LPN Admin Hours]])</f>
        <v>21.61347826086957</v>
      </c>
      <c r="Q309" s="4">
        <v>19.61347826086957</v>
      </c>
      <c r="R309" s="4">
        <v>2</v>
      </c>
      <c r="S309" s="4">
        <f>SUM(Nurse[[#This Row],[CNA Hours]],Nurse[[#This Row],[NA TR Hours]],Nurse[[#This Row],[Med Aide/Tech Hours]])</f>
        <v>124.34195652173918</v>
      </c>
      <c r="T309" s="4">
        <v>77.311847826087003</v>
      </c>
      <c r="U309" s="4">
        <v>13.448913043478262</v>
      </c>
      <c r="V309" s="4">
        <v>33.581195652173911</v>
      </c>
      <c r="W3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0.3016304347826087</v>
      </c>
      <c r="X309" s="4">
        <v>0.15217391304347827</v>
      </c>
      <c r="Y309" s="4">
        <v>0.14945652173913043</v>
      </c>
      <c r="Z309" s="4">
        <v>0</v>
      </c>
      <c r="AA309" s="4">
        <v>0</v>
      </c>
      <c r="AB309" s="4">
        <v>0</v>
      </c>
      <c r="AC309" s="4">
        <v>0</v>
      </c>
      <c r="AD309" s="4">
        <v>0</v>
      </c>
      <c r="AE309" s="4">
        <v>0</v>
      </c>
      <c r="AF309" s="1">
        <v>265337</v>
      </c>
      <c r="AG309" s="1">
        <v>7</v>
      </c>
      <c r="AH309"/>
    </row>
    <row r="310" spans="1:34" x14ac:dyDescent="0.25">
      <c r="A310" t="s">
        <v>496</v>
      </c>
      <c r="B310" t="s">
        <v>256</v>
      </c>
      <c r="C310" t="s">
        <v>469</v>
      </c>
      <c r="D310" t="s">
        <v>611</v>
      </c>
      <c r="E310" s="4">
        <v>31.576086956521738</v>
      </c>
      <c r="F310" s="4">
        <f>Nurse[[#This Row],[Total Nurse Staff Hours]]/Nurse[[#This Row],[MDS Census]]</f>
        <v>3.0619931153184159</v>
      </c>
      <c r="G310" s="4">
        <f>Nurse[[#This Row],[Total Direct Care Staff Hours]]/Nurse[[#This Row],[MDS Census]]</f>
        <v>2.648857142857143</v>
      </c>
      <c r="H310" s="4">
        <f>Nurse[[#This Row],[Total RN Hours (w/ Admin, DON)]]/Nurse[[#This Row],[MDS Census]]</f>
        <v>0.25060240963855424</v>
      </c>
      <c r="I310" s="4">
        <f>Nurse[[#This Row],[RN Hours (excl. Admin, DON)]]/Nurse[[#This Row],[MDS Census]]</f>
        <v>0</v>
      </c>
      <c r="J310" s="4">
        <f>SUM(Nurse[[#This Row],[RN Hours (excl. Admin, DON)]],Nurse[[#This Row],[RN Admin Hours]],Nurse[[#This Row],[RN DON Hours]],Nurse[[#This Row],[LPN Hours (excl. Admin)]],Nurse[[#This Row],[LPN Admin Hours]],Nurse[[#This Row],[CNA Hours]],Nurse[[#This Row],[NA TR Hours]],Nurse[[#This Row],[Med Aide/Tech Hours]])</f>
        <v>96.6857608695652</v>
      </c>
      <c r="K310" s="4">
        <f>SUM(Nurse[[#This Row],[RN Hours (excl. Admin, DON)]],Nurse[[#This Row],[LPN Hours (excl. Admin)]],Nurse[[#This Row],[CNA Hours]],Nurse[[#This Row],[NA TR Hours]],Nurse[[#This Row],[Med Aide/Tech Hours]])</f>
        <v>83.640543478260867</v>
      </c>
      <c r="L310" s="4">
        <f>SUM(Nurse[[#This Row],[RN Hours (excl. Admin, DON)]],Nurse[[#This Row],[RN Admin Hours]],Nurse[[#This Row],[RN DON Hours]])</f>
        <v>7.9130434782608692</v>
      </c>
      <c r="M310" s="4">
        <v>0</v>
      </c>
      <c r="N310" s="4">
        <v>2.2608695652173911</v>
      </c>
      <c r="O310" s="4">
        <v>5.6521739130434785</v>
      </c>
      <c r="P310" s="4">
        <f>SUM(Nurse[[#This Row],[LPN Hours (excl. Admin)]],Nurse[[#This Row],[LPN Admin Hours]])</f>
        <v>29.842499999999994</v>
      </c>
      <c r="Q310" s="4">
        <v>24.710326086956517</v>
      </c>
      <c r="R310" s="4">
        <v>5.1321739130434771</v>
      </c>
      <c r="S310" s="4">
        <f>SUM(Nurse[[#This Row],[CNA Hours]],Nurse[[#This Row],[NA TR Hours]],Nurse[[#This Row],[Med Aide/Tech Hours]])</f>
        <v>58.930217391304346</v>
      </c>
      <c r="T310" s="4">
        <v>32.549347826086958</v>
      </c>
      <c r="U310" s="4">
        <v>9.6302173913043454</v>
      </c>
      <c r="V310" s="4">
        <v>16.750652173913046</v>
      </c>
      <c r="W3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5.4233695652173921</v>
      </c>
      <c r="X310" s="4">
        <v>0</v>
      </c>
      <c r="Y310" s="4">
        <v>0</v>
      </c>
      <c r="Z310" s="4">
        <v>0</v>
      </c>
      <c r="AA310" s="4">
        <v>0</v>
      </c>
      <c r="AB310" s="4">
        <v>0</v>
      </c>
      <c r="AC310" s="4">
        <v>5.3418478260869575</v>
      </c>
      <c r="AD310" s="4">
        <v>0</v>
      </c>
      <c r="AE310" s="4">
        <v>8.1521739130434784E-2</v>
      </c>
      <c r="AF310" s="1">
        <v>265591</v>
      </c>
      <c r="AG310" s="1">
        <v>7</v>
      </c>
      <c r="AH310"/>
    </row>
    <row r="311" spans="1:34" x14ac:dyDescent="0.25">
      <c r="A311" t="s">
        <v>496</v>
      </c>
      <c r="B311" t="s">
        <v>88</v>
      </c>
      <c r="C311" t="s">
        <v>753</v>
      </c>
      <c r="D311" t="s">
        <v>589</v>
      </c>
      <c r="E311" s="4">
        <v>76.836956521739125</v>
      </c>
      <c r="F311" s="4">
        <f>Nurse[[#This Row],[Total Nurse Staff Hours]]/Nurse[[#This Row],[MDS Census]]</f>
        <v>2.325258169472344</v>
      </c>
      <c r="G311" s="4">
        <f>Nurse[[#This Row],[Total Direct Care Staff Hours]]/Nurse[[#This Row],[MDS Census]]</f>
        <v>2.0502546329042297</v>
      </c>
      <c r="H311" s="4">
        <f>Nurse[[#This Row],[Total RN Hours (w/ Admin, DON)]]/Nurse[[#This Row],[MDS Census]]</f>
        <v>0.2390366388456642</v>
      </c>
      <c r="I311" s="4">
        <f>Nurse[[#This Row],[RN Hours (excl. Admin, DON)]]/Nurse[[#This Row],[MDS Census]]</f>
        <v>0.10436412505304854</v>
      </c>
      <c r="J311" s="4">
        <f>SUM(Nurse[[#This Row],[RN Hours (excl. Admin, DON)]],Nurse[[#This Row],[RN Admin Hours]],Nurse[[#This Row],[RN DON Hours]],Nurse[[#This Row],[LPN Hours (excl. Admin)]],Nurse[[#This Row],[LPN Admin Hours]],Nurse[[#This Row],[CNA Hours]],Nurse[[#This Row],[NA TR Hours]],Nurse[[#This Row],[Med Aide/Tech Hours]])</f>
        <v>178.66576086956522</v>
      </c>
      <c r="K311" s="4">
        <f>SUM(Nurse[[#This Row],[RN Hours (excl. Admin, DON)]],Nurse[[#This Row],[LPN Hours (excl. Admin)]],Nurse[[#This Row],[CNA Hours]],Nurse[[#This Row],[NA TR Hours]],Nurse[[#This Row],[Med Aide/Tech Hours]])</f>
        <v>157.5353260869565</v>
      </c>
      <c r="L311" s="4">
        <f>SUM(Nurse[[#This Row],[RN Hours (excl. Admin, DON)]],Nurse[[#This Row],[RN Admin Hours]],Nurse[[#This Row],[RN DON Hours]])</f>
        <v>18.366847826086957</v>
      </c>
      <c r="M311" s="4">
        <v>8.0190217391304355</v>
      </c>
      <c r="N311" s="4">
        <v>5.2173913043478262</v>
      </c>
      <c r="O311" s="4">
        <v>5.1304347826086953</v>
      </c>
      <c r="P311" s="4">
        <f>SUM(Nurse[[#This Row],[LPN Hours (excl. Admin)]],Nurse[[#This Row],[LPN Admin Hours]])</f>
        <v>73.519021739130437</v>
      </c>
      <c r="Q311" s="4">
        <v>62.736413043478258</v>
      </c>
      <c r="R311" s="4">
        <v>10.782608695652174</v>
      </c>
      <c r="S311" s="4">
        <f>SUM(Nurse[[#This Row],[CNA Hours]],Nurse[[#This Row],[NA TR Hours]],Nurse[[#This Row],[Med Aide/Tech Hours]])</f>
        <v>86.779891304347828</v>
      </c>
      <c r="T311" s="4">
        <v>85.880434782608702</v>
      </c>
      <c r="U311" s="4">
        <v>0</v>
      </c>
      <c r="V311" s="4">
        <v>0.89945652173913049</v>
      </c>
      <c r="W3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1" s="4">
        <v>0</v>
      </c>
      <c r="Y311" s="4">
        <v>0</v>
      </c>
      <c r="Z311" s="4">
        <v>0</v>
      </c>
      <c r="AA311" s="4">
        <v>0</v>
      </c>
      <c r="AB311" s="4">
        <v>0</v>
      </c>
      <c r="AC311" s="4">
        <v>0</v>
      </c>
      <c r="AD311" s="4">
        <v>0</v>
      </c>
      <c r="AE311" s="4">
        <v>0</v>
      </c>
      <c r="AF311" s="1">
        <v>265319</v>
      </c>
      <c r="AG311" s="1">
        <v>7</v>
      </c>
      <c r="AH311"/>
    </row>
    <row r="312" spans="1:34" x14ac:dyDescent="0.25">
      <c r="A312" t="s">
        <v>496</v>
      </c>
      <c r="B312" t="s">
        <v>81</v>
      </c>
      <c r="C312" t="s">
        <v>688</v>
      </c>
      <c r="D312" t="s">
        <v>546</v>
      </c>
      <c r="E312" s="4">
        <v>62.130434782608695</v>
      </c>
      <c r="F312" s="4">
        <f>Nurse[[#This Row],[Total Nurse Staff Hours]]/Nurse[[#This Row],[MDS Census]]</f>
        <v>3.493857592722184</v>
      </c>
      <c r="G312" s="4">
        <f>Nurse[[#This Row],[Total Direct Care Staff Hours]]/Nurse[[#This Row],[MDS Census]]</f>
        <v>3.2287368789363193</v>
      </c>
      <c r="H312" s="4">
        <f>Nurse[[#This Row],[Total RN Hours (w/ Admin, DON)]]/Nurse[[#This Row],[MDS Census]]</f>
        <v>0.5706455563331001</v>
      </c>
      <c r="I312" s="4">
        <f>Nurse[[#This Row],[RN Hours (excl. Admin, DON)]]/Nurse[[#This Row],[MDS Census]]</f>
        <v>0.39229881035689296</v>
      </c>
      <c r="J312" s="4">
        <f>SUM(Nurse[[#This Row],[RN Hours (excl. Admin, DON)]],Nurse[[#This Row],[RN Admin Hours]],Nurse[[#This Row],[RN DON Hours]],Nurse[[#This Row],[LPN Hours (excl. Admin)]],Nurse[[#This Row],[LPN Admin Hours]],Nurse[[#This Row],[CNA Hours]],Nurse[[#This Row],[NA TR Hours]],Nurse[[#This Row],[Med Aide/Tech Hours]])</f>
        <v>217.07489130434786</v>
      </c>
      <c r="K312" s="4">
        <f>SUM(Nurse[[#This Row],[RN Hours (excl. Admin, DON)]],Nurse[[#This Row],[LPN Hours (excl. Admin)]],Nurse[[#This Row],[CNA Hours]],Nurse[[#This Row],[NA TR Hours]],Nurse[[#This Row],[Med Aide/Tech Hours]])</f>
        <v>200.60282608695653</v>
      </c>
      <c r="L312" s="4">
        <f>SUM(Nurse[[#This Row],[RN Hours (excl. Admin, DON)]],Nurse[[#This Row],[RN Admin Hours]],Nurse[[#This Row],[RN DON Hours]])</f>
        <v>35.454456521739132</v>
      </c>
      <c r="M312" s="4">
        <v>24.373695652173915</v>
      </c>
      <c r="N312" s="4">
        <v>5.2125000000000004</v>
      </c>
      <c r="O312" s="4">
        <v>5.8682608695652174</v>
      </c>
      <c r="P312" s="4">
        <f>SUM(Nurse[[#This Row],[LPN Hours (excl. Admin)]],Nurse[[#This Row],[LPN Admin Hours]])</f>
        <v>33.088369565217398</v>
      </c>
      <c r="Q312" s="4">
        <v>27.697065217391309</v>
      </c>
      <c r="R312" s="4">
        <v>5.3913043478260869</v>
      </c>
      <c r="S312" s="4">
        <f>SUM(Nurse[[#This Row],[CNA Hours]],Nurse[[#This Row],[NA TR Hours]],Nurse[[#This Row],[Med Aide/Tech Hours]])</f>
        <v>148.53206521739131</v>
      </c>
      <c r="T312" s="4">
        <v>93.909347826086957</v>
      </c>
      <c r="U312" s="4">
        <v>18.955326086956525</v>
      </c>
      <c r="V312" s="4">
        <v>35.667391304347831</v>
      </c>
      <c r="W3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41.584456521739128</v>
      </c>
      <c r="X312" s="4">
        <v>0.91771739130434793</v>
      </c>
      <c r="Y312" s="4">
        <v>0</v>
      </c>
      <c r="Z312" s="4">
        <v>1.0163043478260869</v>
      </c>
      <c r="AA312" s="4">
        <v>7.3169565217391312</v>
      </c>
      <c r="AB312" s="4">
        <v>0</v>
      </c>
      <c r="AC312" s="4">
        <v>19.107282608695655</v>
      </c>
      <c r="AD312" s="4">
        <v>0</v>
      </c>
      <c r="AE312" s="4">
        <v>13.226195652173908</v>
      </c>
      <c r="AF312" s="1">
        <v>265302</v>
      </c>
      <c r="AG312" s="1">
        <v>7</v>
      </c>
      <c r="AH312"/>
    </row>
    <row r="313" spans="1:34" x14ac:dyDescent="0.25">
      <c r="A313" t="s">
        <v>496</v>
      </c>
      <c r="B313" t="s">
        <v>212</v>
      </c>
      <c r="C313" t="s">
        <v>799</v>
      </c>
      <c r="D313" t="s">
        <v>554</v>
      </c>
      <c r="E313" s="4">
        <v>74.450704225352112</v>
      </c>
      <c r="F313" s="4">
        <f>Nurse[[#This Row],[Total Nurse Staff Hours]]/Nurse[[#This Row],[MDS Census]]</f>
        <v>3.0051702610669695</v>
      </c>
      <c r="G313" s="4">
        <f>Nurse[[#This Row],[Total Direct Care Staff Hours]]/Nurse[[#This Row],[MDS Census]]</f>
        <v>2.8103159288687096</v>
      </c>
      <c r="H313" s="4">
        <f>Nurse[[#This Row],[Total RN Hours (w/ Admin, DON)]]/Nurse[[#This Row],[MDS Census]]</f>
        <v>0.42333522512296634</v>
      </c>
      <c r="I313" s="4">
        <f>Nurse[[#This Row],[RN Hours (excl. Admin, DON)]]/Nurse[[#This Row],[MDS Census]]</f>
        <v>0.2284808929247068</v>
      </c>
      <c r="J313" s="4">
        <f>SUM(Nurse[[#This Row],[RN Hours (excl. Admin, DON)]],Nurse[[#This Row],[RN Admin Hours]],Nurse[[#This Row],[RN DON Hours]],Nurse[[#This Row],[LPN Hours (excl. Admin)]],Nurse[[#This Row],[LPN Admin Hours]],Nurse[[#This Row],[CNA Hours]],Nurse[[#This Row],[NA TR Hours]],Nurse[[#This Row],[Med Aide/Tech Hours]])</f>
        <v>223.73704225352114</v>
      </c>
      <c r="K313" s="4">
        <f>SUM(Nurse[[#This Row],[RN Hours (excl. Admin, DON)]],Nurse[[#This Row],[LPN Hours (excl. Admin)]],Nurse[[#This Row],[CNA Hours]],Nurse[[#This Row],[NA TR Hours]],Nurse[[#This Row],[Med Aide/Tech Hours]])</f>
        <v>209.23</v>
      </c>
      <c r="L313" s="4">
        <f>SUM(Nurse[[#This Row],[RN Hours (excl. Admin, DON)]],Nurse[[#This Row],[RN Admin Hours]],Nurse[[#This Row],[RN DON Hours]])</f>
        <v>31.51760563380282</v>
      </c>
      <c r="M313" s="4">
        <v>17.010563380281692</v>
      </c>
      <c r="N313" s="4">
        <v>9.3908450704225359</v>
      </c>
      <c r="O313" s="4">
        <v>5.1161971830985919</v>
      </c>
      <c r="P313" s="4">
        <f>SUM(Nurse[[#This Row],[LPN Hours (excl. Admin)]],Nurse[[#This Row],[LPN Admin Hours]])</f>
        <v>37.20422535211268</v>
      </c>
      <c r="Q313" s="4">
        <v>37.20422535211268</v>
      </c>
      <c r="R313" s="4">
        <v>0</v>
      </c>
      <c r="S313" s="4">
        <f>SUM(Nurse[[#This Row],[CNA Hours]],Nurse[[#This Row],[NA TR Hours]],Nurse[[#This Row],[Med Aide/Tech Hours]])</f>
        <v>155.01521126760562</v>
      </c>
      <c r="T313" s="4">
        <v>102.61028169014084</v>
      </c>
      <c r="U313" s="4">
        <v>18.580985915492956</v>
      </c>
      <c r="V313" s="4">
        <v>33.823943661971832</v>
      </c>
      <c r="W3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3" s="4">
        <v>0</v>
      </c>
      <c r="Y313" s="4">
        <v>0</v>
      </c>
      <c r="Z313" s="4">
        <v>0</v>
      </c>
      <c r="AA313" s="4">
        <v>0</v>
      </c>
      <c r="AB313" s="4">
        <v>0</v>
      </c>
      <c r="AC313" s="4">
        <v>0</v>
      </c>
      <c r="AD313" s="4">
        <v>0</v>
      </c>
      <c r="AE313" s="4">
        <v>0</v>
      </c>
      <c r="AF313" s="1">
        <v>265519</v>
      </c>
      <c r="AG313" s="1">
        <v>7</v>
      </c>
      <c r="AH313"/>
    </row>
    <row r="314" spans="1:34" x14ac:dyDescent="0.25">
      <c r="A314" t="s">
        <v>496</v>
      </c>
      <c r="B314" t="s">
        <v>177</v>
      </c>
      <c r="C314" t="s">
        <v>700</v>
      </c>
      <c r="D314" t="s">
        <v>538</v>
      </c>
      <c r="E314" s="4">
        <v>61.097826086956523</v>
      </c>
      <c r="F314" s="4">
        <f>Nurse[[#This Row],[Total Nurse Staff Hours]]/Nurse[[#This Row],[MDS Census]]</f>
        <v>2.9950507027219357</v>
      </c>
      <c r="G314" s="4">
        <f>Nurse[[#This Row],[Total Direct Care Staff Hours]]/Nurse[[#This Row],[MDS Census]]</f>
        <v>2.8769222558263654</v>
      </c>
      <c r="H314" s="4">
        <f>Nurse[[#This Row],[Total RN Hours (w/ Admin, DON)]]/Nurse[[#This Row],[MDS Census]]</f>
        <v>0.19744529443159578</v>
      </c>
      <c r="I314" s="4">
        <f>Nurse[[#This Row],[RN Hours (excl. Admin, DON)]]/Nurse[[#This Row],[MDS Census]]</f>
        <v>0.13197651663405086</v>
      </c>
      <c r="J314" s="4">
        <f>SUM(Nurse[[#This Row],[RN Hours (excl. Admin, DON)]],Nurse[[#This Row],[RN Admin Hours]],Nurse[[#This Row],[RN DON Hours]],Nurse[[#This Row],[LPN Hours (excl. Admin)]],Nurse[[#This Row],[LPN Admin Hours]],Nurse[[#This Row],[CNA Hours]],Nurse[[#This Row],[NA TR Hours]],Nurse[[#This Row],[Med Aide/Tech Hours]])</f>
        <v>182.99108695652174</v>
      </c>
      <c r="K314" s="4">
        <f>SUM(Nurse[[#This Row],[RN Hours (excl. Admin, DON)]],Nurse[[#This Row],[LPN Hours (excl. Admin)]],Nurse[[#This Row],[CNA Hours]],Nurse[[#This Row],[NA TR Hours]],Nurse[[#This Row],[Med Aide/Tech Hours]])</f>
        <v>175.77369565217393</v>
      </c>
      <c r="L314" s="4">
        <f>SUM(Nurse[[#This Row],[RN Hours (excl. Admin, DON)]],Nurse[[#This Row],[RN Admin Hours]],Nurse[[#This Row],[RN DON Hours]])</f>
        <v>12.063478260869564</v>
      </c>
      <c r="M314" s="4">
        <v>8.0634782608695641</v>
      </c>
      <c r="N314" s="4">
        <v>4</v>
      </c>
      <c r="O314" s="4">
        <v>0</v>
      </c>
      <c r="P314" s="4">
        <f>SUM(Nurse[[#This Row],[LPN Hours (excl. Admin)]],Nurse[[#This Row],[LPN Admin Hours]])</f>
        <v>48.963695652173925</v>
      </c>
      <c r="Q314" s="4">
        <v>45.746304347826097</v>
      </c>
      <c r="R314" s="4">
        <v>3.2173913043478262</v>
      </c>
      <c r="S314" s="4">
        <f>SUM(Nurse[[#This Row],[CNA Hours]],Nurse[[#This Row],[NA TR Hours]],Nurse[[#This Row],[Med Aide/Tech Hours]])</f>
        <v>121.96391304347826</v>
      </c>
      <c r="T314" s="4">
        <v>100.93184782608695</v>
      </c>
      <c r="U314" s="4">
        <v>0</v>
      </c>
      <c r="V314" s="4">
        <v>21.032065217391303</v>
      </c>
      <c r="W3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45.819347826086954</v>
      </c>
      <c r="X314" s="4">
        <v>1.3026086956521739</v>
      </c>
      <c r="Y314" s="4">
        <v>1.9130434782608696</v>
      </c>
      <c r="Z314" s="4">
        <v>0</v>
      </c>
      <c r="AA314" s="4">
        <v>21.239782608695648</v>
      </c>
      <c r="AB314" s="4">
        <v>0</v>
      </c>
      <c r="AC314" s="4">
        <v>16.98076086956522</v>
      </c>
      <c r="AD314" s="4">
        <v>0</v>
      </c>
      <c r="AE314" s="4">
        <v>4.3831521739130439</v>
      </c>
      <c r="AF314" s="1">
        <v>265463</v>
      </c>
      <c r="AG314" s="1">
        <v>7</v>
      </c>
      <c r="AH314"/>
    </row>
    <row r="315" spans="1:34" x14ac:dyDescent="0.25">
      <c r="A315" t="s">
        <v>496</v>
      </c>
      <c r="B315" t="s">
        <v>221</v>
      </c>
      <c r="C315" t="s">
        <v>700</v>
      </c>
      <c r="D315" t="s">
        <v>538</v>
      </c>
      <c r="E315" s="4">
        <v>88.5</v>
      </c>
      <c r="F315" s="4">
        <f>Nurse[[#This Row],[Total Nurse Staff Hours]]/Nurse[[#This Row],[MDS Census]]</f>
        <v>1.8932694669614347</v>
      </c>
      <c r="G315" s="4">
        <f>Nurse[[#This Row],[Total Direct Care Staff Hours]]/Nurse[[#This Row],[MDS Census]]</f>
        <v>1.8932694669614347</v>
      </c>
      <c r="H315" s="4">
        <f>Nurse[[#This Row],[Total RN Hours (w/ Admin, DON)]]/Nurse[[#This Row],[MDS Census]]</f>
        <v>0.19598992876443136</v>
      </c>
      <c r="I315" s="4">
        <f>Nurse[[#This Row],[RN Hours (excl. Admin, DON)]]/Nurse[[#This Row],[MDS Census]]</f>
        <v>0.19598992876443136</v>
      </c>
      <c r="J315" s="4">
        <f>SUM(Nurse[[#This Row],[RN Hours (excl. Admin, DON)]],Nurse[[#This Row],[RN Admin Hours]],Nurse[[#This Row],[RN DON Hours]],Nurse[[#This Row],[LPN Hours (excl. Admin)]],Nurse[[#This Row],[LPN Admin Hours]],Nurse[[#This Row],[CNA Hours]],Nurse[[#This Row],[NA TR Hours]],Nurse[[#This Row],[Med Aide/Tech Hours]])</f>
        <v>167.55434782608697</v>
      </c>
      <c r="K315" s="4">
        <f>SUM(Nurse[[#This Row],[RN Hours (excl. Admin, DON)]],Nurse[[#This Row],[LPN Hours (excl. Admin)]],Nurse[[#This Row],[CNA Hours]],Nurse[[#This Row],[NA TR Hours]],Nurse[[#This Row],[Med Aide/Tech Hours]])</f>
        <v>167.55434782608697</v>
      </c>
      <c r="L315" s="4">
        <f>SUM(Nurse[[#This Row],[RN Hours (excl. Admin, DON)]],Nurse[[#This Row],[RN Admin Hours]],Nurse[[#This Row],[RN DON Hours]])</f>
        <v>17.345108695652176</v>
      </c>
      <c r="M315" s="4">
        <v>17.345108695652176</v>
      </c>
      <c r="N315" s="4">
        <v>0</v>
      </c>
      <c r="O315" s="4">
        <v>0</v>
      </c>
      <c r="P315" s="4">
        <f>SUM(Nurse[[#This Row],[LPN Hours (excl. Admin)]],Nurse[[#This Row],[LPN Admin Hours]])</f>
        <v>39.760869565217391</v>
      </c>
      <c r="Q315" s="4">
        <v>39.760869565217391</v>
      </c>
      <c r="R315" s="4">
        <v>0</v>
      </c>
      <c r="S315" s="4">
        <f>SUM(Nurse[[#This Row],[CNA Hours]],Nurse[[#This Row],[NA TR Hours]],Nurse[[#This Row],[Med Aide/Tech Hours]])</f>
        <v>110.44836956521739</v>
      </c>
      <c r="T315" s="4">
        <v>78.695652173913047</v>
      </c>
      <c r="U315" s="4">
        <v>0</v>
      </c>
      <c r="V315" s="4">
        <v>31.752717391304348</v>
      </c>
      <c r="W3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5" s="4">
        <v>0</v>
      </c>
      <c r="Y315" s="4">
        <v>0</v>
      </c>
      <c r="Z315" s="4">
        <v>0</v>
      </c>
      <c r="AA315" s="4">
        <v>0</v>
      </c>
      <c r="AB315" s="4">
        <v>0</v>
      </c>
      <c r="AC315" s="4">
        <v>0</v>
      </c>
      <c r="AD315" s="4">
        <v>0</v>
      </c>
      <c r="AE315" s="4">
        <v>0</v>
      </c>
      <c r="AF315" s="1">
        <v>265532</v>
      </c>
      <c r="AG315" s="1">
        <v>7</v>
      </c>
      <c r="AH315"/>
    </row>
    <row r="316" spans="1:34" x14ac:dyDescent="0.25">
      <c r="A316" t="s">
        <v>496</v>
      </c>
      <c r="B316" t="s">
        <v>215</v>
      </c>
      <c r="C316" t="s">
        <v>752</v>
      </c>
      <c r="D316" t="s">
        <v>593</v>
      </c>
      <c r="E316" s="4">
        <v>76.173913043478265</v>
      </c>
      <c r="F316" s="4">
        <f>Nurse[[#This Row],[Total Nurse Staff Hours]]/Nurse[[#This Row],[MDS Census]]</f>
        <v>3.3949315068493147</v>
      </c>
      <c r="G316" s="4">
        <f>Nurse[[#This Row],[Total Direct Care Staff Hours]]/Nurse[[#This Row],[MDS Census]]</f>
        <v>3.2268378995433786</v>
      </c>
      <c r="H316" s="4">
        <f>Nurse[[#This Row],[Total RN Hours (w/ Admin, DON)]]/Nurse[[#This Row],[MDS Census]]</f>
        <v>0.18015125570776255</v>
      </c>
      <c r="I316" s="4">
        <f>Nurse[[#This Row],[RN Hours (excl. Admin, DON)]]/Nurse[[#This Row],[MDS Census]]</f>
        <v>1.2057648401826482E-2</v>
      </c>
      <c r="J316" s="4">
        <f>SUM(Nurse[[#This Row],[RN Hours (excl. Admin, DON)]],Nurse[[#This Row],[RN Admin Hours]],Nurse[[#This Row],[RN DON Hours]],Nurse[[#This Row],[LPN Hours (excl. Admin)]],Nurse[[#This Row],[LPN Admin Hours]],Nurse[[#This Row],[CNA Hours]],Nurse[[#This Row],[NA TR Hours]],Nurse[[#This Row],[Med Aide/Tech Hours]])</f>
        <v>258.60521739130434</v>
      </c>
      <c r="K316" s="4">
        <f>SUM(Nurse[[#This Row],[RN Hours (excl. Admin, DON)]],Nurse[[#This Row],[LPN Hours (excl. Admin)]],Nurse[[#This Row],[CNA Hours]],Nurse[[#This Row],[NA TR Hours]],Nurse[[#This Row],[Med Aide/Tech Hours]])</f>
        <v>245.80086956521737</v>
      </c>
      <c r="L316" s="4">
        <f>SUM(Nurse[[#This Row],[RN Hours (excl. Admin, DON)]],Nurse[[#This Row],[RN Admin Hours]],Nurse[[#This Row],[RN DON Hours]])</f>
        <v>13.722826086956522</v>
      </c>
      <c r="M316" s="4">
        <v>0.91847826086956519</v>
      </c>
      <c r="N316" s="4">
        <v>0</v>
      </c>
      <c r="O316" s="4">
        <v>12.804347826086957</v>
      </c>
      <c r="P316" s="4">
        <f>SUM(Nurse[[#This Row],[LPN Hours (excl. Admin)]],Nurse[[#This Row],[LPN Admin Hours]])</f>
        <v>74.054456521739127</v>
      </c>
      <c r="Q316" s="4">
        <v>74.054456521739127</v>
      </c>
      <c r="R316" s="4">
        <v>0</v>
      </c>
      <c r="S316" s="4">
        <f>SUM(Nurse[[#This Row],[CNA Hours]],Nurse[[#This Row],[NA TR Hours]],Nurse[[#This Row],[Med Aide/Tech Hours]])</f>
        <v>170.82793478260868</v>
      </c>
      <c r="T316" s="4">
        <v>144.96652173913043</v>
      </c>
      <c r="U316" s="4">
        <v>25.861413043478262</v>
      </c>
      <c r="V316" s="4">
        <v>0</v>
      </c>
      <c r="W3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6" s="4">
        <v>0</v>
      </c>
      <c r="Y316" s="4">
        <v>0</v>
      </c>
      <c r="Z316" s="4">
        <v>0</v>
      </c>
      <c r="AA316" s="4">
        <v>0</v>
      </c>
      <c r="AB316" s="4">
        <v>0</v>
      </c>
      <c r="AC316" s="4">
        <v>0</v>
      </c>
      <c r="AD316" s="4">
        <v>0</v>
      </c>
      <c r="AE316" s="4">
        <v>0</v>
      </c>
      <c r="AF316" s="1">
        <v>265523</v>
      </c>
      <c r="AG316" s="1">
        <v>7</v>
      </c>
      <c r="AH316"/>
    </row>
    <row r="317" spans="1:34" x14ac:dyDescent="0.25">
      <c r="A317" t="s">
        <v>496</v>
      </c>
      <c r="B317" t="s">
        <v>464</v>
      </c>
      <c r="C317" t="s">
        <v>677</v>
      </c>
      <c r="D317" t="s">
        <v>590</v>
      </c>
      <c r="E317" s="4">
        <v>30.065217391304348</v>
      </c>
      <c r="F317" s="4">
        <f>Nurse[[#This Row],[Total Nurse Staff Hours]]/Nurse[[#This Row],[MDS Census]]</f>
        <v>3.9471800433839479</v>
      </c>
      <c r="G317" s="4">
        <f>Nurse[[#This Row],[Total Direct Care Staff Hours]]/Nurse[[#This Row],[MDS Census]]</f>
        <v>3.7618944323933472</v>
      </c>
      <c r="H317" s="4">
        <f>Nurse[[#This Row],[Total RN Hours (w/ Admin, DON)]]/Nurse[[#This Row],[MDS Census]]</f>
        <v>0.68626174981923349</v>
      </c>
      <c r="I317" s="4">
        <f>Nurse[[#This Row],[RN Hours (excl. Admin, DON)]]/Nurse[[#This Row],[MDS Census]]</f>
        <v>0.50097613882863345</v>
      </c>
      <c r="J317" s="4">
        <f>SUM(Nurse[[#This Row],[RN Hours (excl. Admin, DON)]],Nurse[[#This Row],[RN Admin Hours]],Nurse[[#This Row],[RN DON Hours]],Nurse[[#This Row],[LPN Hours (excl. Admin)]],Nurse[[#This Row],[LPN Admin Hours]],Nurse[[#This Row],[CNA Hours]],Nurse[[#This Row],[NA TR Hours]],Nurse[[#This Row],[Med Aide/Tech Hours]])</f>
        <v>118.67282608695652</v>
      </c>
      <c r="K317" s="4">
        <f>SUM(Nurse[[#This Row],[RN Hours (excl. Admin, DON)]],Nurse[[#This Row],[LPN Hours (excl. Admin)]],Nurse[[#This Row],[CNA Hours]],Nurse[[#This Row],[NA TR Hours]],Nurse[[#This Row],[Med Aide/Tech Hours]])</f>
        <v>113.10217391304346</v>
      </c>
      <c r="L317" s="4">
        <f>SUM(Nurse[[#This Row],[RN Hours (excl. Admin, DON)]],Nurse[[#This Row],[RN Admin Hours]],Nurse[[#This Row],[RN DON Hours]])</f>
        <v>20.632608695652173</v>
      </c>
      <c r="M317" s="4">
        <v>15.06195652173913</v>
      </c>
      <c r="N317" s="4">
        <v>1.5923913043478262</v>
      </c>
      <c r="O317" s="4">
        <v>3.9782608695652173</v>
      </c>
      <c r="P317" s="4">
        <f>SUM(Nurse[[#This Row],[LPN Hours (excl. Admin)]],Nurse[[#This Row],[LPN Admin Hours]])</f>
        <v>17.377717391304348</v>
      </c>
      <c r="Q317" s="4">
        <v>17.377717391304348</v>
      </c>
      <c r="R317" s="4">
        <v>0</v>
      </c>
      <c r="S317" s="4">
        <f>SUM(Nurse[[#This Row],[CNA Hours]],Nurse[[#This Row],[NA TR Hours]],Nurse[[#This Row],[Med Aide/Tech Hours]])</f>
        <v>80.662499999999994</v>
      </c>
      <c r="T317" s="4">
        <v>66.330978260869557</v>
      </c>
      <c r="U317" s="4">
        <v>5.0135869565217392</v>
      </c>
      <c r="V317" s="4">
        <v>9.3179347826086953</v>
      </c>
      <c r="W3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4.1277173913043477</v>
      </c>
      <c r="X317" s="4">
        <v>0</v>
      </c>
      <c r="Y317" s="4">
        <v>0</v>
      </c>
      <c r="Z317" s="4">
        <v>0</v>
      </c>
      <c r="AA317" s="4">
        <v>0.14945652173913043</v>
      </c>
      <c r="AB317" s="4">
        <v>0</v>
      </c>
      <c r="AC317" s="4">
        <v>3.9782608695652173</v>
      </c>
      <c r="AD317" s="4">
        <v>0</v>
      </c>
      <c r="AE317" s="4">
        <v>0</v>
      </c>
      <c r="AF317" t="s">
        <v>0</v>
      </c>
      <c r="AG317" s="1">
        <v>7</v>
      </c>
      <c r="AH317"/>
    </row>
    <row r="318" spans="1:34" x14ac:dyDescent="0.25">
      <c r="A318" t="s">
        <v>496</v>
      </c>
      <c r="B318" t="s">
        <v>392</v>
      </c>
      <c r="C318" t="s">
        <v>684</v>
      </c>
      <c r="D318" t="s">
        <v>570</v>
      </c>
      <c r="E318" s="4">
        <v>33.445652173913047</v>
      </c>
      <c r="F318" s="4">
        <f>Nurse[[#This Row],[Total Nurse Staff Hours]]/Nurse[[#This Row],[MDS Census]]</f>
        <v>3.7698895027624304</v>
      </c>
      <c r="G318" s="4">
        <f>Nurse[[#This Row],[Total Direct Care Staff Hours]]/Nurse[[#This Row],[MDS Census]]</f>
        <v>3.5464575885602856</v>
      </c>
      <c r="H318" s="4">
        <f>Nurse[[#This Row],[Total RN Hours (w/ Admin, DON)]]/Nurse[[#This Row],[MDS Census]]</f>
        <v>0.50259993500162492</v>
      </c>
      <c r="I318" s="4">
        <f>Nurse[[#This Row],[RN Hours (excl. Admin, DON)]]/Nurse[[#This Row],[MDS Census]]</f>
        <v>0.36634709132271687</v>
      </c>
      <c r="J318" s="4">
        <f>SUM(Nurse[[#This Row],[RN Hours (excl. Admin, DON)]],Nurse[[#This Row],[RN Admin Hours]],Nurse[[#This Row],[RN DON Hours]],Nurse[[#This Row],[LPN Hours (excl. Admin)]],Nurse[[#This Row],[LPN Admin Hours]],Nurse[[#This Row],[CNA Hours]],Nurse[[#This Row],[NA TR Hours]],Nurse[[#This Row],[Med Aide/Tech Hours]])</f>
        <v>126.08641304347826</v>
      </c>
      <c r="K318" s="4">
        <f>SUM(Nurse[[#This Row],[RN Hours (excl. Admin, DON)]],Nurse[[#This Row],[LPN Hours (excl. Admin)]],Nurse[[#This Row],[CNA Hours]],Nurse[[#This Row],[NA TR Hours]],Nurse[[#This Row],[Med Aide/Tech Hours]])</f>
        <v>118.61358695652174</v>
      </c>
      <c r="L318" s="4">
        <f>SUM(Nurse[[#This Row],[RN Hours (excl. Admin, DON)]],Nurse[[#This Row],[RN Admin Hours]],Nurse[[#This Row],[RN DON Hours]])</f>
        <v>16.809782608695652</v>
      </c>
      <c r="M318" s="4">
        <v>12.252717391304348</v>
      </c>
      <c r="N318" s="4">
        <v>0</v>
      </c>
      <c r="O318" s="4">
        <v>4.5570652173913047</v>
      </c>
      <c r="P318" s="4">
        <f>SUM(Nurse[[#This Row],[LPN Hours (excl. Admin)]],Nurse[[#This Row],[LPN Admin Hours]])</f>
        <v>29.583695652173912</v>
      </c>
      <c r="Q318" s="4">
        <v>26.667934782608693</v>
      </c>
      <c r="R318" s="4">
        <v>2.9157608695652173</v>
      </c>
      <c r="S318" s="4">
        <f>SUM(Nurse[[#This Row],[CNA Hours]],Nurse[[#This Row],[NA TR Hours]],Nurse[[#This Row],[Med Aide/Tech Hours]])</f>
        <v>79.692934782608688</v>
      </c>
      <c r="T318" s="4">
        <v>53.923913043478258</v>
      </c>
      <c r="U318" s="4">
        <v>14.434782608695652</v>
      </c>
      <c r="V318" s="4">
        <v>11.334239130434783</v>
      </c>
      <c r="W3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19.179347826086957</v>
      </c>
      <c r="X318" s="4">
        <v>0</v>
      </c>
      <c r="Y318" s="4">
        <v>0</v>
      </c>
      <c r="Z318" s="4">
        <v>0</v>
      </c>
      <c r="AA318" s="4">
        <v>2.3206521739130435</v>
      </c>
      <c r="AB318" s="4">
        <v>0</v>
      </c>
      <c r="AC318" s="4">
        <v>16.858695652173914</v>
      </c>
      <c r="AD318" s="4">
        <v>0</v>
      </c>
      <c r="AE318" s="4">
        <v>0</v>
      </c>
      <c r="AF318" s="1">
        <v>265796</v>
      </c>
      <c r="AG318" s="1">
        <v>7</v>
      </c>
      <c r="AH318"/>
    </row>
    <row r="319" spans="1:34" x14ac:dyDescent="0.25">
      <c r="A319" t="s">
        <v>496</v>
      </c>
      <c r="B319" t="s">
        <v>468</v>
      </c>
      <c r="C319" t="s">
        <v>863</v>
      </c>
      <c r="D319" t="s">
        <v>604</v>
      </c>
      <c r="E319" s="4">
        <v>15.956521739130435</v>
      </c>
      <c r="F319" s="4">
        <f>Nurse[[#This Row],[Total Nurse Staff Hours]]/Nurse[[#This Row],[MDS Census]]</f>
        <v>5.3664850136239775</v>
      </c>
      <c r="G319" s="4">
        <f>Nurse[[#This Row],[Total Direct Care Staff Hours]]/Nurse[[#This Row],[MDS Census]]</f>
        <v>4.7551089918256126</v>
      </c>
      <c r="H319" s="4">
        <f>Nurse[[#This Row],[Total RN Hours (w/ Admin, DON)]]/Nurse[[#This Row],[MDS Census]]</f>
        <v>0.50238419618528607</v>
      </c>
      <c r="I319" s="4">
        <f>Nurse[[#This Row],[RN Hours (excl. Admin, DON)]]/Nurse[[#This Row],[MDS Census]]</f>
        <v>0.16450953678474114</v>
      </c>
      <c r="J319" s="4">
        <f>SUM(Nurse[[#This Row],[RN Hours (excl. Admin, DON)]],Nurse[[#This Row],[RN Admin Hours]],Nurse[[#This Row],[RN DON Hours]],Nurse[[#This Row],[LPN Hours (excl. Admin)]],Nurse[[#This Row],[LPN Admin Hours]],Nurse[[#This Row],[CNA Hours]],Nurse[[#This Row],[NA TR Hours]],Nurse[[#This Row],[Med Aide/Tech Hours]])</f>
        <v>85.630434782608688</v>
      </c>
      <c r="K319" s="4">
        <f>SUM(Nurse[[#This Row],[RN Hours (excl. Admin, DON)]],Nurse[[#This Row],[LPN Hours (excl. Admin)]],Nurse[[#This Row],[CNA Hours]],Nurse[[#This Row],[NA TR Hours]],Nurse[[#This Row],[Med Aide/Tech Hours]])</f>
        <v>75.875</v>
      </c>
      <c r="L319" s="4">
        <f>SUM(Nurse[[#This Row],[RN Hours (excl. Admin, DON)]],Nurse[[#This Row],[RN Admin Hours]],Nurse[[#This Row],[RN DON Hours]])</f>
        <v>8.016304347826086</v>
      </c>
      <c r="M319" s="4">
        <v>2.625</v>
      </c>
      <c r="N319" s="4">
        <v>0.17391304347826086</v>
      </c>
      <c r="O319" s="4">
        <v>5.2173913043478262</v>
      </c>
      <c r="P319" s="4">
        <f>SUM(Nurse[[#This Row],[LPN Hours (excl. Admin)]],Nurse[[#This Row],[LPN Admin Hours]])</f>
        <v>38.956521739130437</v>
      </c>
      <c r="Q319" s="4">
        <v>34.592391304347828</v>
      </c>
      <c r="R319" s="4">
        <v>4.3641304347826084</v>
      </c>
      <c r="S319" s="4">
        <f>SUM(Nurse[[#This Row],[CNA Hours]],Nurse[[#This Row],[NA TR Hours]],Nurse[[#This Row],[Med Aide/Tech Hours]])</f>
        <v>38.657608695652172</v>
      </c>
      <c r="T319" s="4">
        <v>38.657608695652172</v>
      </c>
      <c r="U319" s="4">
        <v>0</v>
      </c>
      <c r="V319" s="4">
        <v>0</v>
      </c>
      <c r="W3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9" s="4">
        <v>0</v>
      </c>
      <c r="Y319" s="4">
        <v>0</v>
      </c>
      <c r="Z319" s="4">
        <v>0</v>
      </c>
      <c r="AA319" s="4">
        <v>0</v>
      </c>
      <c r="AB319" s="4">
        <v>0</v>
      </c>
      <c r="AC319" s="4">
        <v>0</v>
      </c>
      <c r="AD319" s="4">
        <v>0</v>
      </c>
      <c r="AE319" s="4">
        <v>0</v>
      </c>
      <c r="AF319" t="s">
        <v>4</v>
      </c>
      <c r="AG319" s="1">
        <v>7</v>
      </c>
      <c r="AH319"/>
    </row>
    <row r="320" spans="1:34" x14ac:dyDescent="0.25">
      <c r="A320" t="s">
        <v>496</v>
      </c>
      <c r="B320" t="s">
        <v>94</v>
      </c>
      <c r="C320" t="s">
        <v>750</v>
      </c>
      <c r="D320" t="s">
        <v>605</v>
      </c>
      <c r="E320" s="4">
        <v>9.6304347826086953</v>
      </c>
      <c r="F320" s="4">
        <f>Nurse[[#This Row],[Total Nurse Staff Hours]]/Nurse[[#This Row],[MDS Census]]</f>
        <v>7.5046275395033879</v>
      </c>
      <c r="G320" s="4">
        <f>Nurse[[#This Row],[Total Direct Care Staff Hours]]/Nurse[[#This Row],[MDS Census]]</f>
        <v>5.9167042889390533</v>
      </c>
      <c r="H320" s="4">
        <f>Nurse[[#This Row],[Total RN Hours (w/ Admin, DON)]]/Nurse[[#This Row],[MDS Census]]</f>
        <v>5.3215575620767508</v>
      </c>
      <c r="I320" s="4">
        <f>Nurse[[#This Row],[RN Hours (excl. Admin, DON)]]/Nurse[[#This Row],[MDS Census]]</f>
        <v>3.7336343115124158</v>
      </c>
      <c r="J320" s="4">
        <f>SUM(Nurse[[#This Row],[RN Hours (excl. Admin, DON)]],Nurse[[#This Row],[RN Admin Hours]],Nurse[[#This Row],[RN DON Hours]],Nurse[[#This Row],[LPN Hours (excl. Admin)]],Nurse[[#This Row],[LPN Admin Hours]],Nurse[[#This Row],[CNA Hours]],Nurse[[#This Row],[NA TR Hours]],Nurse[[#This Row],[Med Aide/Tech Hours]])</f>
        <v>72.272826086956542</v>
      </c>
      <c r="K320" s="4">
        <f>SUM(Nurse[[#This Row],[RN Hours (excl. Admin, DON)]],Nurse[[#This Row],[LPN Hours (excl. Admin)]],Nurse[[#This Row],[CNA Hours]],Nurse[[#This Row],[NA TR Hours]],Nurse[[#This Row],[Med Aide/Tech Hours]])</f>
        <v>56.980434782608704</v>
      </c>
      <c r="L320" s="4">
        <f>SUM(Nurse[[#This Row],[RN Hours (excl. Admin, DON)]],Nurse[[#This Row],[RN Admin Hours]],Nurse[[#This Row],[RN DON Hours]])</f>
        <v>51.248913043478268</v>
      </c>
      <c r="M320" s="4">
        <v>35.956521739130437</v>
      </c>
      <c r="N320" s="4">
        <v>15.292391304347827</v>
      </c>
      <c r="O320" s="4">
        <v>0</v>
      </c>
      <c r="P320" s="4">
        <f>SUM(Nurse[[#This Row],[LPN Hours (excl. Admin)]],Nurse[[#This Row],[LPN Admin Hours]])</f>
        <v>6.7478260869565245</v>
      </c>
      <c r="Q320" s="4">
        <v>6.7478260869565245</v>
      </c>
      <c r="R320" s="4">
        <v>0</v>
      </c>
      <c r="S320" s="4">
        <f>SUM(Nurse[[#This Row],[CNA Hours]],Nurse[[#This Row],[NA TR Hours]],Nurse[[#This Row],[Med Aide/Tech Hours]])</f>
        <v>14.276086956521745</v>
      </c>
      <c r="T320" s="4">
        <v>14.276086956521745</v>
      </c>
      <c r="U320" s="4">
        <v>0</v>
      </c>
      <c r="V320" s="4">
        <v>0</v>
      </c>
      <c r="W3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4.9141304347826091</v>
      </c>
      <c r="X320" s="4">
        <v>4.9141304347826091</v>
      </c>
      <c r="Y320" s="4">
        <v>0</v>
      </c>
      <c r="Z320" s="4">
        <v>0</v>
      </c>
      <c r="AA320" s="4">
        <v>0</v>
      </c>
      <c r="AB320" s="4">
        <v>0</v>
      </c>
      <c r="AC320" s="4">
        <v>0</v>
      </c>
      <c r="AD320" s="4">
        <v>0</v>
      </c>
      <c r="AE320" s="4">
        <v>0</v>
      </c>
      <c r="AF320" s="1">
        <v>265327</v>
      </c>
      <c r="AG320" s="1">
        <v>7</v>
      </c>
      <c r="AH320"/>
    </row>
    <row r="321" spans="1:34" x14ac:dyDescent="0.25">
      <c r="A321" t="s">
        <v>496</v>
      </c>
      <c r="B321" t="s">
        <v>103</v>
      </c>
      <c r="C321" t="s">
        <v>726</v>
      </c>
      <c r="D321" t="s">
        <v>593</v>
      </c>
      <c r="E321" s="4">
        <v>45.054347826086953</v>
      </c>
      <c r="F321" s="4">
        <f>Nurse[[#This Row],[Total Nurse Staff Hours]]/Nurse[[#This Row],[MDS Census]]</f>
        <v>3.105042219541617</v>
      </c>
      <c r="G321" s="4">
        <f>Nurse[[#This Row],[Total Direct Care Staff Hours]]/Nurse[[#This Row],[MDS Census]]</f>
        <v>2.7440265379975877</v>
      </c>
      <c r="H321" s="4">
        <f>Nurse[[#This Row],[Total RN Hours (w/ Admin, DON)]]/Nurse[[#This Row],[MDS Census]]</f>
        <v>0.68491194209891448</v>
      </c>
      <c r="I321" s="4">
        <f>Nurse[[#This Row],[RN Hours (excl. Admin, DON)]]/Nurse[[#This Row],[MDS Census]]</f>
        <v>0.32769601930036196</v>
      </c>
      <c r="J321" s="4">
        <f>SUM(Nurse[[#This Row],[RN Hours (excl. Admin, DON)]],Nurse[[#This Row],[RN Admin Hours]],Nurse[[#This Row],[RN DON Hours]],Nurse[[#This Row],[LPN Hours (excl. Admin)]],Nurse[[#This Row],[LPN Admin Hours]],Nurse[[#This Row],[CNA Hours]],Nurse[[#This Row],[NA TR Hours]],Nurse[[#This Row],[Med Aide/Tech Hours]])</f>
        <v>139.89565217391305</v>
      </c>
      <c r="K321" s="4">
        <f>SUM(Nurse[[#This Row],[RN Hours (excl. Admin, DON)]],Nurse[[#This Row],[LPN Hours (excl. Admin)]],Nurse[[#This Row],[CNA Hours]],Nurse[[#This Row],[NA TR Hours]],Nurse[[#This Row],[Med Aide/Tech Hours]])</f>
        <v>123.63032608695652</v>
      </c>
      <c r="L321" s="4">
        <f>SUM(Nurse[[#This Row],[RN Hours (excl. Admin, DON)]],Nurse[[#This Row],[RN Admin Hours]],Nurse[[#This Row],[RN DON Hours]])</f>
        <v>30.858260869565221</v>
      </c>
      <c r="M321" s="4">
        <v>14.764130434782611</v>
      </c>
      <c r="N321" s="4">
        <v>10.404782608695653</v>
      </c>
      <c r="O321" s="4">
        <v>5.6893478260869577</v>
      </c>
      <c r="P321" s="4">
        <f>SUM(Nurse[[#This Row],[LPN Hours (excl. Admin)]],Nurse[[#This Row],[LPN Admin Hours]])</f>
        <v>24.156956521739133</v>
      </c>
      <c r="Q321" s="4">
        <v>23.985760869565219</v>
      </c>
      <c r="R321" s="4">
        <v>0.17119565217391305</v>
      </c>
      <c r="S321" s="4">
        <f>SUM(Nurse[[#This Row],[CNA Hours]],Nurse[[#This Row],[NA TR Hours]],Nurse[[#This Row],[Med Aide/Tech Hours]])</f>
        <v>84.880434782608688</v>
      </c>
      <c r="T321" s="4">
        <v>84.627717391304344</v>
      </c>
      <c r="U321" s="4">
        <v>0</v>
      </c>
      <c r="V321" s="4">
        <v>0.25271739130434784</v>
      </c>
      <c r="W3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8.1017391304347832</v>
      </c>
      <c r="X321" s="4">
        <v>1.9846739130434783</v>
      </c>
      <c r="Y321" s="4">
        <v>0</v>
      </c>
      <c r="Z321" s="4">
        <v>0</v>
      </c>
      <c r="AA321" s="4">
        <v>1.5742391304347825</v>
      </c>
      <c r="AB321" s="4">
        <v>0.17119565217391305</v>
      </c>
      <c r="AC321" s="4">
        <v>4.118913043478261</v>
      </c>
      <c r="AD321" s="4">
        <v>0</v>
      </c>
      <c r="AE321" s="4">
        <v>0.25271739130434784</v>
      </c>
      <c r="AF321" s="1">
        <v>265341</v>
      </c>
      <c r="AG321" s="1">
        <v>7</v>
      </c>
      <c r="AH321"/>
    </row>
    <row r="322" spans="1:34" x14ac:dyDescent="0.25">
      <c r="A322" t="s">
        <v>496</v>
      </c>
      <c r="B322" t="s">
        <v>192</v>
      </c>
      <c r="C322" t="s">
        <v>789</v>
      </c>
      <c r="D322" t="s">
        <v>622</v>
      </c>
      <c r="E322" s="4">
        <v>59.097826086956523</v>
      </c>
      <c r="F322" s="4">
        <f>Nurse[[#This Row],[Total Nurse Staff Hours]]/Nurse[[#This Row],[MDS Census]]</f>
        <v>2.9090766967077433</v>
      </c>
      <c r="G322" s="4">
        <f>Nurse[[#This Row],[Total Direct Care Staff Hours]]/Nurse[[#This Row],[MDS Census]]</f>
        <v>2.7118006253448592</v>
      </c>
      <c r="H322" s="4">
        <f>Nurse[[#This Row],[Total RN Hours (w/ Admin, DON)]]/Nurse[[#This Row],[MDS Census]]</f>
        <v>0.22935074489608237</v>
      </c>
      <c r="I322" s="4">
        <f>Nurse[[#This Row],[RN Hours (excl. Admin, DON)]]/Nurse[[#This Row],[MDS Census]]</f>
        <v>0.11530807430568325</v>
      </c>
      <c r="J322" s="4">
        <f>SUM(Nurse[[#This Row],[RN Hours (excl. Admin, DON)]],Nurse[[#This Row],[RN Admin Hours]],Nurse[[#This Row],[RN DON Hours]],Nurse[[#This Row],[LPN Hours (excl. Admin)]],Nurse[[#This Row],[LPN Admin Hours]],Nurse[[#This Row],[CNA Hours]],Nurse[[#This Row],[NA TR Hours]],Nurse[[#This Row],[Med Aide/Tech Hours]])</f>
        <v>171.92010869565217</v>
      </c>
      <c r="K322" s="4">
        <f>SUM(Nurse[[#This Row],[RN Hours (excl. Admin, DON)]],Nurse[[#This Row],[LPN Hours (excl. Admin)]],Nurse[[#This Row],[CNA Hours]],Nurse[[#This Row],[NA TR Hours]],Nurse[[#This Row],[Med Aide/Tech Hours]])</f>
        <v>160.26152173913044</v>
      </c>
      <c r="L322" s="4">
        <f>SUM(Nurse[[#This Row],[RN Hours (excl. Admin, DON)]],Nurse[[#This Row],[RN Admin Hours]],Nurse[[#This Row],[RN DON Hours]])</f>
        <v>13.554130434782607</v>
      </c>
      <c r="M322" s="4">
        <v>6.8144565217391291</v>
      </c>
      <c r="N322" s="4">
        <v>1.1418478260869565</v>
      </c>
      <c r="O322" s="4">
        <v>5.5978260869565215</v>
      </c>
      <c r="P322" s="4">
        <f>SUM(Nurse[[#This Row],[LPN Hours (excl. Admin)]],Nurse[[#This Row],[LPN Admin Hours]])</f>
        <v>31.101956521739133</v>
      </c>
      <c r="Q322" s="4">
        <v>26.183043478260871</v>
      </c>
      <c r="R322" s="4">
        <v>4.9189130434782609</v>
      </c>
      <c r="S322" s="4">
        <f>SUM(Nurse[[#This Row],[CNA Hours]],Nurse[[#This Row],[NA TR Hours]],Nurse[[#This Row],[Med Aide/Tech Hours]])</f>
        <v>127.26402173913044</v>
      </c>
      <c r="T322" s="4">
        <v>75.808804347826097</v>
      </c>
      <c r="U322" s="4">
        <v>25.1720652173913</v>
      </c>
      <c r="V322" s="4">
        <v>26.283152173913034</v>
      </c>
      <c r="W3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7.5758695652173929</v>
      </c>
      <c r="X322" s="4">
        <v>0.36989130434782608</v>
      </c>
      <c r="Y322" s="4">
        <v>0</v>
      </c>
      <c r="Z322" s="4">
        <v>0</v>
      </c>
      <c r="AA322" s="4">
        <v>0.5531521739130435</v>
      </c>
      <c r="AB322" s="4">
        <v>0</v>
      </c>
      <c r="AC322" s="4">
        <v>2.8496739130434792</v>
      </c>
      <c r="AD322" s="4">
        <v>0</v>
      </c>
      <c r="AE322" s="4">
        <v>3.8031521739130438</v>
      </c>
      <c r="AF322" s="1">
        <v>265481</v>
      </c>
      <c r="AG322" s="1">
        <v>7</v>
      </c>
      <c r="AH322"/>
    </row>
    <row r="323" spans="1:34" x14ac:dyDescent="0.25">
      <c r="A323" t="s">
        <v>496</v>
      </c>
      <c r="B323" t="s">
        <v>205</v>
      </c>
      <c r="C323" t="s">
        <v>796</v>
      </c>
      <c r="D323" t="s">
        <v>623</v>
      </c>
      <c r="E323" s="4">
        <v>52.130434782608695</v>
      </c>
      <c r="F323" s="4">
        <f>Nurse[[#This Row],[Total Nurse Staff Hours]]/Nurse[[#This Row],[MDS Census]]</f>
        <v>3.0435925771476238</v>
      </c>
      <c r="G323" s="4">
        <f>Nurse[[#This Row],[Total Direct Care Staff Hours]]/Nurse[[#This Row],[MDS Census]]</f>
        <v>2.9214866555462895</v>
      </c>
      <c r="H323" s="4">
        <f>Nurse[[#This Row],[Total RN Hours (w/ Admin, DON)]]/Nurse[[#This Row],[MDS Census]]</f>
        <v>0.32509591326105081</v>
      </c>
      <c r="I323" s="4">
        <f>Nurse[[#This Row],[RN Hours (excl. Admin, DON)]]/Nurse[[#This Row],[MDS Census]]</f>
        <v>0.20298999165971632</v>
      </c>
      <c r="J323" s="4">
        <f>SUM(Nurse[[#This Row],[RN Hours (excl. Admin, DON)]],Nurse[[#This Row],[RN Admin Hours]],Nurse[[#This Row],[RN DON Hours]],Nurse[[#This Row],[LPN Hours (excl. Admin)]],Nurse[[#This Row],[LPN Admin Hours]],Nurse[[#This Row],[CNA Hours]],Nurse[[#This Row],[NA TR Hours]],Nurse[[#This Row],[Med Aide/Tech Hours]])</f>
        <v>158.66380434782613</v>
      </c>
      <c r="K323" s="4">
        <f>SUM(Nurse[[#This Row],[RN Hours (excl. Admin, DON)]],Nurse[[#This Row],[LPN Hours (excl. Admin)]],Nurse[[#This Row],[CNA Hours]],Nurse[[#This Row],[NA TR Hours]],Nurse[[#This Row],[Med Aide/Tech Hours]])</f>
        <v>152.29836956521743</v>
      </c>
      <c r="L323" s="4">
        <f>SUM(Nurse[[#This Row],[RN Hours (excl. Admin, DON)]],Nurse[[#This Row],[RN Admin Hours]],Nurse[[#This Row],[RN DON Hours]])</f>
        <v>16.947391304347821</v>
      </c>
      <c r="M323" s="4">
        <v>10.581956521739125</v>
      </c>
      <c r="N323" s="4">
        <v>6.3654347826086957</v>
      </c>
      <c r="O323" s="4">
        <v>0</v>
      </c>
      <c r="P323" s="4">
        <f>SUM(Nurse[[#This Row],[LPN Hours (excl. Admin)]],Nurse[[#This Row],[LPN Admin Hours]])</f>
        <v>31.017391304347825</v>
      </c>
      <c r="Q323" s="4">
        <v>31.017391304347825</v>
      </c>
      <c r="R323" s="4">
        <v>0</v>
      </c>
      <c r="S323" s="4">
        <f>SUM(Nurse[[#This Row],[CNA Hours]],Nurse[[#This Row],[NA TR Hours]],Nurse[[#This Row],[Med Aide/Tech Hours]])</f>
        <v>110.69902173913047</v>
      </c>
      <c r="T323" s="4">
        <v>64.485000000000028</v>
      </c>
      <c r="U323" s="4">
        <v>22.101195652173917</v>
      </c>
      <c r="V323" s="4">
        <v>24.112826086956535</v>
      </c>
      <c r="W3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3" s="4">
        <v>0</v>
      </c>
      <c r="Y323" s="4">
        <v>0</v>
      </c>
      <c r="Z323" s="4">
        <v>0</v>
      </c>
      <c r="AA323" s="4">
        <v>0</v>
      </c>
      <c r="AB323" s="4">
        <v>0</v>
      </c>
      <c r="AC323" s="4">
        <v>0</v>
      </c>
      <c r="AD323" s="4">
        <v>0</v>
      </c>
      <c r="AE323" s="4">
        <v>0</v>
      </c>
      <c r="AF323" s="1">
        <v>265506</v>
      </c>
      <c r="AG323" s="1">
        <v>7</v>
      </c>
      <c r="AH323"/>
    </row>
    <row r="324" spans="1:34" x14ac:dyDescent="0.25">
      <c r="A324" t="s">
        <v>496</v>
      </c>
      <c r="B324" t="s">
        <v>43</v>
      </c>
      <c r="C324" t="s">
        <v>733</v>
      </c>
      <c r="D324" t="s">
        <v>601</v>
      </c>
      <c r="E324" s="4">
        <v>49.967391304347828</v>
      </c>
      <c r="F324" s="4">
        <f>Nurse[[#This Row],[Total Nurse Staff Hours]]/Nurse[[#This Row],[MDS Census]]</f>
        <v>2.9971068087883395</v>
      </c>
      <c r="G324" s="4">
        <f>Nurse[[#This Row],[Total Direct Care Staff Hours]]/Nurse[[#This Row],[MDS Census]]</f>
        <v>2.7858385903850333</v>
      </c>
      <c r="H324" s="4">
        <f>Nurse[[#This Row],[Total RN Hours (w/ Admin, DON)]]/Nurse[[#This Row],[MDS Census]]</f>
        <v>0.56108331520556898</v>
      </c>
      <c r="I324" s="4">
        <f>Nurse[[#This Row],[RN Hours (excl. Admin, DON)]]/Nurse[[#This Row],[MDS Census]]</f>
        <v>0.44796606482488582</v>
      </c>
      <c r="J324" s="4">
        <f>SUM(Nurse[[#This Row],[RN Hours (excl. Admin, DON)]],Nurse[[#This Row],[RN Admin Hours]],Nurse[[#This Row],[RN DON Hours]],Nurse[[#This Row],[LPN Hours (excl. Admin)]],Nurse[[#This Row],[LPN Admin Hours]],Nurse[[#This Row],[CNA Hours]],Nurse[[#This Row],[NA TR Hours]],Nurse[[#This Row],[Med Aide/Tech Hours]])</f>
        <v>149.75760869565215</v>
      </c>
      <c r="K324" s="4">
        <f>SUM(Nurse[[#This Row],[RN Hours (excl. Admin, DON)]],Nurse[[#This Row],[LPN Hours (excl. Admin)]],Nurse[[#This Row],[CNA Hours]],Nurse[[#This Row],[NA TR Hours]],Nurse[[#This Row],[Med Aide/Tech Hours]])</f>
        <v>139.20108695652172</v>
      </c>
      <c r="L324" s="4">
        <f>SUM(Nurse[[#This Row],[RN Hours (excl. Admin, DON)]],Nurse[[#This Row],[RN Admin Hours]],Nurse[[#This Row],[RN DON Hours]])</f>
        <v>28.035869565217396</v>
      </c>
      <c r="M324" s="4">
        <v>22.383695652173916</v>
      </c>
      <c r="N324" s="4">
        <v>0</v>
      </c>
      <c r="O324" s="4">
        <v>5.6521739130434785</v>
      </c>
      <c r="P324" s="4">
        <f>SUM(Nurse[[#This Row],[LPN Hours (excl. Admin)]],Nurse[[#This Row],[LPN Admin Hours]])</f>
        <v>23.373913043478261</v>
      </c>
      <c r="Q324" s="4">
        <v>18.469565217391306</v>
      </c>
      <c r="R324" s="4">
        <v>4.9043478260869557</v>
      </c>
      <c r="S324" s="4">
        <f>SUM(Nurse[[#This Row],[CNA Hours]],Nurse[[#This Row],[NA TR Hours]],Nurse[[#This Row],[Med Aide/Tech Hours]])</f>
        <v>98.347826086956502</v>
      </c>
      <c r="T324" s="4">
        <v>88.864130434782595</v>
      </c>
      <c r="U324" s="4">
        <v>0</v>
      </c>
      <c r="V324" s="4">
        <v>9.483695652173914</v>
      </c>
      <c r="W3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0.26956521739130435</v>
      </c>
      <c r="X324" s="4">
        <v>0</v>
      </c>
      <c r="Y324" s="4">
        <v>0</v>
      </c>
      <c r="Z324" s="4">
        <v>0</v>
      </c>
      <c r="AA324" s="4">
        <v>0.26956521739130435</v>
      </c>
      <c r="AB324" s="4">
        <v>0</v>
      </c>
      <c r="AC324" s="4">
        <v>0</v>
      </c>
      <c r="AD324" s="4">
        <v>0</v>
      </c>
      <c r="AE324" s="4">
        <v>0</v>
      </c>
      <c r="AF324" s="1">
        <v>265169</v>
      </c>
      <c r="AG324" s="1">
        <v>7</v>
      </c>
      <c r="AH324"/>
    </row>
    <row r="325" spans="1:34" x14ac:dyDescent="0.25">
      <c r="A325" t="s">
        <v>496</v>
      </c>
      <c r="B325" t="s">
        <v>241</v>
      </c>
      <c r="C325" t="s">
        <v>649</v>
      </c>
      <c r="D325" t="s">
        <v>571</v>
      </c>
      <c r="E325" s="4">
        <v>67.858695652173907</v>
      </c>
      <c r="F325" s="4">
        <f>Nurse[[#This Row],[Total Nurse Staff Hours]]/Nurse[[#This Row],[MDS Census]]</f>
        <v>3.2399247156815636</v>
      </c>
      <c r="G325" s="4">
        <f>Nurse[[#This Row],[Total Direct Care Staff Hours]]/Nurse[[#This Row],[MDS Census]]</f>
        <v>2.7838154733301299</v>
      </c>
      <c r="H325" s="4">
        <f>Nurse[[#This Row],[Total RN Hours (w/ Admin, DON)]]/Nurse[[#This Row],[MDS Census]]</f>
        <v>0.55211276629825401</v>
      </c>
      <c r="I325" s="4">
        <f>Nurse[[#This Row],[RN Hours (excl. Admin, DON)]]/Nurse[[#This Row],[MDS Census]]</f>
        <v>0.29967003043408608</v>
      </c>
      <c r="J325" s="4">
        <f>SUM(Nurse[[#This Row],[RN Hours (excl. Admin, DON)]],Nurse[[#This Row],[RN Admin Hours]],Nurse[[#This Row],[RN DON Hours]],Nurse[[#This Row],[LPN Hours (excl. Admin)]],Nurse[[#This Row],[LPN Admin Hours]],Nurse[[#This Row],[CNA Hours]],Nurse[[#This Row],[NA TR Hours]],Nurse[[#This Row],[Med Aide/Tech Hours]])</f>
        <v>219.85706521739129</v>
      </c>
      <c r="K325" s="4">
        <f>SUM(Nurse[[#This Row],[RN Hours (excl. Admin, DON)]],Nurse[[#This Row],[LPN Hours (excl. Admin)]],Nurse[[#This Row],[CNA Hours]],Nurse[[#This Row],[NA TR Hours]],Nurse[[#This Row],[Med Aide/Tech Hours]])</f>
        <v>188.90608695652173</v>
      </c>
      <c r="L325" s="4">
        <f>SUM(Nurse[[#This Row],[RN Hours (excl. Admin, DON)]],Nurse[[#This Row],[RN Admin Hours]],Nurse[[#This Row],[RN DON Hours]])</f>
        <v>37.465652173913035</v>
      </c>
      <c r="M325" s="4">
        <v>20.33521739130434</v>
      </c>
      <c r="N325" s="4">
        <v>11.391304347826088</v>
      </c>
      <c r="O325" s="4">
        <v>5.7391304347826084</v>
      </c>
      <c r="P325" s="4">
        <f>SUM(Nurse[[#This Row],[LPN Hours (excl. Admin)]],Nurse[[#This Row],[LPN Admin Hours]])</f>
        <v>43.748804347826088</v>
      </c>
      <c r="Q325" s="4">
        <v>29.928260869565214</v>
      </c>
      <c r="R325" s="4">
        <v>13.820543478260872</v>
      </c>
      <c r="S325" s="4">
        <f>SUM(Nurse[[#This Row],[CNA Hours]],Nurse[[#This Row],[NA TR Hours]],Nurse[[#This Row],[Med Aide/Tech Hours]])</f>
        <v>138.64260869565217</v>
      </c>
      <c r="T325" s="4">
        <v>94.645217391304328</v>
      </c>
      <c r="U325" s="4">
        <v>22.760869565217398</v>
      </c>
      <c r="V325" s="4">
        <v>21.236521739130435</v>
      </c>
      <c r="W3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5" s="4">
        <v>0</v>
      </c>
      <c r="Y325" s="4">
        <v>0</v>
      </c>
      <c r="Z325" s="4">
        <v>0</v>
      </c>
      <c r="AA325" s="4">
        <v>0</v>
      </c>
      <c r="AB325" s="4">
        <v>0</v>
      </c>
      <c r="AC325" s="4">
        <v>0</v>
      </c>
      <c r="AD325" s="4">
        <v>0</v>
      </c>
      <c r="AE325" s="4">
        <v>0</v>
      </c>
      <c r="AF325" s="1">
        <v>265565</v>
      </c>
      <c r="AG325" s="1">
        <v>7</v>
      </c>
      <c r="AH325"/>
    </row>
    <row r="326" spans="1:34" x14ac:dyDescent="0.25">
      <c r="A326" t="s">
        <v>496</v>
      </c>
      <c r="B326" t="s">
        <v>308</v>
      </c>
      <c r="C326" t="s">
        <v>695</v>
      </c>
      <c r="D326" t="s">
        <v>531</v>
      </c>
      <c r="E326" s="4">
        <v>76.543478260869563</v>
      </c>
      <c r="F326" s="4">
        <f>Nurse[[#This Row],[Total Nurse Staff Hours]]/Nurse[[#This Row],[MDS Census]]</f>
        <v>3.2720945754047146</v>
      </c>
      <c r="G326" s="4">
        <f>Nurse[[#This Row],[Total Direct Care Staff Hours]]/Nurse[[#This Row],[MDS Census]]</f>
        <v>2.975144845214428</v>
      </c>
      <c r="H326" s="4">
        <f>Nurse[[#This Row],[Total RN Hours (w/ Admin, DON)]]/Nurse[[#This Row],[MDS Census]]</f>
        <v>0.27198807157057647</v>
      </c>
      <c r="I326" s="4">
        <f>Nurse[[#This Row],[RN Hours (excl. Admin, DON)]]/Nurse[[#This Row],[MDS Census]]</f>
        <v>0.19360124964498715</v>
      </c>
      <c r="J326" s="4">
        <f>SUM(Nurse[[#This Row],[RN Hours (excl. Admin, DON)]],Nurse[[#This Row],[RN Admin Hours]],Nurse[[#This Row],[RN DON Hours]],Nurse[[#This Row],[LPN Hours (excl. Admin)]],Nurse[[#This Row],[LPN Admin Hours]],Nurse[[#This Row],[CNA Hours]],Nurse[[#This Row],[NA TR Hours]],Nurse[[#This Row],[Med Aide/Tech Hours]])</f>
        <v>250.45750000000001</v>
      </c>
      <c r="K326" s="4">
        <f>SUM(Nurse[[#This Row],[RN Hours (excl. Admin, DON)]],Nurse[[#This Row],[LPN Hours (excl. Admin)]],Nurse[[#This Row],[CNA Hours]],Nurse[[#This Row],[NA TR Hours]],Nurse[[#This Row],[Med Aide/Tech Hours]])</f>
        <v>227.72793478260871</v>
      </c>
      <c r="L326" s="4">
        <f>SUM(Nurse[[#This Row],[RN Hours (excl. Admin, DON)]],Nurse[[#This Row],[RN Admin Hours]],Nurse[[#This Row],[RN DON Hours]])</f>
        <v>20.818913043478254</v>
      </c>
      <c r="M326" s="4">
        <v>14.818913043478256</v>
      </c>
      <c r="N326" s="4">
        <v>0</v>
      </c>
      <c r="O326" s="4">
        <v>6</v>
      </c>
      <c r="P326" s="4">
        <f>SUM(Nurse[[#This Row],[LPN Hours (excl. Admin)]],Nurse[[#This Row],[LPN Admin Hours]])</f>
        <v>71.997282608695627</v>
      </c>
      <c r="Q326" s="4">
        <v>55.26771739130433</v>
      </c>
      <c r="R326" s="4">
        <v>16.729565217391304</v>
      </c>
      <c r="S326" s="4">
        <f>SUM(Nurse[[#This Row],[CNA Hours]],Nurse[[#This Row],[NA TR Hours]],Nurse[[#This Row],[Med Aide/Tech Hours]])</f>
        <v>157.64130434782612</v>
      </c>
      <c r="T326" s="4">
        <v>141.3646739130435</v>
      </c>
      <c r="U326" s="4">
        <v>0</v>
      </c>
      <c r="V326" s="4">
        <v>16.276630434782607</v>
      </c>
      <c r="W3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6" s="4">
        <v>0</v>
      </c>
      <c r="Y326" s="4">
        <v>0</v>
      </c>
      <c r="Z326" s="4">
        <v>0</v>
      </c>
      <c r="AA326" s="4">
        <v>0</v>
      </c>
      <c r="AB326" s="4">
        <v>0</v>
      </c>
      <c r="AC326" s="4">
        <v>0</v>
      </c>
      <c r="AD326" s="4">
        <v>0</v>
      </c>
      <c r="AE326" s="4">
        <v>0</v>
      </c>
      <c r="AF326" s="1">
        <v>265679</v>
      </c>
      <c r="AG326" s="1">
        <v>7</v>
      </c>
      <c r="AH326"/>
    </row>
    <row r="327" spans="1:34" x14ac:dyDescent="0.25">
      <c r="A327" t="s">
        <v>496</v>
      </c>
      <c r="B327" t="s">
        <v>352</v>
      </c>
      <c r="C327" t="s">
        <v>839</v>
      </c>
      <c r="D327" t="s">
        <v>583</v>
      </c>
      <c r="E327" s="4">
        <v>27.489130434782609</v>
      </c>
      <c r="F327" s="4">
        <f>Nurse[[#This Row],[Total Nurse Staff Hours]]/Nurse[[#This Row],[MDS Census]]</f>
        <v>3.4150019770660331</v>
      </c>
      <c r="G327" s="4">
        <f>Nurse[[#This Row],[Total Direct Care Staff Hours]]/Nurse[[#This Row],[MDS Census]]</f>
        <v>3.0654408857255828</v>
      </c>
      <c r="H327" s="4">
        <f>Nurse[[#This Row],[Total RN Hours (w/ Admin, DON)]]/Nurse[[#This Row],[MDS Census]]</f>
        <v>0.57179517595887697</v>
      </c>
      <c r="I327" s="4">
        <f>Nurse[[#This Row],[RN Hours (excl. Admin, DON)]]/Nurse[[#This Row],[MDS Census]]</f>
        <v>0.43855674179517595</v>
      </c>
      <c r="J327" s="4">
        <f>SUM(Nurse[[#This Row],[RN Hours (excl. Admin, DON)]],Nurse[[#This Row],[RN Admin Hours]],Nurse[[#This Row],[RN DON Hours]],Nurse[[#This Row],[LPN Hours (excl. Admin)]],Nurse[[#This Row],[LPN Admin Hours]],Nurse[[#This Row],[CNA Hours]],Nurse[[#This Row],[NA TR Hours]],Nurse[[#This Row],[Med Aide/Tech Hours]])</f>
        <v>93.875434782608679</v>
      </c>
      <c r="K327" s="4">
        <f>SUM(Nurse[[#This Row],[RN Hours (excl. Admin, DON)]],Nurse[[#This Row],[LPN Hours (excl. Admin)]],Nurse[[#This Row],[CNA Hours]],Nurse[[#This Row],[NA TR Hours]],Nurse[[#This Row],[Med Aide/Tech Hours]])</f>
        <v>84.266304347826079</v>
      </c>
      <c r="L327" s="4">
        <f>SUM(Nurse[[#This Row],[RN Hours (excl. Admin, DON)]],Nurse[[#This Row],[RN Admin Hours]],Nurse[[#This Row],[RN DON Hours]])</f>
        <v>15.718152173913042</v>
      </c>
      <c r="M327" s="4">
        <v>12.055543478260869</v>
      </c>
      <c r="N327" s="4">
        <v>3.3913043478260869</v>
      </c>
      <c r="O327" s="4">
        <v>0.27130434782608692</v>
      </c>
      <c r="P327" s="4">
        <f>SUM(Nurse[[#This Row],[LPN Hours (excl. Admin)]],Nurse[[#This Row],[LPN Admin Hours]])</f>
        <v>24.786413043478262</v>
      </c>
      <c r="Q327" s="4">
        <v>18.83989130434783</v>
      </c>
      <c r="R327" s="4">
        <v>5.9465217391304339</v>
      </c>
      <c r="S327" s="4">
        <f>SUM(Nurse[[#This Row],[CNA Hours]],Nurse[[#This Row],[NA TR Hours]],Nurse[[#This Row],[Med Aide/Tech Hours]])</f>
        <v>53.370869565217376</v>
      </c>
      <c r="T327" s="4">
        <v>39.267826086956504</v>
      </c>
      <c r="U327" s="4">
        <v>14.103043478260872</v>
      </c>
      <c r="V327" s="4">
        <v>0</v>
      </c>
      <c r="W3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3.089673913043478</v>
      </c>
      <c r="X327" s="4">
        <v>3</v>
      </c>
      <c r="Y327" s="4">
        <v>0</v>
      </c>
      <c r="Z327" s="4">
        <v>0</v>
      </c>
      <c r="AA327" s="4">
        <v>0</v>
      </c>
      <c r="AB327" s="4">
        <v>0</v>
      </c>
      <c r="AC327" s="4">
        <v>8.9673913043478257E-2</v>
      </c>
      <c r="AD327" s="4">
        <v>0</v>
      </c>
      <c r="AE327" s="4">
        <v>0</v>
      </c>
      <c r="AF327" s="1">
        <v>265744</v>
      </c>
      <c r="AG327" s="1">
        <v>7</v>
      </c>
      <c r="AH327"/>
    </row>
    <row r="328" spans="1:34" x14ac:dyDescent="0.25">
      <c r="A328" t="s">
        <v>496</v>
      </c>
      <c r="B328" t="s">
        <v>150</v>
      </c>
      <c r="C328" t="s">
        <v>651</v>
      </c>
      <c r="D328" t="s">
        <v>616</v>
      </c>
      <c r="E328" s="4">
        <v>92.880434782608702</v>
      </c>
      <c r="F328" s="4">
        <f>Nurse[[#This Row],[Total Nurse Staff Hours]]/Nurse[[#This Row],[MDS Census]]</f>
        <v>2.5409502633118781</v>
      </c>
      <c r="G328" s="4">
        <f>Nurse[[#This Row],[Total Direct Care Staff Hours]]/Nurse[[#This Row],[MDS Census]]</f>
        <v>2.3604353423054416</v>
      </c>
      <c r="H328" s="4">
        <f>Nurse[[#This Row],[Total RN Hours (w/ Admin, DON)]]/Nurse[[#This Row],[MDS Census]]</f>
        <v>0.39880046811000586</v>
      </c>
      <c r="I328" s="4">
        <f>Nurse[[#This Row],[RN Hours (excl. Admin, DON)]]/Nurse[[#This Row],[MDS Census]]</f>
        <v>0.26589350497366887</v>
      </c>
      <c r="J328" s="4">
        <f>SUM(Nurse[[#This Row],[RN Hours (excl. Admin, DON)]],Nurse[[#This Row],[RN Admin Hours]],Nurse[[#This Row],[RN DON Hours]],Nurse[[#This Row],[LPN Hours (excl. Admin)]],Nurse[[#This Row],[LPN Admin Hours]],Nurse[[#This Row],[CNA Hours]],Nurse[[#This Row],[NA TR Hours]],Nurse[[#This Row],[Med Aide/Tech Hours]])</f>
        <v>236.0045652173913</v>
      </c>
      <c r="K328" s="4">
        <f>SUM(Nurse[[#This Row],[RN Hours (excl. Admin, DON)]],Nurse[[#This Row],[LPN Hours (excl. Admin)]],Nurse[[#This Row],[CNA Hours]],Nurse[[#This Row],[NA TR Hours]],Nurse[[#This Row],[Med Aide/Tech Hours]])</f>
        <v>219.23826086956524</v>
      </c>
      <c r="L328" s="4">
        <f>SUM(Nurse[[#This Row],[RN Hours (excl. Admin, DON)]],Nurse[[#This Row],[RN Admin Hours]],Nurse[[#This Row],[RN DON Hours]])</f>
        <v>37.040760869565219</v>
      </c>
      <c r="M328" s="4">
        <v>24.696304347826093</v>
      </c>
      <c r="N328" s="4">
        <v>7.8227173913043471</v>
      </c>
      <c r="O328" s="4">
        <v>4.5217391304347823</v>
      </c>
      <c r="P328" s="4">
        <f>SUM(Nurse[[#This Row],[LPN Hours (excl. Admin)]],Nurse[[#This Row],[LPN Admin Hours]])</f>
        <v>53.3992391304348</v>
      </c>
      <c r="Q328" s="4">
        <v>48.97739130434784</v>
      </c>
      <c r="R328" s="4">
        <v>4.4218478260869576</v>
      </c>
      <c r="S328" s="4">
        <f>SUM(Nurse[[#This Row],[CNA Hours]],Nurse[[#This Row],[NA TR Hours]],Nurse[[#This Row],[Med Aide/Tech Hours]])</f>
        <v>145.5645652173913</v>
      </c>
      <c r="T328" s="4">
        <v>100.5433695652174</v>
      </c>
      <c r="U328" s="4">
        <v>1.0345652173913042</v>
      </c>
      <c r="V328" s="4">
        <v>43.986630434782604</v>
      </c>
      <c r="W3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8" s="4">
        <v>0</v>
      </c>
      <c r="Y328" s="4">
        <v>0</v>
      </c>
      <c r="Z328" s="4">
        <v>0</v>
      </c>
      <c r="AA328" s="4">
        <v>0</v>
      </c>
      <c r="AB328" s="4">
        <v>0</v>
      </c>
      <c r="AC328" s="4">
        <v>0</v>
      </c>
      <c r="AD328" s="4">
        <v>0</v>
      </c>
      <c r="AE328" s="4">
        <v>0</v>
      </c>
      <c r="AF328" s="1">
        <v>265411</v>
      </c>
      <c r="AG328" s="1">
        <v>7</v>
      </c>
      <c r="AH328"/>
    </row>
    <row r="329" spans="1:34" x14ac:dyDescent="0.25">
      <c r="A329" t="s">
        <v>496</v>
      </c>
      <c r="B329" t="s">
        <v>231</v>
      </c>
      <c r="C329" t="s">
        <v>803</v>
      </c>
      <c r="D329" t="s">
        <v>603</v>
      </c>
      <c r="E329" s="4">
        <v>56.597826086956523</v>
      </c>
      <c r="F329" s="4">
        <f>Nurse[[#This Row],[Total Nurse Staff Hours]]/Nurse[[#This Row],[MDS Census]]</f>
        <v>2.1026502784712888</v>
      </c>
      <c r="G329" s="4">
        <f>Nurse[[#This Row],[Total Direct Care Staff Hours]]/Nurse[[#This Row],[MDS Census]]</f>
        <v>2.1026502784712888</v>
      </c>
      <c r="H329" s="4">
        <f>Nurse[[#This Row],[Total RN Hours (w/ Admin, DON)]]/Nurse[[#This Row],[MDS Census]]</f>
        <v>0.28063184175148836</v>
      </c>
      <c r="I329" s="4">
        <f>Nurse[[#This Row],[RN Hours (excl. Admin, DON)]]/Nurse[[#This Row],[MDS Census]]</f>
        <v>0.28063184175148836</v>
      </c>
      <c r="J329" s="4">
        <f>SUM(Nurse[[#This Row],[RN Hours (excl. Admin, DON)]],Nurse[[#This Row],[RN Admin Hours]],Nurse[[#This Row],[RN DON Hours]],Nurse[[#This Row],[LPN Hours (excl. Admin)]],Nurse[[#This Row],[LPN Admin Hours]],Nurse[[#This Row],[CNA Hours]],Nurse[[#This Row],[NA TR Hours]],Nurse[[#This Row],[Med Aide/Tech Hours]])</f>
        <v>119.0054347826087</v>
      </c>
      <c r="K329" s="4">
        <f>SUM(Nurse[[#This Row],[RN Hours (excl. Admin, DON)]],Nurse[[#This Row],[LPN Hours (excl. Admin)]],Nurse[[#This Row],[CNA Hours]],Nurse[[#This Row],[NA TR Hours]],Nurse[[#This Row],[Med Aide/Tech Hours]])</f>
        <v>119.0054347826087</v>
      </c>
      <c r="L329" s="4">
        <f>SUM(Nurse[[#This Row],[RN Hours (excl. Admin, DON)]],Nurse[[#This Row],[RN Admin Hours]],Nurse[[#This Row],[RN DON Hours]])</f>
        <v>15.883152173913043</v>
      </c>
      <c r="M329" s="4">
        <v>15.883152173913043</v>
      </c>
      <c r="N329" s="4">
        <v>0</v>
      </c>
      <c r="O329" s="4">
        <v>0</v>
      </c>
      <c r="P329" s="4">
        <f>SUM(Nurse[[#This Row],[LPN Hours (excl. Admin)]],Nurse[[#This Row],[LPN Admin Hours]])</f>
        <v>21.4375</v>
      </c>
      <c r="Q329" s="4">
        <v>21.4375</v>
      </c>
      <c r="R329" s="4">
        <v>0</v>
      </c>
      <c r="S329" s="4">
        <f>SUM(Nurse[[#This Row],[CNA Hours]],Nurse[[#This Row],[NA TR Hours]],Nurse[[#This Row],[Med Aide/Tech Hours]])</f>
        <v>81.684782608695656</v>
      </c>
      <c r="T329" s="4">
        <v>69.010869565217391</v>
      </c>
      <c r="U329" s="4">
        <v>0</v>
      </c>
      <c r="V329" s="4">
        <v>12.673913043478262</v>
      </c>
      <c r="W3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9" s="4">
        <v>0</v>
      </c>
      <c r="Y329" s="4">
        <v>0</v>
      </c>
      <c r="Z329" s="4">
        <v>0</v>
      </c>
      <c r="AA329" s="4">
        <v>0</v>
      </c>
      <c r="AB329" s="4">
        <v>0</v>
      </c>
      <c r="AC329" s="4">
        <v>0</v>
      </c>
      <c r="AD329" s="4">
        <v>0</v>
      </c>
      <c r="AE329" s="4">
        <v>0</v>
      </c>
      <c r="AF329" s="1">
        <v>265549</v>
      </c>
      <c r="AG329" s="1">
        <v>7</v>
      </c>
      <c r="AH329"/>
    </row>
    <row r="330" spans="1:34" x14ac:dyDescent="0.25">
      <c r="A330" t="s">
        <v>496</v>
      </c>
      <c r="B330" t="s">
        <v>310</v>
      </c>
      <c r="C330" t="s">
        <v>798</v>
      </c>
      <c r="D330" t="s">
        <v>530</v>
      </c>
      <c r="E330" s="4">
        <v>42.141304347826086</v>
      </c>
      <c r="F330" s="4">
        <f>Nurse[[#This Row],[Total Nurse Staff Hours]]/Nurse[[#This Row],[MDS Census]]</f>
        <v>2.6826979623420164</v>
      </c>
      <c r="G330" s="4">
        <f>Nurse[[#This Row],[Total Direct Care Staff Hours]]/Nurse[[#This Row],[MDS Census]]</f>
        <v>2.5638560742842396</v>
      </c>
      <c r="H330" s="4">
        <f>Nurse[[#This Row],[Total RN Hours (w/ Admin, DON)]]/Nurse[[#This Row],[MDS Census]]</f>
        <v>0.40465824090791852</v>
      </c>
      <c r="I330" s="4">
        <f>Nurse[[#This Row],[RN Hours (excl. Admin, DON)]]/Nurse[[#This Row],[MDS Census]]</f>
        <v>0.28581635285014184</v>
      </c>
      <c r="J330" s="4">
        <f>SUM(Nurse[[#This Row],[RN Hours (excl. Admin, DON)]],Nurse[[#This Row],[RN Admin Hours]],Nurse[[#This Row],[RN DON Hours]],Nurse[[#This Row],[LPN Hours (excl. Admin)]],Nurse[[#This Row],[LPN Admin Hours]],Nurse[[#This Row],[CNA Hours]],Nurse[[#This Row],[NA TR Hours]],Nurse[[#This Row],[Med Aide/Tech Hours]])</f>
        <v>113.05239130434779</v>
      </c>
      <c r="K330" s="4">
        <f>SUM(Nurse[[#This Row],[RN Hours (excl. Admin, DON)]],Nurse[[#This Row],[LPN Hours (excl. Admin)]],Nurse[[#This Row],[CNA Hours]],Nurse[[#This Row],[NA TR Hours]],Nurse[[#This Row],[Med Aide/Tech Hours]])</f>
        <v>108.04423913043475</v>
      </c>
      <c r="L330" s="4">
        <f>SUM(Nurse[[#This Row],[RN Hours (excl. Admin, DON)]],Nurse[[#This Row],[RN Admin Hours]],Nurse[[#This Row],[RN DON Hours]])</f>
        <v>17.052826086956522</v>
      </c>
      <c r="M330" s="4">
        <v>12.044673913043477</v>
      </c>
      <c r="N330" s="4">
        <v>0</v>
      </c>
      <c r="O330" s="4">
        <v>5.0081521739130439</v>
      </c>
      <c r="P330" s="4">
        <f>SUM(Nurse[[#This Row],[LPN Hours (excl. Admin)]],Nurse[[#This Row],[LPN Admin Hours]])</f>
        <v>21.030869565217383</v>
      </c>
      <c r="Q330" s="4">
        <v>21.030869565217383</v>
      </c>
      <c r="R330" s="4">
        <v>0</v>
      </c>
      <c r="S330" s="4">
        <f>SUM(Nurse[[#This Row],[CNA Hours]],Nurse[[#This Row],[NA TR Hours]],Nurse[[#This Row],[Med Aide/Tech Hours]])</f>
        <v>74.968695652173892</v>
      </c>
      <c r="T330" s="4">
        <v>69.347934782608675</v>
      </c>
      <c r="U330" s="4">
        <v>0.16891304347826086</v>
      </c>
      <c r="V330" s="4">
        <v>5.4518478260869561</v>
      </c>
      <c r="W3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330" s="4">
        <v>8.6956521739130432E-2</v>
      </c>
      <c r="Y330" s="4">
        <v>0</v>
      </c>
      <c r="Z330" s="4">
        <v>0</v>
      </c>
      <c r="AA330" s="4">
        <v>0</v>
      </c>
      <c r="AB330" s="4">
        <v>0</v>
      </c>
      <c r="AC330" s="4">
        <v>0</v>
      </c>
      <c r="AD330" s="4">
        <v>0</v>
      </c>
      <c r="AE330" s="4">
        <v>0</v>
      </c>
      <c r="AF330" s="1">
        <v>265681</v>
      </c>
      <c r="AG330" s="1">
        <v>7</v>
      </c>
      <c r="AH330"/>
    </row>
    <row r="331" spans="1:34" x14ac:dyDescent="0.25">
      <c r="A331" t="s">
        <v>496</v>
      </c>
      <c r="B331" t="s">
        <v>415</v>
      </c>
      <c r="C331" t="s">
        <v>850</v>
      </c>
      <c r="D331" t="s">
        <v>557</v>
      </c>
      <c r="E331" s="4">
        <v>56.554347826086953</v>
      </c>
      <c r="F331" s="4">
        <f>Nurse[[#This Row],[Total Nurse Staff Hours]]/Nurse[[#This Row],[MDS Census]]</f>
        <v>2.6111800884105332</v>
      </c>
      <c r="G331" s="4">
        <f>Nurse[[#This Row],[Total Direct Care Staff Hours]]/Nurse[[#This Row],[MDS Census]]</f>
        <v>2.4305150874495487</v>
      </c>
      <c r="H331" s="4">
        <f>Nurse[[#This Row],[Total RN Hours (w/ Admin, DON)]]/Nurse[[#This Row],[MDS Census]]</f>
        <v>0.2943494137997309</v>
      </c>
      <c r="I331" s="4">
        <f>Nurse[[#This Row],[RN Hours (excl. Admin, DON)]]/Nurse[[#This Row],[MDS Census]]</f>
        <v>0.11368441283874688</v>
      </c>
      <c r="J331" s="4">
        <f>SUM(Nurse[[#This Row],[RN Hours (excl. Admin, DON)]],Nurse[[#This Row],[RN Admin Hours]],Nurse[[#This Row],[RN DON Hours]],Nurse[[#This Row],[LPN Hours (excl. Admin)]],Nurse[[#This Row],[LPN Admin Hours]],Nurse[[#This Row],[CNA Hours]],Nurse[[#This Row],[NA TR Hours]],Nurse[[#This Row],[Med Aide/Tech Hours]])</f>
        <v>147.67358695652177</v>
      </c>
      <c r="K331" s="4">
        <f>SUM(Nurse[[#This Row],[RN Hours (excl. Admin, DON)]],Nurse[[#This Row],[LPN Hours (excl. Admin)]],Nurse[[#This Row],[CNA Hours]],Nurse[[#This Row],[NA TR Hours]],Nurse[[#This Row],[Med Aide/Tech Hours]])</f>
        <v>137.45619565217393</v>
      </c>
      <c r="L331" s="4">
        <f>SUM(Nurse[[#This Row],[RN Hours (excl. Admin, DON)]],Nurse[[#This Row],[RN Admin Hours]],Nurse[[#This Row],[RN DON Hours]])</f>
        <v>16.646739130434781</v>
      </c>
      <c r="M331" s="4">
        <v>6.4293478260869561</v>
      </c>
      <c r="N331" s="4">
        <v>4.6630434782608692</v>
      </c>
      <c r="O331" s="4">
        <v>5.5543478260869561</v>
      </c>
      <c r="P331" s="4">
        <f>SUM(Nurse[[#This Row],[LPN Hours (excl. Admin)]],Nurse[[#This Row],[LPN Admin Hours]])</f>
        <v>20.092391304347824</v>
      </c>
      <c r="Q331" s="4">
        <v>20.092391304347824</v>
      </c>
      <c r="R331" s="4">
        <v>0</v>
      </c>
      <c r="S331" s="4">
        <f>SUM(Nurse[[#This Row],[CNA Hours]],Nurse[[#This Row],[NA TR Hours]],Nurse[[#This Row],[Med Aide/Tech Hours]])</f>
        <v>110.93445652173914</v>
      </c>
      <c r="T331" s="4">
        <v>71.849891304347835</v>
      </c>
      <c r="U331" s="4">
        <v>23.605978260869566</v>
      </c>
      <c r="V331" s="4">
        <v>15.478586956521742</v>
      </c>
      <c r="W3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1" s="4">
        <v>0</v>
      </c>
      <c r="Y331" s="4">
        <v>0</v>
      </c>
      <c r="Z331" s="4">
        <v>0</v>
      </c>
      <c r="AA331" s="4">
        <v>0</v>
      </c>
      <c r="AB331" s="4">
        <v>0</v>
      </c>
      <c r="AC331" s="4">
        <v>0</v>
      </c>
      <c r="AD331" s="4">
        <v>0</v>
      </c>
      <c r="AE331" s="4">
        <v>0</v>
      </c>
      <c r="AF331" s="1">
        <v>265826</v>
      </c>
      <c r="AG331" s="1">
        <v>7</v>
      </c>
      <c r="AH331"/>
    </row>
    <row r="332" spans="1:34" x14ac:dyDescent="0.25">
      <c r="A332" t="s">
        <v>496</v>
      </c>
      <c r="B332" t="s">
        <v>199</v>
      </c>
      <c r="C332" t="s">
        <v>793</v>
      </c>
      <c r="D332" t="s">
        <v>613</v>
      </c>
      <c r="E332" s="4">
        <v>30.239130434782609</v>
      </c>
      <c r="F332" s="4">
        <f>Nurse[[#This Row],[Total Nurse Staff Hours]]/Nurse[[#This Row],[MDS Census]]</f>
        <v>3.0910316319194822</v>
      </c>
      <c r="G332" s="4">
        <f>Nurse[[#This Row],[Total Direct Care Staff Hours]]/Nurse[[#This Row],[MDS Census]]</f>
        <v>2.8398634076204168</v>
      </c>
      <c r="H332" s="4">
        <f>Nurse[[#This Row],[Total RN Hours (w/ Admin, DON)]]/Nurse[[#This Row],[MDS Census]]</f>
        <v>0.35055715312724656</v>
      </c>
      <c r="I332" s="4">
        <f>Nurse[[#This Row],[RN Hours (excl. Admin, DON)]]/Nurse[[#This Row],[MDS Census]]</f>
        <v>0.15240833932422718</v>
      </c>
      <c r="J332" s="4">
        <f>SUM(Nurse[[#This Row],[RN Hours (excl. Admin, DON)]],Nurse[[#This Row],[RN Admin Hours]],Nurse[[#This Row],[RN DON Hours]],Nurse[[#This Row],[LPN Hours (excl. Admin)]],Nurse[[#This Row],[LPN Admin Hours]],Nurse[[#This Row],[CNA Hours]],Nurse[[#This Row],[NA TR Hours]],Nurse[[#This Row],[Med Aide/Tech Hours]])</f>
        <v>93.470108695652172</v>
      </c>
      <c r="K332" s="4">
        <f>SUM(Nurse[[#This Row],[RN Hours (excl. Admin, DON)]],Nurse[[#This Row],[LPN Hours (excl. Admin)]],Nurse[[#This Row],[CNA Hours]],Nurse[[#This Row],[NA TR Hours]],Nurse[[#This Row],[Med Aide/Tech Hours]])</f>
        <v>85.875</v>
      </c>
      <c r="L332" s="4">
        <f>SUM(Nurse[[#This Row],[RN Hours (excl. Admin, DON)]],Nurse[[#This Row],[RN Admin Hours]],Nurse[[#This Row],[RN DON Hours]])</f>
        <v>10.600543478260869</v>
      </c>
      <c r="M332" s="4">
        <v>4.6086956521739131</v>
      </c>
      <c r="N332" s="4">
        <v>3.2527173913043477</v>
      </c>
      <c r="O332" s="4">
        <v>2.7391304347826089</v>
      </c>
      <c r="P332" s="4">
        <f>SUM(Nurse[[#This Row],[LPN Hours (excl. Admin)]],Nurse[[#This Row],[LPN Admin Hours]])</f>
        <v>27.27717391304348</v>
      </c>
      <c r="Q332" s="4">
        <v>25.673913043478262</v>
      </c>
      <c r="R332" s="4">
        <v>1.6032608695652173</v>
      </c>
      <c r="S332" s="4">
        <f>SUM(Nurse[[#This Row],[CNA Hours]],Nurse[[#This Row],[NA TR Hours]],Nurse[[#This Row],[Med Aide/Tech Hours]])</f>
        <v>55.592391304347821</v>
      </c>
      <c r="T332" s="4">
        <v>26.758152173913043</v>
      </c>
      <c r="U332" s="4">
        <v>24.467391304347824</v>
      </c>
      <c r="V332" s="4">
        <v>4.3668478260869561</v>
      </c>
      <c r="W3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2" s="4">
        <v>0</v>
      </c>
      <c r="Y332" s="4">
        <v>0</v>
      </c>
      <c r="Z332" s="4">
        <v>0</v>
      </c>
      <c r="AA332" s="4">
        <v>0</v>
      </c>
      <c r="AB332" s="4">
        <v>0</v>
      </c>
      <c r="AC332" s="4">
        <v>0</v>
      </c>
      <c r="AD332" s="4">
        <v>0</v>
      </c>
      <c r="AE332" s="4">
        <v>0</v>
      </c>
      <c r="AF332" s="1">
        <v>265496</v>
      </c>
      <c r="AG332" s="1">
        <v>7</v>
      </c>
      <c r="AH332"/>
    </row>
    <row r="333" spans="1:34" x14ac:dyDescent="0.25">
      <c r="A333" t="s">
        <v>496</v>
      </c>
      <c r="B333" t="s">
        <v>111</v>
      </c>
      <c r="C333" t="s">
        <v>768</v>
      </c>
      <c r="D333" t="s">
        <v>566</v>
      </c>
      <c r="E333" s="4">
        <v>44.086956521739133</v>
      </c>
      <c r="F333" s="4">
        <f>Nurse[[#This Row],[Total Nurse Staff Hours]]/Nurse[[#This Row],[MDS Census]]</f>
        <v>3.1067554240631168</v>
      </c>
      <c r="G333" s="4">
        <f>Nurse[[#This Row],[Total Direct Care Staff Hours]]/Nurse[[#This Row],[MDS Census]]</f>
        <v>2.7818047337278107</v>
      </c>
      <c r="H333" s="4">
        <f>Nurse[[#This Row],[Total RN Hours (w/ Admin, DON)]]/Nurse[[#This Row],[MDS Census]]</f>
        <v>0.3880670611439842</v>
      </c>
      <c r="I333" s="4">
        <f>Nurse[[#This Row],[RN Hours (excl. Admin, DON)]]/Nurse[[#This Row],[MDS Census]]</f>
        <v>6.311637080867849E-2</v>
      </c>
      <c r="J333" s="4">
        <f>SUM(Nurse[[#This Row],[RN Hours (excl. Admin, DON)]],Nurse[[#This Row],[RN Admin Hours]],Nurse[[#This Row],[RN DON Hours]],Nurse[[#This Row],[LPN Hours (excl. Admin)]],Nurse[[#This Row],[LPN Admin Hours]],Nurse[[#This Row],[CNA Hours]],Nurse[[#This Row],[NA TR Hours]],Nurse[[#This Row],[Med Aide/Tech Hours]])</f>
        <v>136.96739130434784</v>
      </c>
      <c r="K333" s="4">
        <f>SUM(Nurse[[#This Row],[RN Hours (excl. Admin, DON)]],Nurse[[#This Row],[LPN Hours (excl. Admin)]],Nurse[[#This Row],[CNA Hours]],Nurse[[#This Row],[NA TR Hours]],Nurse[[#This Row],[Med Aide/Tech Hours]])</f>
        <v>122.64130434782609</v>
      </c>
      <c r="L333" s="4">
        <f>SUM(Nurse[[#This Row],[RN Hours (excl. Admin, DON)]],Nurse[[#This Row],[RN Admin Hours]],Nurse[[#This Row],[RN DON Hours]])</f>
        <v>17.108695652173914</v>
      </c>
      <c r="M333" s="4">
        <v>2.7826086956521738</v>
      </c>
      <c r="N333" s="4">
        <v>11.369565217391305</v>
      </c>
      <c r="O333" s="4">
        <v>2.9565217391304346</v>
      </c>
      <c r="P333" s="4">
        <f>SUM(Nurse[[#This Row],[LPN Hours (excl. Admin)]],Nurse[[#This Row],[LPN Admin Hours]])</f>
        <v>40.065217391304351</v>
      </c>
      <c r="Q333" s="4">
        <v>40.065217391304351</v>
      </c>
      <c r="R333" s="4">
        <v>0</v>
      </c>
      <c r="S333" s="4">
        <f>SUM(Nurse[[#This Row],[CNA Hours]],Nurse[[#This Row],[NA TR Hours]],Nurse[[#This Row],[Med Aide/Tech Hours]])</f>
        <v>79.793478260869563</v>
      </c>
      <c r="T333" s="4">
        <v>49.230978260869563</v>
      </c>
      <c r="U333" s="4">
        <v>16.445652173913043</v>
      </c>
      <c r="V333" s="4">
        <v>14.116847826086957</v>
      </c>
      <c r="W3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3" s="4">
        <v>0</v>
      </c>
      <c r="Y333" s="4">
        <v>0</v>
      </c>
      <c r="Z333" s="4">
        <v>0</v>
      </c>
      <c r="AA333" s="4">
        <v>0</v>
      </c>
      <c r="AB333" s="4">
        <v>0</v>
      </c>
      <c r="AC333" s="4">
        <v>0</v>
      </c>
      <c r="AD333" s="4">
        <v>0</v>
      </c>
      <c r="AE333" s="4">
        <v>0</v>
      </c>
      <c r="AF333" s="1">
        <v>265353</v>
      </c>
      <c r="AG333" s="1">
        <v>7</v>
      </c>
      <c r="AH333"/>
    </row>
    <row r="334" spans="1:34" x14ac:dyDescent="0.25">
      <c r="A334" t="s">
        <v>496</v>
      </c>
      <c r="B334" t="s">
        <v>421</v>
      </c>
      <c r="C334" t="s">
        <v>854</v>
      </c>
      <c r="D334" t="s">
        <v>593</v>
      </c>
      <c r="E334" s="4">
        <v>97.326086956521735</v>
      </c>
      <c r="F334" s="4">
        <f>Nurse[[#This Row],[Total Nurse Staff Hours]]/Nurse[[#This Row],[MDS Census]]</f>
        <v>3.0324357828903272</v>
      </c>
      <c r="G334" s="4">
        <f>Nurse[[#This Row],[Total Direct Care Staff Hours]]/Nurse[[#This Row],[MDS Census]]</f>
        <v>2.8706723252177784</v>
      </c>
      <c r="H334" s="4">
        <f>Nurse[[#This Row],[Total RN Hours (w/ Admin, DON)]]/Nurse[[#This Row],[MDS Census]]</f>
        <v>0.34489390216662952</v>
      </c>
      <c r="I334" s="4">
        <f>Nurse[[#This Row],[RN Hours (excl. Admin, DON)]]/Nurse[[#This Row],[MDS Census]]</f>
        <v>0.20099955327228056</v>
      </c>
      <c r="J334" s="4">
        <f>SUM(Nurse[[#This Row],[RN Hours (excl. Admin, DON)]],Nurse[[#This Row],[RN Admin Hours]],Nurse[[#This Row],[RN DON Hours]],Nurse[[#This Row],[LPN Hours (excl. Admin)]],Nurse[[#This Row],[LPN Admin Hours]],Nurse[[#This Row],[CNA Hours]],Nurse[[#This Row],[NA TR Hours]],Nurse[[#This Row],[Med Aide/Tech Hours]])</f>
        <v>295.13510869565204</v>
      </c>
      <c r="K334" s="4">
        <f>SUM(Nurse[[#This Row],[RN Hours (excl. Admin, DON)]],Nurse[[#This Row],[LPN Hours (excl. Admin)]],Nurse[[#This Row],[CNA Hours]],Nurse[[#This Row],[NA TR Hours]],Nurse[[#This Row],[Med Aide/Tech Hours]])</f>
        <v>279.39130434782595</v>
      </c>
      <c r="L334" s="4">
        <f>SUM(Nurse[[#This Row],[RN Hours (excl. Admin, DON)]],Nurse[[#This Row],[RN Admin Hours]],Nurse[[#This Row],[RN DON Hours]])</f>
        <v>33.567173913043483</v>
      </c>
      <c r="M334" s="4">
        <v>19.5625</v>
      </c>
      <c r="N334" s="4">
        <v>13.743804347826091</v>
      </c>
      <c r="O334" s="4">
        <v>0.2608695652173913</v>
      </c>
      <c r="P334" s="4">
        <f>SUM(Nurse[[#This Row],[LPN Hours (excl. Admin)]],Nurse[[#This Row],[LPN Admin Hours]])</f>
        <v>85.720543478260865</v>
      </c>
      <c r="Q334" s="4">
        <v>83.981413043478256</v>
      </c>
      <c r="R334" s="4">
        <v>1.7391304347826086</v>
      </c>
      <c r="S334" s="4">
        <f>SUM(Nurse[[#This Row],[CNA Hours]],Nurse[[#This Row],[NA TR Hours]],Nurse[[#This Row],[Med Aide/Tech Hours]])</f>
        <v>175.84739130434772</v>
      </c>
      <c r="T334" s="4">
        <v>135.43858695652165</v>
      </c>
      <c r="U334" s="4">
        <v>0</v>
      </c>
      <c r="V334" s="4">
        <v>40.40880434782607</v>
      </c>
      <c r="W3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5.6638043478260869</v>
      </c>
      <c r="X334" s="4">
        <v>0</v>
      </c>
      <c r="Y334" s="4">
        <v>0</v>
      </c>
      <c r="Z334" s="4">
        <v>0</v>
      </c>
      <c r="AA334" s="4">
        <v>1.3083695652173912</v>
      </c>
      <c r="AB334" s="4">
        <v>0</v>
      </c>
      <c r="AC334" s="4">
        <v>4.3554347826086959</v>
      </c>
      <c r="AD334" s="4">
        <v>0</v>
      </c>
      <c r="AE334" s="4">
        <v>0</v>
      </c>
      <c r="AF334" s="1">
        <v>265834</v>
      </c>
      <c r="AG334" s="1">
        <v>7</v>
      </c>
      <c r="AH334"/>
    </row>
    <row r="335" spans="1:34" x14ac:dyDescent="0.25">
      <c r="A335" t="s">
        <v>496</v>
      </c>
      <c r="B335" t="s">
        <v>145</v>
      </c>
      <c r="C335" t="s">
        <v>726</v>
      </c>
      <c r="D335" t="s">
        <v>593</v>
      </c>
      <c r="E335" s="4">
        <v>85.478260869565219</v>
      </c>
      <c r="F335" s="4">
        <f>Nurse[[#This Row],[Total Nurse Staff Hours]]/Nurse[[#This Row],[MDS Census]]</f>
        <v>2.0172431332655143</v>
      </c>
      <c r="G335" s="4">
        <f>Nurse[[#This Row],[Total Direct Care Staff Hours]]/Nurse[[#This Row],[MDS Census]]</f>
        <v>1.8489954221770093</v>
      </c>
      <c r="H335" s="4">
        <f>Nurse[[#This Row],[Total RN Hours (w/ Admin, DON)]]/Nurse[[#This Row],[MDS Census]]</f>
        <v>0.21662004069175991</v>
      </c>
      <c r="I335" s="4">
        <f>Nurse[[#This Row],[RN Hours (excl. Admin, DON)]]/Nurse[[#This Row],[MDS Census]]</f>
        <v>9.3947100712105783E-2</v>
      </c>
      <c r="J335" s="4">
        <f>SUM(Nurse[[#This Row],[RN Hours (excl. Admin, DON)]],Nurse[[#This Row],[RN Admin Hours]],Nurse[[#This Row],[RN DON Hours]],Nurse[[#This Row],[LPN Hours (excl. Admin)]],Nurse[[#This Row],[LPN Admin Hours]],Nurse[[#This Row],[CNA Hours]],Nurse[[#This Row],[NA TR Hours]],Nurse[[#This Row],[Med Aide/Tech Hours]])</f>
        <v>172.43043478260873</v>
      </c>
      <c r="K335" s="4">
        <f>SUM(Nurse[[#This Row],[RN Hours (excl. Admin, DON)]],Nurse[[#This Row],[LPN Hours (excl. Admin)]],Nurse[[#This Row],[CNA Hours]],Nurse[[#This Row],[NA TR Hours]],Nurse[[#This Row],[Med Aide/Tech Hours]])</f>
        <v>158.04891304347828</v>
      </c>
      <c r="L335" s="4">
        <f>SUM(Nurse[[#This Row],[RN Hours (excl. Admin, DON)]],Nurse[[#This Row],[RN Admin Hours]],Nurse[[#This Row],[RN DON Hours]])</f>
        <v>18.516304347826086</v>
      </c>
      <c r="M335" s="4">
        <v>8.0304347826086939</v>
      </c>
      <c r="N335" s="4">
        <v>5.627173913043479</v>
      </c>
      <c r="O335" s="4">
        <v>4.858695652173914</v>
      </c>
      <c r="P335" s="4">
        <f>SUM(Nurse[[#This Row],[LPN Hours (excl. Admin)]],Nurse[[#This Row],[LPN Admin Hours]])</f>
        <v>44.196739130434786</v>
      </c>
      <c r="Q335" s="4">
        <v>40.301086956521743</v>
      </c>
      <c r="R335" s="4">
        <v>3.8956521739130436</v>
      </c>
      <c r="S335" s="4">
        <f>SUM(Nurse[[#This Row],[CNA Hours]],Nurse[[#This Row],[NA TR Hours]],Nurse[[#This Row],[Med Aide/Tech Hours]])</f>
        <v>109.71739130434784</v>
      </c>
      <c r="T335" s="4">
        <v>103.6163043478261</v>
      </c>
      <c r="U335" s="4">
        <v>0.31304347826086959</v>
      </c>
      <c r="V335" s="4">
        <v>5.7880434782608692</v>
      </c>
      <c r="W3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5" s="4">
        <v>0</v>
      </c>
      <c r="Y335" s="4">
        <v>0</v>
      </c>
      <c r="Z335" s="4">
        <v>0</v>
      </c>
      <c r="AA335" s="4">
        <v>0</v>
      </c>
      <c r="AB335" s="4">
        <v>0</v>
      </c>
      <c r="AC335" s="4">
        <v>0</v>
      </c>
      <c r="AD335" s="4">
        <v>0</v>
      </c>
      <c r="AE335" s="4">
        <v>0</v>
      </c>
      <c r="AF335" s="1">
        <v>265402</v>
      </c>
      <c r="AG335" s="1">
        <v>7</v>
      </c>
      <c r="AH335"/>
    </row>
    <row r="336" spans="1:34" x14ac:dyDescent="0.25">
      <c r="A336" t="s">
        <v>496</v>
      </c>
      <c r="B336" t="s">
        <v>354</v>
      </c>
      <c r="C336" t="s">
        <v>728</v>
      </c>
      <c r="D336" t="s">
        <v>596</v>
      </c>
      <c r="E336" s="4">
        <v>33.021739130434781</v>
      </c>
      <c r="F336" s="4">
        <f>Nurse[[#This Row],[Total Nurse Staff Hours]]/Nurse[[#This Row],[MDS Census]]</f>
        <v>3.5477946017116526</v>
      </c>
      <c r="G336" s="4">
        <f>Nurse[[#This Row],[Total Direct Care Staff Hours]]/Nurse[[#This Row],[MDS Census]]</f>
        <v>3.1641540487162612</v>
      </c>
      <c r="H336" s="4">
        <f>Nurse[[#This Row],[Total RN Hours (w/ Admin, DON)]]/Nurse[[#This Row],[MDS Census]]</f>
        <v>0.56163594470046074</v>
      </c>
      <c r="I336" s="4">
        <f>Nurse[[#This Row],[RN Hours (excl. Admin, DON)]]/Nurse[[#This Row],[MDS Census]]</f>
        <v>0.17799539170506912</v>
      </c>
      <c r="J336" s="4">
        <f>SUM(Nurse[[#This Row],[RN Hours (excl. Admin, DON)]],Nurse[[#This Row],[RN Admin Hours]],Nurse[[#This Row],[RN DON Hours]],Nurse[[#This Row],[LPN Hours (excl. Admin)]],Nurse[[#This Row],[LPN Admin Hours]],Nurse[[#This Row],[CNA Hours]],Nurse[[#This Row],[NA TR Hours]],Nurse[[#This Row],[Med Aide/Tech Hours]])</f>
        <v>117.15434782608696</v>
      </c>
      <c r="K336" s="4">
        <f>SUM(Nurse[[#This Row],[RN Hours (excl. Admin, DON)]],Nurse[[#This Row],[LPN Hours (excl. Admin)]],Nurse[[#This Row],[CNA Hours]],Nurse[[#This Row],[NA TR Hours]],Nurse[[#This Row],[Med Aide/Tech Hours]])</f>
        <v>104.4858695652174</v>
      </c>
      <c r="L336" s="4">
        <f>SUM(Nurse[[#This Row],[RN Hours (excl. Admin, DON)]],Nurse[[#This Row],[RN Admin Hours]],Nurse[[#This Row],[RN DON Hours]])</f>
        <v>18.54619565217391</v>
      </c>
      <c r="M336" s="4">
        <v>5.8777173913043477</v>
      </c>
      <c r="N336" s="4">
        <v>6.5217391304347823</v>
      </c>
      <c r="O336" s="4">
        <v>6.1467391304347823</v>
      </c>
      <c r="P336" s="4">
        <f>SUM(Nurse[[#This Row],[LPN Hours (excl. Admin)]],Nurse[[#This Row],[LPN Admin Hours]])</f>
        <v>24.589673913043477</v>
      </c>
      <c r="Q336" s="4">
        <v>24.589673913043477</v>
      </c>
      <c r="R336" s="4">
        <v>0</v>
      </c>
      <c r="S336" s="4">
        <f>SUM(Nurse[[#This Row],[CNA Hours]],Nurse[[#This Row],[NA TR Hours]],Nurse[[#This Row],[Med Aide/Tech Hours]])</f>
        <v>74.018478260869571</v>
      </c>
      <c r="T336" s="4">
        <v>48</v>
      </c>
      <c r="U336" s="4">
        <v>12.002173913043478</v>
      </c>
      <c r="V336" s="4">
        <v>14.016304347826088</v>
      </c>
      <c r="W3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6" s="4">
        <v>0</v>
      </c>
      <c r="Y336" s="4">
        <v>0</v>
      </c>
      <c r="Z336" s="4">
        <v>0</v>
      </c>
      <c r="AA336" s="4">
        <v>0</v>
      </c>
      <c r="AB336" s="4">
        <v>0</v>
      </c>
      <c r="AC336" s="4">
        <v>0</v>
      </c>
      <c r="AD336" s="4">
        <v>0</v>
      </c>
      <c r="AE336" s="4">
        <v>0</v>
      </c>
      <c r="AF336" s="1">
        <v>265747</v>
      </c>
      <c r="AG336" s="1">
        <v>7</v>
      </c>
      <c r="AH336"/>
    </row>
    <row r="337" spans="1:34" x14ac:dyDescent="0.25">
      <c r="A337" t="s">
        <v>496</v>
      </c>
      <c r="B337" t="s">
        <v>260</v>
      </c>
      <c r="C337" t="s">
        <v>700</v>
      </c>
      <c r="D337" t="s">
        <v>538</v>
      </c>
      <c r="E337" s="4">
        <v>113.3804347826087</v>
      </c>
      <c r="F337" s="4">
        <f>Nurse[[#This Row],[Total Nurse Staff Hours]]/Nurse[[#This Row],[MDS Census]]</f>
        <v>2.6923947847761478</v>
      </c>
      <c r="G337" s="4">
        <f>Nurse[[#This Row],[Total Direct Care Staff Hours]]/Nurse[[#This Row],[MDS Census]]</f>
        <v>2.3782043907583166</v>
      </c>
      <c r="H337" s="4">
        <f>Nurse[[#This Row],[Total RN Hours (w/ Admin, DON)]]/Nurse[[#This Row],[MDS Census]]</f>
        <v>0.2814773271977758</v>
      </c>
      <c r="I337" s="4">
        <f>Nurse[[#This Row],[RN Hours (excl. Admin, DON)]]/Nurse[[#This Row],[MDS Census]]</f>
        <v>0.1127312817563033</v>
      </c>
      <c r="J337" s="4">
        <f>SUM(Nurse[[#This Row],[RN Hours (excl. Admin, DON)]],Nurse[[#This Row],[RN Admin Hours]],Nurse[[#This Row],[RN DON Hours]],Nurse[[#This Row],[LPN Hours (excl. Admin)]],Nurse[[#This Row],[LPN Admin Hours]],Nurse[[#This Row],[CNA Hours]],Nurse[[#This Row],[NA TR Hours]],Nurse[[#This Row],[Med Aide/Tech Hours]])</f>
        <v>305.26489130434783</v>
      </c>
      <c r="K337" s="4">
        <f>SUM(Nurse[[#This Row],[RN Hours (excl. Admin, DON)]],Nurse[[#This Row],[LPN Hours (excl. Admin)]],Nurse[[#This Row],[CNA Hours]],Nurse[[#This Row],[NA TR Hours]],Nurse[[#This Row],[Med Aide/Tech Hours]])</f>
        <v>269.64184782608697</v>
      </c>
      <c r="L337" s="4">
        <f>SUM(Nurse[[#This Row],[RN Hours (excl. Admin, DON)]],Nurse[[#This Row],[RN Admin Hours]],Nurse[[#This Row],[RN DON Hours]])</f>
        <v>31.91402173913043</v>
      </c>
      <c r="M337" s="4">
        <v>12.781521739130433</v>
      </c>
      <c r="N337" s="4">
        <v>13.654239130434778</v>
      </c>
      <c r="O337" s="4">
        <v>5.4782608695652177</v>
      </c>
      <c r="P337" s="4">
        <f>SUM(Nurse[[#This Row],[LPN Hours (excl. Admin)]],Nurse[[#This Row],[LPN Admin Hours]])</f>
        <v>41.312500000000014</v>
      </c>
      <c r="Q337" s="4">
        <v>24.821956521739136</v>
      </c>
      <c r="R337" s="4">
        <v>16.490543478260875</v>
      </c>
      <c r="S337" s="4">
        <f>SUM(Nurse[[#This Row],[CNA Hours]],Nurse[[#This Row],[NA TR Hours]],Nurse[[#This Row],[Med Aide/Tech Hours]])</f>
        <v>232.03836956521738</v>
      </c>
      <c r="T337" s="4">
        <v>166.89739130434779</v>
      </c>
      <c r="U337" s="4">
        <v>2.0046739130434781</v>
      </c>
      <c r="V337" s="4">
        <v>63.136304347826105</v>
      </c>
      <c r="W3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7.6086956521739135E-2</v>
      </c>
      <c r="X337" s="4">
        <v>0</v>
      </c>
      <c r="Y337" s="4">
        <v>7.6086956521739135E-2</v>
      </c>
      <c r="Z337" s="4">
        <v>0</v>
      </c>
      <c r="AA337" s="4">
        <v>0</v>
      </c>
      <c r="AB337" s="4">
        <v>0</v>
      </c>
      <c r="AC337" s="4">
        <v>0</v>
      </c>
      <c r="AD337" s="4">
        <v>0</v>
      </c>
      <c r="AE337" s="4">
        <v>0</v>
      </c>
      <c r="AF337" s="1">
        <v>265597</v>
      </c>
      <c r="AG337" s="1">
        <v>7</v>
      </c>
      <c r="AH337"/>
    </row>
    <row r="338" spans="1:34" x14ac:dyDescent="0.25">
      <c r="A338" t="s">
        <v>496</v>
      </c>
      <c r="B338" t="s">
        <v>278</v>
      </c>
      <c r="C338" t="s">
        <v>768</v>
      </c>
      <c r="D338" t="s">
        <v>566</v>
      </c>
      <c r="E338" s="4">
        <v>66.184782608695656</v>
      </c>
      <c r="F338" s="4">
        <f>Nurse[[#This Row],[Total Nurse Staff Hours]]/Nurse[[#This Row],[MDS Census]]</f>
        <v>2.2026638200032846</v>
      </c>
      <c r="G338" s="4">
        <f>Nurse[[#This Row],[Total Direct Care Staff Hours]]/Nurse[[#This Row],[MDS Census]]</f>
        <v>2.1012974215798983</v>
      </c>
      <c r="H338" s="4">
        <f>Nurse[[#This Row],[Total RN Hours (w/ Admin, DON)]]/Nurse[[#This Row],[MDS Census]]</f>
        <v>0.28187879783215636</v>
      </c>
      <c r="I338" s="4">
        <f>Nurse[[#This Row],[RN Hours (excl. Admin, DON)]]/Nurse[[#This Row],[MDS Census]]</f>
        <v>0.22417145672524222</v>
      </c>
      <c r="J338" s="4">
        <f>SUM(Nurse[[#This Row],[RN Hours (excl. Admin, DON)]],Nurse[[#This Row],[RN Admin Hours]],Nurse[[#This Row],[RN DON Hours]],Nurse[[#This Row],[LPN Hours (excl. Admin)]],Nurse[[#This Row],[LPN Admin Hours]],Nurse[[#This Row],[CNA Hours]],Nurse[[#This Row],[NA TR Hours]],Nurse[[#This Row],[Med Aide/Tech Hours]])</f>
        <v>145.78282608695653</v>
      </c>
      <c r="K338" s="4">
        <f>SUM(Nurse[[#This Row],[RN Hours (excl. Admin, DON)]],Nurse[[#This Row],[LPN Hours (excl. Admin)]],Nurse[[#This Row],[CNA Hours]],Nurse[[#This Row],[NA TR Hours]],Nurse[[#This Row],[Med Aide/Tech Hours]])</f>
        <v>139.07391304347829</v>
      </c>
      <c r="L338" s="4">
        <f>SUM(Nurse[[#This Row],[RN Hours (excl. Admin, DON)]],Nurse[[#This Row],[RN Admin Hours]],Nurse[[#This Row],[RN DON Hours]])</f>
        <v>18.65608695652174</v>
      </c>
      <c r="M338" s="4">
        <v>14.836739130434783</v>
      </c>
      <c r="N338" s="4">
        <v>3.8193478260869567</v>
      </c>
      <c r="O338" s="4">
        <v>0</v>
      </c>
      <c r="P338" s="4">
        <f>SUM(Nurse[[#This Row],[LPN Hours (excl. Admin)]],Nurse[[#This Row],[LPN Admin Hours]])</f>
        <v>38.698804347826083</v>
      </c>
      <c r="Q338" s="4">
        <v>35.809239130434783</v>
      </c>
      <c r="R338" s="4">
        <v>2.8895652173913042</v>
      </c>
      <c r="S338" s="4">
        <f>SUM(Nurse[[#This Row],[CNA Hours]],Nurse[[#This Row],[NA TR Hours]],Nurse[[#This Row],[Med Aide/Tech Hours]])</f>
        <v>88.427934782608716</v>
      </c>
      <c r="T338" s="4">
        <v>60.858913043478289</v>
      </c>
      <c r="U338" s="4">
        <v>0</v>
      </c>
      <c r="V338" s="4">
        <v>27.569021739130427</v>
      </c>
      <c r="W3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0.30434782608695654</v>
      </c>
      <c r="X338" s="4">
        <v>0</v>
      </c>
      <c r="Y338" s="4">
        <v>8.6956521739130432E-2</v>
      </c>
      <c r="Z338" s="4">
        <v>0</v>
      </c>
      <c r="AA338" s="4">
        <v>0.21739130434782608</v>
      </c>
      <c r="AB338" s="4">
        <v>0</v>
      </c>
      <c r="AC338" s="4">
        <v>0</v>
      </c>
      <c r="AD338" s="4">
        <v>0</v>
      </c>
      <c r="AE338" s="4">
        <v>0</v>
      </c>
      <c r="AF338" s="1">
        <v>265633</v>
      </c>
      <c r="AG338" s="1">
        <v>7</v>
      </c>
      <c r="AH338"/>
    </row>
    <row r="339" spans="1:34" x14ac:dyDescent="0.25">
      <c r="A339" t="s">
        <v>496</v>
      </c>
      <c r="B339" t="s">
        <v>340</v>
      </c>
      <c r="C339" t="s">
        <v>675</v>
      </c>
      <c r="D339" t="s">
        <v>538</v>
      </c>
      <c r="E339" s="4">
        <v>161.83695652173913</v>
      </c>
      <c r="F339" s="4">
        <f>Nurse[[#This Row],[Total Nurse Staff Hours]]/Nurse[[#This Row],[MDS Census]]</f>
        <v>2.114248774262879</v>
      </c>
      <c r="G339" s="4">
        <f>Nurse[[#This Row],[Total Direct Care Staff Hours]]/Nurse[[#This Row],[MDS Census]]</f>
        <v>1.9239868359191352</v>
      </c>
      <c r="H339" s="4">
        <f>Nurse[[#This Row],[Total RN Hours (w/ Admin, DON)]]/Nurse[[#This Row],[MDS Census]]</f>
        <v>0.30249714554368989</v>
      </c>
      <c r="I339" s="4">
        <f>Nurse[[#This Row],[RN Hours (excl. Admin, DON)]]/Nurse[[#This Row],[MDS Census]]</f>
        <v>0.20668815904358917</v>
      </c>
      <c r="J339" s="4">
        <f>SUM(Nurse[[#This Row],[RN Hours (excl. Admin, DON)]],Nurse[[#This Row],[RN Admin Hours]],Nurse[[#This Row],[RN DON Hours]],Nurse[[#This Row],[LPN Hours (excl. Admin)]],Nurse[[#This Row],[LPN Admin Hours]],Nurse[[#This Row],[CNA Hours]],Nurse[[#This Row],[NA TR Hours]],Nurse[[#This Row],[Med Aide/Tech Hours]])</f>
        <v>342.16358695652178</v>
      </c>
      <c r="K339" s="4">
        <f>SUM(Nurse[[#This Row],[RN Hours (excl. Admin, DON)]],Nurse[[#This Row],[LPN Hours (excl. Admin)]],Nurse[[#This Row],[CNA Hours]],Nurse[[#This Row],[NA TR Hours]],Nurse[[#This Row],[Med Aide/Tech Hours]])</f>
        <v>311.37217391304353</v>
      </c>
      <c r="L339" s="4">
        <f>SUM(Nurse[[#This Row],[RN Hours (excl. Admin, DON)]],Nurse[[#This Row],[RN Admin Hours]],Nurse[[#This Row],[RN DON Hours]])</f>
        <v>48.955217391304338</v>
      </c>
      <c r="M339" s="4">
        <v>33.449782608695642</v>
      </c>
      <c r="N339" s="4">
        <v>10.027173913043478</v>
      </c>
      <c r="O339" s="4">
        <v>5.4782608695652177</v>
      </c>
      <c r="P339" s="4">
        <f>SUM(Nurse[[#This Row],[LPN Hours (excl. Admin)]],Nurse[[#This Row],[LPN Admin Hours]])</f>
        <v>72.286304347826075</v>
      </c>
      <c r="Q339" s="4">
        <v>57.000326086956512</v>
      </c>
      <c r="R339" s="4">
        <v>15.285978260869562</v>
      </c>
      <c r="S339" s="4">
        <f>SUM(Nurse[[#This Row],[CNA Hours]],Nurse[[#This Row],[NA TR Hours]],Nurse[[#This Row],[Med Aide/Tech Hours]])</f>
        <v>220.92206521739141</v>
      </c>
      <c r="T339" s="4">
        <v>159.48956521739137</v>
      </c>
      <c r="U339" s="4">
        <v>0</v>
      </c>
      <c r="V339" s="4">
        <v>61.432500000000026</v>
      </c>
      <c r="W3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1.9741304347826087</v>
      </c>
      <c r="X339" s="4">
        <v>0</v>
      </c>
      <c r="Y339" s="4">
        <v>0</v>
      </c>
      <c r="Z339" s="4">
        <v>0</v>
      </c>
      <c r="AA339" s="4">
        <v>0</v>
      </c>
      <c r="AB339" s="4">
        <v>0</v>
      </c>
      <c r="AC339" s="4">
        <v>1.9741304347826087</v>
      </c>
      <c r="AD339" s="4">
        <v>0</v>
      </c>
      <c r="AE339" s="4">
        <v>0</v>
      </c>
      <c r="AF339" s="1">
        <v>265727</v>
      </c>
      <c r="AG339" s="1">
        <v>7</v>
      </c>
      <c r="AH339"/>
    </row>
    <row r="340" spans="1:34" x14ac:dyDescent="0.25">
      <c r="A340" t="s">
        <v>496</v>
      </c>
      <c r="B340" t="s">
        <v>315</v>
      </c>
      <c r="C340" t="s">
        <v>675</v>
      </c>
      <c r="D340" t="s">
        <v>538</v>
      </c>
      <c r="E340" s="4">
        <v>104.23913043478261</v>
      </c>
      <c r="F340" s="4">
        <f>Nurse[[#This Row],[Total Nurse Staff Hours]]/Nurse[[#This Row],[MDS Census]]</f>
        <v>2.6623149113660061</v>
      </c>
      <c r="G340" s="4">
        <f>Nurse[[#This Row],[Total Direct Care Staff Hours]]/Nurse[[#This Row],[MDS Census]]</f>
        <v>2.2851949947862358</v>
      </c>
      <c r="H340" s="4">
        <f>Nurse[[#This Row],[Total RN Hours (w/ Admin, DON)]]/Nurse[[#This Row],[MDS Census]]</f>
        <v>0.25693222106360791</v>
      </c>
      <c r="I340" s="4">
        <f>Nurse[[#This Row],[RN Hours (excl. Admin, DON)]]/Nurse[[#This Row],[MDS Census]]</f>
        <v>7.5711157455683006E-2</v>
      </c>
      <c r="J340" s="4">
        <f>SUM(Nurse[[#This Row],[RN Hours (excl. Admin, DON)]],Nurse[[#This Row],[RN Admin Hours]],Nurse[[#This Row],[RN DON Hours]],Nurse[[#This Row],[LPN Hours (excl. Admin)]],Nurse[[#This Row],[LPN Admin Hours]],Nurse[[#This Row],[CNA Hours]],Nurse[[#This Row],[NA TR Hours]],Nurse[[#This Row],[Med Aide/Tech Hours]])</f>
        <v>277.51739130434783</v>
      </c>
      <c r="K340" s="4">
        <f>SUM(Nurse[[#This Row],[RN Hours (excl. Admin, DON)]],Nurse[[#This Row],[LPN Hours (excl. Admin)]],Nurse[[#This Row],[CNA Hours]],Nurse[[#This Row],[NA TR Hours]],Nurse[[#This Row],[Med Aide/Tech Hours]])</f>
        <v>238.20673913043481</v>
      </c>
      <c r="L340" s="4">
        <f>SUM(Nurse[[#This Row],[RN Hours (excl. Admin, DON)]],Nurse[[#This Row],[RN Admin Hours]],Nurse[[#This Row],[RN DON Hours]])</f>
        <v>26.782391304347826</v>
      </c>
      <c r="M340" s="4">
        <v>7.8920652173913046</v>
      </c>
      <c r="N340" s="4">
        <v>14.460978260869563</v>
      </c>
      <c r="O340" s="4">
        <v>4.4293478260869561</v>
      </c>
      <c r="P340" s="4">
        <f>SUM(Nurse[[#This Row],[LPN Hours (excl. Admin)]],Nurse[[#This Row],[LPN Admin Hours]])</f>
        <v>63.531521739130447</v>
      </c>
      <c r="Q340" s="4">
        <v>43.111195652173926</v>
      </c>
      <c r="R340" s="4">
        <v>20.420326086956521</v>
      </c>
      <c r="S340" s="4">
        <f>SUM(Nurse[[#This Row],[CNA Hours]],Nurse[[#This Row],[NA TR Hours]],Nurse[[#This Row],[Med Aide/Tech Hours]])</f>
        <v>187.20347826086959</v>
      </c>
      <c r="T340" s="4">
        <v>117.52250000000002</v>
      </c>
      <c r="U340" s="4">
        <v>0</v>
      </c>
      <c r="V340" s="4">
        <v>69.680978260869566</v>
      </c>
      <c r="W3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16.216521739130439</v>
      </c>
      <c r="X340" s="4">
        <v>0.51847826086956528</v>
      </c>
      <c r="Y340" s="4">
        <v>1.3369565217391304</v>
      </c>
      <c r="Z340" s="4">
        <v>0</v>
      </c>
      <c r="AA340" s="4">
        <v>4.5860869565217399</v>
      </c>
      <c r="AB340" s="4">
        <v>0</v>
      </c>
      <c r="AC340" s="4">
        <v>7.7315217391304358</v>
      </c>
      <c r="AD340" s="4">
        <v>0</v>
      </c>
      <c r="AE340" s="4">
        <v>2.0434782608695654</v>
      </c>
      <c r="AF340" s="1">
        <v>265693</v>
      </c>
      <c r="AG340" s="1">
        <v>7</v>
      </c>
      <c r="AH340"/>
    </row>
    <row r="341" spans="1:34" x14ac:dyDescent="0.25">
      <c r="A341" t="s">
        <v>496</v>
      </c>
      <c r="B341" t="s">
        <v>363</v>
      </c>
      <c r="C341" t="s">
        <v>700</v>
      </c>
      <c r="D341" t="s">
        <v>538</v>
      </c>
      <c r="E341" s="4">
        <v>85.054347826086953</v>
      </c>
      <c r="F341" s="4">
        <f>Nurse[[#This Row],[Total Nurse Staff Hours]]/Nurse[[#This Row],[MDS Census]]</f>
        <v>2.8166658146964854</v>
      </c>
      <c r="G341" s="4">
        <f>Nurse[[#This Row],[Total Direct Care Staff Hours]]/Nurse[[#This Row],[MDS Census]]</f>
        <v>2.4986683706070281</v>
      </c>
      <c r="H341" s="4">
        <f>Nurse[[#This Row],[Total RN Hours (w/ Admin, DON)]]/Nurse[[#This Row],[MDS Census]]</f>
        <v>0.33475782747603833</v>
      </c>
      <c r="I341" s="4">
        <f>Nurse[[#This Row],[RN Hours (excl. Admin, DON)]]/Nurse[[#This Row],[MDS Census]]</f>
        <v>0.22142492012779547</v>
      </c>
      <c r="J341" s="4">
        <f>SUM(Nurse[[#This Row],[RN Hours (excl. Admin, DON)]],Nurse[[#This Row],[RN Admin Hours]],Nurse[[#This Row],[RN DON Hours]],Nurse[[#This Row],[LPN Hours (excl. Admin)]],Nurse[[#This Row],[LPN Admin Hours]],Nurse[[#This Row],[CNA Hours]],Nurse[[#This Row],[NA TR Hours]],Nurse[[#This Row],[Med Aide/Tech Hours]])</f>
        <v>239.56967391304343</v>
      </c>
      <c r="K341" s="4">
        <f>SUM(Nurse[[#This Row],[RN Hours (excl. Admin, DON)]],Nurse[[#This Row],[LPN Hours (excl. Admin)]],Nurse[[#This Row],[CNA Hours]],Nurse[[#This Row],[NA TR Hours]],Nurse[[#This Row],[Med Aide/Tech Hours]])</f>
        <v>212.52260869565211</v>
      </c>
      <c r="L341" s="4">
        <f>SUM(Nurse[[#This Row],[RN Hours (excl. Admin, DON)]],Nurse[[#This Row],[RN Admin Hours]],Nurse[[#This Row],[RN DON Hours]])</f>
        <v>28.47260869565217</v>
      </c>
      <c r="M341" s="4">
        <v>18.833152173913039</v>
      </c>
      <c r="N341" s="4">
        <v>3.7264130434782614</v>
      </c>
      <c r="O341" s="4">
        <v>5.9130434782608692</v>
      </c>
      <c r="P341" s="4">
        <f>SUM(Nurse[[#This Row],[LPN Hours (excl. Admin)]],Nurse[[#This Row],[LPN Admin Hours]])</f>
        <v>48.486413043478265</v>
      </c>
      <c r="Q341" s="4">
        <v>31.078804347826086</v>
      </c>
      <c r="R341" s="4">
        <v>17.407608695652176</v>
      </c>
      <c r="S341" s="4">
        <f>SUM(Nurse[[#This Row],[CNA Hours]],Nurse[[#This Row],[NA TR Hours]],Nurse[[#This Row],[Med Aide/Tech Hours]])</f>
        <v>162.610652173913</v>
      </c>
      <c r="T341" s="4">
        <v>131.74739130434779</v>
      </c>
      <c r="U341" s="4">
        <v>0</v>
      </c>
      <c r="V341" s="4">
        <v>30.863260869565213</v>
      </c>
      <c r="W3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0.3858695652173913</v>
      </c>
      <c r="X341" s="4">
        <v>0</v>
      </c>
      <c r="Y341" s="4">
        <v>0.3858695652173913</v>
      </c>
      <c r="Z341" s="4">
        <v>0</v>
      </c>
      <c r="AA341" s="4">
        <v>0</v>
      </c>
      <c r="AB341" s="4">
        <v>0</v>
      </c>
      <c r="AC341" s="4">
        <v>0</v>
      </c>
      <c r="AD341" s="4">
        <v>0</v>
      </c>
      <c r="AE341" s="4">
        <v>0</v>
      </c>
      <c r="AF341" s="1">
        <v>265758</v>
      </c>
      <c r="AG341" s="1">
        <v>7</v>
      </c>
      <c r="AH341"/>
    </row>
    <row r="342" spans="1:34" x14ac:dyDescent="0.25">
      <c r="A342" t="s">
        <v>496</v>
      </c>
      <c r="B342" t="s">
        <v>188</v>
      </c>
      <c r="C342" t="s">
        <v>788</v>
      </c>
      <c r="D342" t="s">
        <v>571</v>
      </c>
      <c r="E342" s="4">
        <v>107.8804347826087</v>
      </c>
      <c r="F342" s="4">
        <f>Nurse[[#This Row],[Total Nurse Staff Hours]]/Nurse[[#This Row],[MDS Census]]</f>
        <v>2.5174287153652393</v>
      </c>
      <c r="G342" s="4">
        <f>Nurse[[#This Row],[Total Direct Care Staff Hours]]/Nurse[[#This Row],[MDS Census]]</f>
        <v>2.2410539042821158</v>
      </c>
      <c r="H342" s="4">
        <f>Nurse[[#This Row],[Total RN Hours (w/ Admin, DON)]]/Nurse[[#This Row],[MDS Census]]</f>
        <v>0.52373198992443337</v>
      </c>
      <c r="I342" s="4">
        <f>Nurse[[#This Row],[RN Hours (excl. Admin, DON)]]/Nurse[[#This Row],[MDS Census]]</f>
        <v>0.31727959697733005</v>
      </c>
      <c r="J342" s="4">
        <f>SUM(Nurse[[#This Row],[RN Hours (excl. Admin, DON)]],Nurse[[#This Row],[RN Admin Hours]],Nurse[[#This Row],[RN DON Hours]],Nurse[[#This Row],[LPN Hours (excl. Admin)]],Nurse[[#This Row],[LPN Admin Hours]],Nurse[[#This Row],[CNA Hours]],Nurse[[#This Row],[NA TR Hours]],Nurse[[#This Row],[Med Aide/Tech Hours]])</f>
        <v>271.58130434782612</v>
      </c>
      <c r="K342" s="4">
        <f>SUM(Nurse[[#This Row],[RN Hours (excl. Admin, DON)]],Nurse[[#This Row],[LPN Hours (excl. Admin)]],Nurse[[#This Row],[CNA Hours]],Nurse[[#This Row],[NA TR Hours]],Nurse[[#This Row],[Med Aide/Tech Hours]])</f>
        <v>241.7658695652174</v>
      </c>
      <c r="L342" s="4">
        <f>SUM(Nurse[[#This Row],[RN Hours (excl. Admin, DON)]],Nurse[[#This Row],[RN Admin Hours]],Nurse[[#This Row],[RN DON Hours]])</f>
        <v>56.500434782608707</v>
      </c>
      <c r="M342" s="4">
        <v>34.228260869565226</v>
      </c>
      <c r="N342" s="4">
        <v>16.967826086956528</v>
      </c>
      <c r="O342" s="4">
        <v>5.3043478260869561</v>
      </c>
      <c r="P342" s="4">
        <f>SUM(Nurse[[#This Row],[LPN Hours (excl. Admin)]],Nurse[[#This Row],[LPN Admin Hours]])</f>
        <v>42.909456521739131</v>
      </c>
      <c r="Q342" s="4">
        <v>35.366195652173914</v>
      </c>
      <c r="R342" s="4">
        <v>7.5432608695652172</v>
      </c>
      <c r="S342" s="4">
        <f>SUM(Nurse[[#This Row],[CNA Hours]],Nurse[[#This Row],[NA TR Hours]],Nurse[[#This Row],[Med Aide/Tech Hours]])</f>
        <v>172.17141304347828</v>
      </c>
      <c r="T342" s="4">
        <v>125.22586956521739</v>
      </c>
      <c r="U342" s="4">
        <v>0</v>
      </c>
      <c r="V342" s="4">
        <v>46.94554347826088</v>
      </c>
      <c r="W3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1.1935869565217392</v>
      </c>
      <c r="X342" s="4">
        <v>0</v>
      </c>
      <c r="Y342" s="4">
        <v>0.55434782608695654</v>
      </c>
      <c r="Z342" s="4">
        <v>0</v>
      </c>
      <c r="AA342" s="4">
        <v>0.63923913043478264</v>
      </c>
      <c r="AB342" s="4">
        <v>0</v>
      </c>
      <c r="AC342" s="4">
        <v>0</v>
      </c>
      <c r="AD342" s="4">
        <v>0</v>
      </c>
      <c r="AE342" s="4">
        <v>0</v>
      </c>
      <c r="AF342" s="1">
        <v>265476</v>
      </c>
      <c r="AG342" s="1">
        <v>7</v>
      </c>
      <c r="AH342"/>
    </row>
    <row r="343" spans="1:34" x14ac:dyDescent="0.25">
      <c r="A343" t="s">
        <v>496</v>
      </c>
      <c r="B343" t="s">
        <v>93</v>
      </c>
      <c r="C343" t="s">
        <v>758</v>
      </c>
      <c r="D343" t="s">
        <v>544</v>
      </c>
      <c r="E343" s="4">
        <v>85.206521739130437</v>
      </c>
      <c r="F343" s="4">
        <f>Nurse[[#This Row],[Total Nurse Staff Hours]]/Nurse[[#This Row],[MDS Census]]</f>
        <v>2.5202857507335108</v>
      </c>
      <c r="G343" s="4">
        <f>Nurse[[#This Row],[Total Direct Care Staff Hours]]/Nurse[[#This Row],[MDS Census]]</f>
        <v>2.2710843219798438</v>
      </c>
      <c r="H343" s="4">
        <f>Nurse[[#This Row],[Total RN Hours (w/ Admin, DON)]]/Nurse[[#This Row],[MDS Census]]</f>
        <v>0.31667176935833652</v>
      </c>
      <c r="I343" s="4">
        <f>Nurse[[#This Row],[RN Hours (excl. Admin, DON)]]/Nurse[[#This Row],[MDS Census]]</f>
        <v>0.17972062763107544</v>
      </c>
      <c r="J343" s="4">
        <f>SUM(Nurse[[#This Row],[RN Hours (excl. Admin, DON)]],Nurse[[#This Row],[RN Admin Hours]],Nurse[[#This Row],[RN DON Hours]],Nurse[[#This Row],[LPN Hours (excl. Admin)]],Nurse[[#This Row],[LPN Admin Hours]],Nurse[[#This Row],[CNA Hours]],Nurse[[#This Row],[NA TR Hours]],Nurse[[#This Row],[Med Aide/Tech Hours]])</f>
        <v>214.74478260869557</v>
      </c>
      <c r="K343" s="4">
        <f>SUM(Nurse[[#This Row],[RN Hours (excl. Admin, DON)]],Nurse[[#This Row],[LPN Hours (excl. Admin)]],Nurse[[#This Row],[CNA Hours]],Nurse[[#This Row],[NA TR Hours]],Nurse[[#This Row],[Med Aide/Tech Hours]])</f>
        <v>193.51119565217385</v>
      </c>
      <c r="L343" s="4">
        <f>SUM(Nurse[[#This Row],[RN Hours (excl. Admin, DON)]],Nurse[[#This Row],[RN Admin Hours]],Nurse[[#This Row],[RN DON Hours]])</f>
        <v>26.982500000000002</v>
      </c>
      <c r="M343" s="4">
        <v>15.313369565217396</v>
      </c>
      <c r="N343" s="4">
        <v>6.6174999999999979</v>
      </c>
      <c r="O343" s="4">
        <v>5.0516304347826084</v>
      </c>
      <c r="P343" s="4">
        <f>SUM(Nurse[[#This Row],[LPN Hours (excl. Admin)]],Nurse[[#This Row],[LPN Admin Hours]])</f>
        <v>49.256195652173915</v>
      </c>
      <c r="Q343" s="4">
        <v>39.691739130434783</v>
      </c>
      <c r="R343" s="4">
        <v>9.5644565217391317</v>
      </c>
      <c r="S343" s="4">
        <f>SUM(Nurse[[#This Row],[CNA Hours]],Nurse[[#This Row],[NA TR Hours]],Nurse[[#This Row],[Med Aide/Tech Hours]])</f>
        <v>138.50608695652167</v>
      </c>
      <c r="T343" s="4">
        <v>86.376521739130382</v>
      </c>
      <c r="U343" s="4">
        <v>17.582826086956516</v>
      </c>
      <c r="V343" s="4">
        <v>34.546739130434773</v>
      </c>
      <c r="W3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21.496847826086956</v>
      </c>
      <c r="X343" s="4">
        <v>1.8059782608695654</v>
      </c>
      <c r="Y343" s="4">
        <v>0</v>
      </c>
      <c r="Z343" s="4">
        <v>0</v>
      </c>
      <c r="AA343" s="4">
        <v>5.127934782608695</v>
      </c>
      <c r="AB343" s="4">
        <v>0</v>
      </c>
      <c r="AC343" s="4">
        <v>14.266195652173913</v>
      </c>
      <c r="AD343" s="4">
        <v>0</v>
      </c>
      <c r="AE343" s="4">
        <v>0.29673913043478262</v>
      </c>
      <c r="AF343" s="1">
        <v>265326</v>
      </c>
      <c r="AG343" s="1">
        <v>7</v>
      </c>
      <c r="AH343"/>
    </row>
    <row r="344" spans="1:34" x14ac:dyDescent="0.25">
      <c r="A344" t="s">
        <v>496</v>
      </c>
      <c r="B344" t="s">
        <v>441</v>
      </c>
      <c r="C344" t="s">
        <v>729</v>
      </c>
      <c r="D344" t="s">
        <v>597</v>
      </c>
      <c r="E344" s="4">
        <v>41.989130434782609</v>
      </c>
      <c r="F344" s="4">
        <f>Nurse[[#This Row],[Total Nurse Staff Hours]]/Nurse[[#This Row],[MDS Census]]</f>
        <v>3.290973336784881</v>
      </c>
      <c r="G344" s="4">
        <f>Nurse[[#This Row],[Total Direct Care Staff Hours]]/Nurse[[#This Row],[MDS Census]]</f>
        <v>3.1597281905254975</v>
      </c>
      <c r="H344" s="4">
        <f>Nurse[[#This Row],[Total RN Hours (w/ Admin, DON)]]/Nurse[[#This Row],[MDS Census]]</f>
        <v>0.49570799896453527</v>
      </c>
      <c r="I344" s="4">
        <f>Nurse[[#This Row],[RN Hours (excl. Admin, DON)]]/Nurse[[#This Row],[MDS Census]]</f>
        <v>0.36446285270515139</v>
      </c>
      <c r="J344" s="4">
        <f>SUM(Nurse[[#This Row],[RN Hours (excl. Admin, DON)]],Nurse[[#This Row],[RN Admin Hours]],Nurse[[#This Row],[RN DON Hours]],Nurse[[#This Row],[LPN Hours (excl. Admin)]],Nurse[[#This Row],[LPN Admin Hours]],Nurse[[#This Row],[CNA Hours]],Nurse[[#This Row],[NA TR Hours]],Nurse[[#This Row],[Med Aide/Tech Hours]])</f>
        <v>138.18510869565213</v>
      </c>
      <c r="K344" s="4">
        <f>SUM(Nurse[[#This Row],[RN Hours (excl. Admin, DON)]],Nurse[[#This Row],[LPN Hours (excl. Admin)]],Nurse[[#This Row],[CNA Hours]],Nurse[[#This Row],[NA TR Hours]],Nurse[[#This Row],[Med Aide/Tech Hours]])</f>
        <v>132.67423913043476</v>
      </c>
      <c r="L344" s="4">
        <f>SUM(Nurse[[#This Row],[RN Hours (excl. Admin, DON)]],Nurse[[#This Row],[RN Admin Hours]],Nurse[[#This Row],[RN DON Hours]])</f>
        <v>20.814347826086955</v>
      </c>
      <c r="M344" s="4">
        <v>15.303478260869564</v>
      </c>
      <c r="N344" s="4">
        <v>0</v>
      </c>
      <c r="O344" s="4">
        <v>5.5108695652173916</v>
      </c>
      <c r="P344" s="4">
        <f>SUM(Nurse[[#This Row],[LPN Hours (excl. Admin)]],Nurse[[#This Row],[LPN Admin Hours]])</f>
        <v>23.567065217391296</v>
      </c>
      <c r="Q344" s="4">
        <v>23.567065217391296</v>
      </c>
      <c r="R344" s="4">
        <v>0</v>
      </c>
      <c r="S344" s="4">
        <f>SUM(Nurse[[#This Row],[CNA Hours]],Nurse[[#This Row],[NA TR Hours]],Nurse[[#This Row],[Med Aide/Tech Hours]])</f>
        <v>93.8036956521739</v>
      </c>
      <c r="T344" s="4">
        <v>82.371413043478242</v>
      </c>
      <c r="U344" s="4">
        <v>3.3529347826086946</v>
      </c>
      <c r="V344" s="4">
        <v>8.0793478260869556</v>
      </c>
      <c r="W3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4" s="4">
        <v>0</v>
      </c>
      <c r="Y344" s="4">
        <v>0</v>
      </c>
      <c r="Z344" s="4">
        <v>0</v>
      </c>
      <c r="AA344" s="4">
        <v>0</v>
      </c>
      <c r="AB344" s="4">
        <v>0</v>
      </c>
      <c r="AC344" s="4">
        <v>0</v>
      </c>
      <c r="AD344" s="4">
        <v>0</v>
      </c>
      <c r="AE344" s="4">
        <v>0</v>
      </c>
      <c r="AF344" s="1">
        <v>265854</v>
      </c>
      <c r="AG344" s="1">
        <v>7</v>
      </c>
      <c r="AH344"/>
    </row>
    <row r="345" spans="1:34" x14ac:dyDescent="0.25">
      <c r="A345" t="s">
        <v>496</v>
      </c>
      <c r="B345" t="s">
        <v>360</v>
      </c>
      <c r="C345" t="s">
        <v>672</v>
      </c>
      <c r="D345" t="s">
        <v>549</v>
      </c>
      <c r="E345" s="4">
        <v>28.5</v>
      </c>
      <c r="F345" s="4">
        <f>Nurse[[#This Row],[Total Nurse Staff Hours]]/Nurse[[#This Row],[MDS Census]]</f>
        <v>3.8450610221205186</v>
      </c>
      <c r="G345" s="4">
        <f>Nurse[[#This Row],[Total Direct Care Staff Hours]]/Nurse[[#This Row],[MDS Census]]</f>
        <v>3.4419336384439365</v>
      </c>
      <c r="H345" s="4">
        <f>Nurse[[#This Row],[Total RN Hours (w/ Admin, DON)]]/Nurse[[#This Row],[MDS Census]]</f>
        <v>0.38863463005339433</v>
      </c>
      <c r="I345" s="4">
        <f>Nurse[[#This Row],[RN Hours (excl. Admin, DON)]]/Nurse[[#This Row],[MDS Census]]</f>
        <v>6.6266209000762771E-2</v>
      </c>
      <c r="J345" s="4">
        <f>SUM(Nurse[[#This Row],[RN Hours (excl. Admin, DON)]],Nurse[[#This Row],[RN Admin Hours]],Nurse[[#This Row],[RN DON Hours]],Nurse[[#This Row],[LPN Hours (excl. Admin)]],Nurse[[#This Row],[LPN Admin Hours]],Nurse[[#This Row],[CNA Hours]],Nurse[[#This Row],[NA TR Hours]],Nurse[[#This Row],[Med Aide/Tech Hours]])</f>
        <v>109.58423913043478</v>
      </c>
      <c r="K345" s="4">
        <f>SUM(Nurse[[#This Row],[RN Hours (excl. Admin, DON)]],Nurse[[#This Row],[LPN Hours (excl. Admin)]],Nurse[[#This Row],[CNA Hours]],Nurse[[#This Row],[NA TR Hours]],Nurse[[#This Row],[Med Aide/Tech Hours]])</f>
        <v>98.095108695652186</v>
      </c>
      <c r="L345" s="4">
        <f>SUM(Nurse[[#This Row],[RN Hours (excl. Admin, DON)]],Nurse[[#This Row],[RN Admin Hours]],Nurse[[#This Row],[RN DON Hours]])</f>
        <v>11.076086956521738</v>
      </c>
      <c r="M345" s="4">
        <v>1.888586956521739</v>
      </c>
      <c r="N345" s="4">
        <v>3.6222826086956523</v>
      </c>
      <c r="O345" s="4">
        <v>5.5652173913043477</v>
      </c>
      <c r="P345" s="4">
        <f>SUM(Nurse[[#This Row],[LPN Hours (excl. Admin)]],Nurse[[#This Row],[LPN Admin Hours]])</f>
        <v>28.40217391304348</v>
      </c>
      <c r="Q345" s="4">
        <v>26.100543478260871</v>
      </c>
      <c r="R345" s="4">
        <v>2.3016304347826089</v>
      </c>
      <c r="S345" s="4">
        <f>SUM(Nurse[[#This Row],[CNA Hours]],Nurse[[#This Row],[NA TR Hours]],Nurse[[#This Row],[Med Aide/Tech Hours]])</f>
        <v>70.105978260869563</v>
      </c>
      <c r="T345" s="4">
        <v>47.774456521739133</v>
      </c>
      <c r="U345" s="4">
        <v>21.622282608695652</v>
      </c>
      <c r="V345" s="4">
        <v>0.70923913043478259</v>
      </c>
      <c r="W3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5" s="4">
        <v>0</v>
      </c>
      <c r="Y345" s="4">
        <v>0</v>
      </c>
      <c r="Z345" s="4">
        <v>0</v>
      </c>
      <c r="AA345" s="4">
        <v>0</v>
      </c>
      <c r="AB345" s="4">
        <v>0</v>
      </c>
      <c r="AC345" s="4">
        <v>0</v>
      </c>
      <c r="AD345" s="4">
        <v>0</v>
      </c>
      <c r="AE345" s="4">
        <v>0</v>
      </c>
      <c r="AF345" s="1">
        <v>265755</v>
      </c>
      <c r="AG345" s="1">
        <v>7</v>
      </c>
      <c r="AH345"/>
    </row>
    <row r="346" spans="1:34" x14ac:dyDescent="0.25">
      <c r="A346" t="s">
        <v>496</v>
      </c>
      <c r="B346" t="s">
        <v>393</v>
      </c>
      <c r="C346" t="s">
        <v>819</v>
      </c>
      <c r="D346" t="s">
        <v>543</v>
      </c>
      <c r="E346" s="4">
        <v>45.804347826086953</v>
      </c>
      <c r="F346" s="4">
        <f>Nurse[[#This Row],[Total Nurse Staff Hours]]/Nurse[[#This Row],[MDS Census]]</f>
        <v>2.8063004271476033</v>
      </c>
      <c r="G346" s="4">
        <f>Nurse[[#This Row],[Total Direct Care Staff Hours]]/Nurse[[#This Row],[MDS Census]]</f>
        <v>2.399857617465591</v>
      </c>
      <c r="H346" s="4">
        <f>Nurse[[#This Row],[Total RN Hours (w/ Admin, DON)]]/Nurse[[#This Row],[MDS Census]]</f>
        <v>0.22621025154247748</v>
      </c>
      <c r="I346" s="4">
        <f>Nurse[[#This Row],[RN Hours (excl. Admin, DON)]]/Nurse[[#This Row],[MDS Census]]</f>
        <v>5.3452776459420981E-2</v>
      </c>
      <c r="J346" s="4">
        <f>SUM(Nurse[[#This Row],[RN Hours (excl. Admin, DON)]],Nurse[[#This Row],[RN Admin Hours]],Nurse[[#This Row],[RN DON Hours]],Nurse[[#This Row],[LPN Hours (excl. Admin)]],Nurse[[#This Row],[LPN Admin Hours]],Nurse[[#This Row],[CNA Hours]],Nurse[[#This Row],[NA TR Hours]],Nurse[[#This Row],[Med Aide/Tech Hours]])</f>
        <v>128.54076086956522</v>
      </c>
      <c r="K346" s="4">
        <f>SUM(Nurse[[#This Row],[RN Hours (excl. Admin, DON)]],Nurse[[#This Row],[LPN Hours (excl. Admin)]],Nurse[[#This Row],[CNA Hours]],Nurse[[#This Row],[NA TR Hours]],Nurse[[#This Row],[Med Aide/Tech Hours]])</f>
        <v>109.92391304347827</v>
      </c>
      <c r="L346" s="4">
        <f>SUM(Nurse[[#This Row],[RN Hours (excl. Admin, DON)]],Nurse[[#This Row],[RN Admin Hours]],Nurse[[#This Row],[RN DON Hours]])</f>
        <v>10.361413043478262</v>
      </c>
      <c r="M346" s="4">
        <v>2.4483695652173911</v>
      </c>
      <c r="N346" s="4">
        <v>2.0869565217391304</v>
      </c>
      <c r="O346" s="4">
        <v>5.8260869565217392</v>
      </c>
      <c r="P346" s="4">
        <f>SUM(Nurse[[#This Row],[LPN Hours (excl. Admin)]],Nurse[[#This Row],[LPN Admin Hours]])</f>
        <v>47.442934782608695</v>
      </c>
      <c r="Q346" s="4">
        <v>36.739130434782609</v>
      </c>
      <c r="R346" s="4">
        <v>10.703804347826088</v>
      </c>
      <c r="S346" s="4">
        <f>SUM(Nurse[[#This Row],[CNA Hours]],Nurse[[#This Row],[NA TR Hours]],Nurse[[#This Row],[Med Aide/Tech Hours]])</f>
        <v>70.736413043478251</v>
      </c>
      <c r="T346" s="4">
        <v>54.116847826086953</v>
      </c>
      <c r="U346" s="4">
        <v>5.2663043478260869</v>
      </c>
      <c r="V346" s="4">
        <v>11.353260869565217</v>
      </c>
      <c r="W3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6" s="4">
        <v>0</v>
      </c>
      <c r="Y346" s="4">
        <v>0</v>
      </c>
      <c r="Z346" s="4">
        <v>0</v>
      </c>
      <c r="AA346" s="4">
        <v>0</v>
      </c>
      <c r="AB346" s="4">
        <v>0</v>
      </c>
      <c r="AC346" s="4">
        <v>0</v>
      </c>
      <c r="AD346" s="4">
        <v>0</v>
      </c>
      <c r="AE346" s="4">
        <v>0</v>
      </c>
      <c r="AF346" s="1">
        <v>265797</v>
      </c>
      <c r="AG346" s="1">
        <v>7</v>
      </c>
      <c r="AH346"/>
    </row>
    <row r="347" spans="1:34" x14ac:dyDescent="0.25">
      <c r="A347" t="s">
        <v>496</v>
      </c>
      <c r="B347" t="s">
        <v>132</v>
      </c>
      <c r="C347" t="s">
        <v>712</v>
      </c>
      <c r="D347" t="s">
        <v>600</v>
      </c>
      <c r="E347" s="4">
        <v>20.532608695652176</v>
      </c>
      <c r="F347" s="4">
        <f>Nurse[[#This Row],[Total Nurse Staff Hours]]/Nurse[[#This Row],[MDS Census]]</f>
        <v>3.4780465854949703</v>
      </c>
      <c r="G347" s="4">
        <f>Nurse[[#This Row],[Total Direct Care Staff Hours]]/Nurse[[#This Row],[MDS Census]]</f>
        <v>3.2170248808893587</v>
      </c>
      <c r="H347" s="4">
        <f>Nurse[[#This Row],[Total RN Hours (w/ Admin, DON)]]/Nurse[[#This Row],[MDS Census]]</f>
        <v>0.471768131286395</v>
      </c>
      <c r="I347" s="4">
        <f>Nurse[[#This Row],[RN Hours (excl. Admin, DON)]]/Nurse[[#This Row],[MDS Census]]</f>
        <v>0.2107464266807835</v>
      </c>
      <c r="J347" s="4">
        <f>SUM(Nurse[[#This Row],[RN Hours (excl. Admin, DON)]],Nurse[[#This Row],[RN Admin Hours]],Nurse[[#This Row],[RN DON Hours]],Nurse[[#This Row],[LPN Hours (excl. Admin)]],Nurse[[#This Row],[LPN Admin Hours]],Nurse[[#This Row],[CNA Hours]],Nurse[[#This Row],[NA TR Hours]],Nurse[[#This Row],[Med Aide/Tech Hours]])</f>
        <v>71.41336956521738</v>
      </c>
      <c r="K347" s="4">
        <f>SUM(Nurse[[#This Row],[RN Hours (excl. Admin, DON)]],Nurse[[#This Row],[LPN Hours (excl. Admin)]],Nurse[[#This Row],[CNA Hours]],Nurse[[#This Row],[NA TR Hours]],Nurse[[#This Row],[Med Aide/Tech Hours]])</f>
        <v>66.053913043478246</v>
      </c>
      <c r="L347" s="4">
        <f>SUM(Nurse[[#This Row],[RN Hours (excl. Admin, DON)]],Nurse[[#This Row],[RN Admin Hours]],Nurse[[#This Row],[RN DON Hours]])</f>
        <v>9.6866304347826109</v>
      </c>
      <c r="M347" s="4">
        <v>4.3271739130434792</v>
      </c>
      <c r="N347" s="4">
        <v>5.3594565217391317</v>
      </c>
      <c r="O347" s="4">
        <v>0</v>
      </c>
      <c r="P347" s="4">
        <f>SUM(Nurse[[#This Row],[LPN Hours (excl. Admin)]],Nurse[[#This Row],[LPN Admin Hours]])</f>
        <v>20.209782608695658</v>
      </c>
      <c r="Q347" s="4">
        <v>20.209782608695658</v>
      </c>
      <c r="R347" s="4">
        <v>0</v>
      </c>
      <c r="S347" s="4">
        <f>SUM(Nurse[[#This Row],[CNA Hours]],Nurse[[#This Row],[NA TR Hours]],Nurse[[#This Row],[Med Aide/Tech Hours]])</f>
        <v>41.516956521739118</v>
      </c>
      <c r="T347" s="4">
        <v>41.516956521739118</v>
      </c>
      <c r="U347" s="4">
        <v>0</v>
      </c>
      <c r="V347" s="4">
        <v>0</v>
      </c>
      <c r="W3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1.4483695652173914</v>
      </c>
      <c r="X347" s="4">
        <v>1.4483695652173914</v>
      </c>
      <c r="Y347" s="4">
        <v>0</v>
      </c>
      <c r="Z347" s="4">
        <v>0</v>
      </c>
      <c r="AA347" s="4">
        <v>0</v>
      </c>
      <c r="AB347" s="4">
        <v>0</v>
      </c>
      <c r="AC347" s="4">
        <v>0</v>
      </c>
      <c r="AD347" s="4">
        <v>0</v>
      </c>
      <c r="AE347" s="4">
        <v>0</v>
      </c>
      <c r="AF347" s="1">
        <v>265384</v>
      </c>
      <c r="AG347" s="1">
        <v>7</v>
      </c>
      <c r="AH347"/>
    </row>
    <row r="348" spans="1:34" x14ac:dyDescent="0.25">
      <c r="A348" t="s">
        <v>496</v>
      </c>
      <c r="B348" t="s">
        <v>175</v>
      </c>
      <c r="C348" t="s">
        <v>716</v>
      </c>
      <c r="D348" t="s">
        <v>593</v>
      </c>
      <c r="E348" s="4">
        <v>71.978260869565219</v>
      </c>
      <c r="F348" s="4">
        <f>Nurse[[#This Row],[Total Nurse Staff Hours]]/Nurse[[#This Row],[MDS Census]]</f>
        <v>3.5796436122017514</v>
      </c>
      <c r="G348" s="4">
        <f>Nurse[[#This Row],[Total Direct Care Staff Hours]]/Nurse[[#This Row],[MDS Census]]</f>
        <v>3.2765629719118086</v>
      </c>
      <c r="H348" s="4">
        <f>Nurse[[#This Row],[Total RN Hours (w/ Admin, DON)]]/Nurse[[#This Row],[MDS Census]]</f>
        <v>0.16254907882814859</v>
      </c>
      <c r="I348" s="4">
        <f>Nurse[[#This Row],[RN Hours (excl. Admin, DON)]]/Nurse[[#This Row],[MDS Census]]</f>
        <v>9.0969495620658411E-2</v>
      </c>
      <c r="J348" s="4">
        <f>SUM(Nurse[[#This Row],[RN Hours (excl. Admin, DON)]],Nurse[[#This Row],[RN Admin Hours]],Nurse[[#This Row],[RN DON Hours]],Nurse[[#This Row],[LPN Hours (excl. Admin)]],Nurse[[#This Row],[LPN Admin Hours]],Nurse[[#This Row],[CNA Hours]],Nurse[[#This Row],[NA TR Hours]],Nurse[[#This Row],[Med Aide/Tech Hours]])</f>
        <v>257.65652173913043</v>
      </c>
      <c r="K348" s="4">
        <f>SUM(Nurse[[#This Row],[RN Hours (excl. Admin, DON)]],Nurse[[#This Row],[LPN Hours (excl. Admin)]],Nurse[[#This Row],[CNA Hours]],Nurse[[#This Row],[NA TR Hours]],Nurse[[#This Row],[Med Aide/Tech Hours]])</f>
        <v>235.84130434782605</v>
      </c>
      <c r="L348" s="4">
        <f>SUM(Nurse[[#This Row],[RN Hours (excl. Admin, DON)]],Nurse[[#This Row],[RN Admin Hours]],Nurse[[#This Row],[RN DON Hours]])</f>
        <v>11.7</v>
      </c>
      <c r="M348" s="4">
        <v>6.5478260869565217</v>
      </c>
      <c r="N348" s="4">
        <v>2.1739130434782608E-2</v>
      </c>
      <c r="O348" s="4">
        <v>5.1304347826086953</v>
      </c>
      <c r="P348" s="4">
        <f>SUM(Nurse[[#This Row],[LPN Hours (excl. Admin)]],Nurse[[#This Row],[LPN Admin Hours]])</f>
        <v>64.889999999999986</v>
      </c>
      <c r="Q348" s="4">
        <v>48.226956521739119</v>
      </c>
      <c r="R348" s="4">
        <v>16.663043478260871</v>
      </c>
      <c r="S348" s="4">
        <f>SUM(Nurse[[#This Row],[CNA Hours]],Nurse[[#This Row],[NA TR Hours]],Nurse[[#This Row],[Med Aide/Tech Hours]])</f>
        <v>181.06652173913042</v>
      </c>
      <c r="T348" s="4">
        <v>150.04097826086957</v>
      </c>
      <c r="U348" s="4">
        <v>0</v>
      </c>
      <c r="V348" s="4">
        <v>31.025543478260868</v>
      </c>
      <c r="W3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16.30880434782609</v>
      </c>
      <c r="X348" s="4">
        <v>0.46902173913043471</v>
      </c>
      <c r="Y348" s="4">
        <v>2.1739130434782608E-2</v>
      </c>
      <c r="Z348" s="4">
        <v>1.7391304347826086</v>
      </c>
      <c r="AA348" s="4">
        <v>8.4490217391304387</v>
      </c>
      <c r="AB348" s="4">
        <v>0.34782608695652173</v>
      </c>
      <c r="AC348" s="4">
        <v>5.2005434782608697</v>
      </c>
      <c r="AD348" s="4">
        <v>0</v>
      </c>
      <c r="AE348" s="4">
        <v>8.1521739130434784E-2</v>
      </c>
      <c r="AF348" s="1">
        <v>265457</v>
      </c>
      <c r="AG348" s="1">
        <v>7</v>
      </c>
      <c r="AH348"/>
    </row>
    <row r="349" spans="1:34" x14ac:dyDescent="0.25">
      <c r="A349" t="s">
        <v>496</v>
      </c>
      <c r="B349" t="s">
        <v>60</v>
      </c>
      <c r="C349" t="s">
        <v>741</v>
      </c>
      <c r="D349" t="s">
        <v>604</v>
      </c>
      <c r="E349" s="4">
        <v>62.630434782608695</v>
      </c>
      <c r="F349" s="4">
        <f>Nurse[[#This Row],[Total Nurse Staff Hours]]/Nurse[[#This Row],[MDS Census]]</f>
        <v>2.7374175633460598</v>
      </c>
      <c r="G349" s="4">
        <f>Nurse[[#This Row],[Total Direct Care Staff Hours]]/Nurse[[#This Row],[MDS Census]]</f>
        <v>2.6341548073585557</v>
      </c>
      <c r="H349" s="4">
        <f>Nurse[[#This Row],[Total RN Hours (w/ Admin, DON)]]/Nurse[[#This Row],[MDS Census]]</f>
        <v>0.22726483859770913</v>
      </c>
      <c r="I349" s="4">
        <f>Nurse[[#This Row],[RN Hours (excl. Admin, DON)]]/Nurse[[#This Row],[MDS Census]]</f>
        <v>0.13285317598056229</v>
      </c>
      <c r="J349" s="4">
        <f>SUM(Nurse[[#This Row],[RN Hours (excl. Admin, DON)]],Nurse[[#This Row],[RN Admin Hours]],Nurse[[#This Row],[RN DON Hours]],Nurse[[#This Row],[LPN Hours (excl. Admin)]],Nurse[[#This Row],[LPN Admin Hours]],Nurse[[#This Row],[CNA Hours]],Nurse[[#This Row],[NA TR Hours]],Nurse[[#This Row],[Med Aide/Tech Hours]])</f>
        <v>171.445652173913</v>
      </c>
      <c r="K349" s="4">
        <f>SUM(Nurse[[#This Row],[RN Hours (excl. Admin, DON)]],Nurse[[#This Row],[LPN Hours (excl. Admin)]],Nurse[[#This Row],[CNA Hours]],Nurse[[#This Row],[NA TR Hours]],Nurse[[#This Row],[Med Aide/Tech Hours]])</f>
        <v>164.97826086956519</v>
      </c>
      <c r="L349" s="4">
        <f>SUM(Nurse[[#This Row],[RN Hours (excl. Admin, DON)]],Nurse[[#This Row],[RN Admin Hours]],Nurse[[#This Row],[RN DON Hours]])</f>
        <v>14.233695652173912</v>
      </c>
      <c r="M349" s="4">
        <v>8.320652173913043</v>
      </c>
      <c r="N349" s="4">
        <v>0</v>
      </c>
      <c r="O349" s="4">
        <v>5.9130434782608692</v>
      </c>
      <c r="P349" s="4">
        <f>SUM(Nurse[[#This Row],[LPN Hours (excl. Admin)]],Nurse[[#This Row],[LPN Admin Hours]])</f>
        <v>34.410326086956516</v>
      </c>
      <c r="Q349" s="4">
        <v>33.855978260869563</v>
      </c>
      <c r="R349" s="4">
        <v>0.55434782608695654</v>
      </c>
      <c r="S349" s="4">
        <f>SUM(Nurse[[#This Row],[CNA Hours]],Nurse[[#This Row],[NA TR Hours]],Nurse[[#This Row],[Med Aide/Tech Hours]])</f>
        <v>122.80163043478261</v>
      </c>
      <c r="T349" s="4">
        <v>33.573369565217391</v>
      </c>
      <c r="U349" s="4">
        <v>70.592391304347828</v>
      </c>
      <c r="V349" s="4">
        <v>18.635869565217391</v>
      </c>
      <c r="W3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9" s="4">
        <v>0</v>
      </c>
      <c r="Y349" s="4">
        <v>0</v>
      </c>
      <c r="Z349" s="4">
        <v>0</v>
      </c>
      <c r="AA349" s="4">
        <v>0</v>
      </c>
      <c r="AB349" s="4">
        <v>0</v>
      </c>
      <c r="AC349" s="4">
        <v>0</v>
      </c>
      <c r="AD349" s="4">
        <v>0</v>
      </c>
      <c r="AE349" s="4">
        <v>0</v>
      </c>
      <c r="AF349" s="1">
        <v>265210</v>
      </c>
      <c r="AG349" s="1">
        <v>7</v>
      </c>
      <c r="AH349"/>
    </row>
    <row r="350" spans="1:34" x14ac:dyDescent="0.25">
      <c r="A350" t="s">
        <v>496</v>
      </c>
      <c r="B350" t="s">
        <v>115</v>
      </c>
      <c r="C350" t="s">
        <v>706</v>
      </c>
      <c r="D350" t="s">
        <v>551</v>
      </c>
      <c r="E350" s="4">
        <v>108.84782608695652</v>
      </c>
      <c r="F350" s="4">
        <f>Nurse[[#This Row],[Total Nurse Staff Hours]]/Nurse[[#This Row],[MDS Census]]</f>
        <v>2.9959766327142012</v>
      </c>
      <c r="G350" s="4">
        <f>Nurse[[#This Row],[Total Direct Care Staff Hours]]/Nurse[[#This Row],[MDS Census]]</f>
        <v>2.8414759336928315</v>
      </c>
      <c r="H350" s="4">
        <f>Nurse[[#This Row],[Total RN Hours (w/ Admin, DON)]]/Nurse[[#This Row],[MDS Census]]</f>
        <v>0.14563111643698823</v>
      </c>
      <c r="I350" s="4">
        <f>Nurse[[#This Row],[RN Hours (excl. Admin, DON)]]/Nurse[[#This Row],[MDS Census]]</f>
        <v>0.10609147193928502</v>
      </c>
      <c r="J350" s="4">
        <f>SUM(Nurse[[#This Row],[RN Hours (excl. Admin, DON)]],Nurse[[#This Row],[RN Admin Hours]],Nurse[[#This Row],[RN DON Hours]],Nurse[[#This Row],[LPN Hours (excl. Admin)]],Nurse[[#This Row],[LPN Admin Hours]],Nurse[[#This Row],[CNA Hours]],Nurse[[#This Row],[NA TR Hours]],Nurse[[#This Row],[Med Aide/Tech Hours]])</f>
        <v>326.10554347826098</v>
      </c>
      <c r="K350" s="4">
        <f>SUM(Nurse[[#This Row],[RN Hours (excl. Admin, DON)]],Nurse[[#This Row],[LPN Hours (excl. Admin)]],Nurse[[#This Row],[CNA Hours]],Nurse[[#This Row],[NA TR Hours]],Nurse[[#This Row],[Med Aide/Tech Hours]])</f>
        <v>309.28847826086968</v>
      </c>
      <c r="L350" s="4">
        <f>SUM(Nurse[[#This Row],[RN Hours (excl. Admin, DON)]],Nurse[[#This Row],[RN Admin Hours]],Nurse[[#This Row],[RN DON Hours]])</f>
        <v>15.85163043478261</v>
      </c>
      <c r="M350" s="4">
        <v>11.547826086956523</v>
      </c>
      <c r="N350" s="4">
        <v>0.65163043478260874</v>
      </c>
      <c r="O350" s="4">
        <v>3.652173913043478</v>
      </c>
      <c r="P350" s="4">
        <f>SUM(Nurse[[#This Row],[LPN Hours (excl. Admin)]],Nurse[[#This Row],[LPN Admin Hours]])</f>
        <v>80.161739130434782</v>
      </c>
      <c r="Q350" s="4">
        <v>67.648478260869567</v>
      </c>
      <c r="R350" s="4">
        <v>12.513260869565215</v>
      </c>
      <c r="S350" s="4">
        <f>SUM(Nurse[[#This Row],[CNA Hours]],Nurse[[#This Row],[NA TR Hours]],Nurse[[#This Row],[Med Aide/Tech Hours]])</f>
        <v>230.09217391304355</v>
      </c>
      <c r="T350" s="4">
        <v>123.58586956521749</v>
      </c>
      <c r="U350" s="4">
        <v>17.682282608695651</v>
      </c>
      <c r="V350" s="4">
        <v>88.82402173913043</v>
      </c>
      <c r="W3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56.253478260869556</v>
      </c>
      <c r="X350" s="4">
        <v>8.8828260869565216</v>
      </c>
      <c r="Y350" s="4">
        <v>0.39673913043478259</v>
      </c>
      <c r="Z350" s="4">
        <v>0</v>
      </c>
      <c r="AA350" s="4">
        <v>12.435434782608693</v>
      </c>
      <c r="AB350" s="4">
        <v>0</v>
      </c>
      <c r="AC350" s="4">
        <v>22.642499999999995</v>
      </c>
      <c r="AD350" s="4">
        <v>0</v>
      </c>
      <c r="AE350" s="4">
        <v>11.895978260869565</v>
      </c>
      <c r="AF350" s="1">
        <v>265358</v>
      </c>
      <c r="AG350" s="1">
        <v>7</v>
      </c>
      <c r="AH350"/>
    </row>
    <row r="351" spans="1:34" x14ac:dyDescent="0.25">
      <c r="A351" t="s">
        <v>496</v>
      </c>
      <c r="B351" t="s">
        <v>117</v>
      </c>
      <c r="C351" t="s">
        <v>696</v>
      </c>
      <c r="D351" t="s">
        <v>612</v>
      </c>
      <c r="E351" s="4">
        <v>43</v>
      </c>
      <c r="F351" s="4">
        <f>Nurse[[#This Row],[Total Nurse Staff Hours]]/Nurse[[#This Row],[MDS Census]]</f>
        <v>2.6632962588473204</v>
      </c>
      <c r="G351" s="4">
        <f>Nurse[[#This Row],[Total Direct Care Staff Hours]]/Nurse[[#This Row],[MDS Census]]</f>
        <v>2.5065722952477247</v>
      </c>
      <c r="H351" s="4">
        <f>Nurse[[#This Row],[Total RN Hours (w/ Admin, DON)]]/Nurse[[#This Row],[MDS Census]]</f>
        <v>0.54158240647118305</v>
      </c>
      <c r="I351" s="4">
        <f>Nurse[[#This Row],[RN Hours (excl. Admin, DON)]]/Nurse[[#This Row],[MDS Census]]</f>
        <v>0.38485844287158749</v>
      </c>
      <c r="J351" s="4">
        <f>SUM(Nurse[[#This Row],[RN Hours (excl. Admin, DON)]],Nurse[[#This Row],[RN Admin Hours]],Nurse[[#This Row],[RN DON Hours]],Nurse[[#This Row],[LPN Hours (excl. Admin)]],Nurse[[#This Row],[LPN Admin Hours]],Nurse[[#This Row],[CNA Hours]],Nurse[[#This Row],[NA TR Hours]],Nurse[[#This Row],[Med Aide/Tech Hours]])</f>
        <v>114.52173913043478</v>
      </c>
      <c r="K351" s="4">
        <f>SUM(Nurse[[#This Row],[RN Hours (excl. Admin, DON)]],Nurse[[#This Row],[LPN Hours (excl. Admin)]],Nurse[[#This Row],[CNA Hours]],Nurse[[#This Row],[NA TR Hours]],Nurse[[#This Row],[Med Aide/Tech Hours]])</f>
        <v>107.78260869565216</v>
      </c>
      <c r="L351" s="4">
        <f>SUM(Nurse[[#This Row],[RN Hours (excl. Admin, DON)]],Nurse[[#This Row],[RN Admin Hours]],Nurse[[#This Row],[RN DON Hours]])</f>
        <v>23.288043478260871</v>
      </c>
      <c r="M351" s="4">
        <v>16.548913043478262</v>
      </c>
      <c r="N351" s="4">
        <v>0</v>
      </c>
      <c r="O351" s="4">
        <v>6.7391304347826084</v>
      </c>
      <c r="P351" s="4">
        <f>SUM(Nurse[[#This Row],[LPN Hours (excl. Admin)]],Nurse[[#This Row],[LPN Admin Hours]])</f>
        <v>22.989130434782609</v>
      </c>
      <c r="Q351" s="4">
        <v>22.989130434782609</v>
      </c>
      <c r="R351" s="4">
        <v>0</v>
      </c>
      <c r="S351" s="4">
        <f>SUM(Nurse[[#This Row],[CNA Hours]],Nurse[[#This Row],[NA TR Hours]],Nurse[[#This Row],[Med Aide/Tech Hours]])</f>
        <v>68.244565217391312</v>
      </c>
      <c r="T351" s="4">
        <v>53.339673913043477</v>
      </c>
      <c r="U351" s="4">
        <v>8.6956521739130432E-2</v>
      </c>
      <c r="V351" s="4">
        <v>14.817934782608695</v>
      </c>
      <c r="W3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1" s="4">
        <v>0</v>
      </c>
      <c r="Y351" s="4">
        <v>0</v>
      </c>
      <c r="Z351" s="4">
        <v>0</v>
      </c>
      <c r="AA351" s="4">
        <v>0</v>
      </c>
      <c r="AB351" s="4">
        <v>0</v>
      </c>
      <c r="AC351" s="4">
        <v>0</v>
      </c>
      <c r="AD351" s="4">
        <v>0</v>
      </c>
      <c r="AE351" s="4">
        <v>0</v>
      </c>
      <c r="AF351" s="1">
        <v>265361</v>
      </c>
      <c r="AG351" s="1">
        <v>7</v>
      </c>
      <c r="AH351"/>
    </row>
    <row r="352" spans="1:34" x14ac:dyDescent="0.25">
      <c r="A352" t="s">
        <v>496</v>
      </c>
      <c r="B352" t="s">
        <v>128</v>
      </c>
      <c r="C352" t="s">
        <v>470</v>
      </c>
      <c r="D352" t="s">
        <v>615</v>
      </c>
      <c r="E352" s="4">
        <v>83.5</v>
      </c>
      <c r="F352" s="4">
        <f>Nurse[[#This Row],[Total Nurse Staff Hours]]/Nurse[[#This Row],[MDS Census]]</f>
        <v>3.7344910179640718</v>
      </c>
      <c r="G352" s="4">
        <f>Nurse[[#This Row],[Total Direct Care Staff Hours]]/Nurse[[#This Row],[MDS Census]]</f>
        <v>3.5839989586045298</v>
      </c>
      <c r="H352" s="4">
        <f>Nurse[[#This Row],[Total RN Hours (w/ Admin, DON)]]/Nurse[[#This Row],[MDS Census]]</f>
        <v>0.1524798229627701</v>
      </c>
      <c r="I352" s="4">
        <f>Nurse[[#This Row],[RN Hours (excl. Admin, DON)]]/Nurse[[#This Row],[MDS Census]]</f>
        <v>7.9582140067690696E-2</v>
      </c>
      <c r="J352" s="4">
        <f>SUM(Nurse[[#This Row],[RN Hours (excl. Admin, DON)]],Nurse[[#This Row],[RN Admin Hours]],Nurse[[#This Row],[RN DON Hours]],Nurse[[#This Row],[LPN Hours (excl. Admin)]],Nurse[[#This Row],[LPN Admin Hours]],Nurse[[#This Row],[CNA Hours]],Nurse[[#This Row],[NA TR Hours]],Nurse[[#This Row],[Med Aide/Tech Hours]])</f>
        <v>311.83</v>
      </c>
      <c r="K352" s="4">
        <f>SUM(Nurse[[#This Row],[RN Hours (excl. Admin, DON)]],Nurse[[#This Row],[LPN Hours (excl. Admin)]],Nurse[[#This Row],[CNA Hours]],Nurse[[#This Row],[NA TR Hours]],Nurse[[#This Row],[Med Aide/Tech Hours]])</f>
        <v>299.26391304347823</v>
      </c>
      <c r="L352" s="4">
        <f>SUM(Nurse[[#This Row],[RN Hours (excl. Admin, DON)]],Nurse[[#This Row],[RN Admin Hours]],Nurse[[#This Row],[RN DON Hours]])</f>
        <v>12.732065217391304</v>
      </c>
      <c r="M352" s="4">
        <v>6.6451086956521728</v>
      </c>
      <c r="N352" s="4">
        <v>1.2173913043478262</v>
      </c>
      <c r="O352" s="4">
        <v>4.8695652173913047</v>
      </c>
      <c r="P352" s="4">
        <f>SUM(Nurse[[#This Row],[LPN Hours (excl. Admin)]],Nurse[[#This Row],[LPN Admin Hours]])</f>
        <v>88.477717391304338</v>
      </c>
      <c r="Q352" s="4">
        <v>81.998586956521734</v>
      </c>
      <c r="R352" s="4">
        <v>6.4791304347826104</v>
      </c>
      <c r="S352" s="4">
        <f>SUM(Nurse[[#This Row],[CNA Hours]],Nurse[[#This Row],[NA TR Hours]],Nurse[[#This Row],[Med Aide/Tech Hours]])</f>
        <v>210.62021739130435</v>
      </c>
      <c r="T352" s="4">
        <v>210.11891304347827</v>
      </c>
      <c r="U352" s="4">
        <v>0</v>
      </c>
      <c r="V352" s="4">
        <v>0.5013043478260869</v>
      </c>
      <c r="W3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18.854565217391304</v>
      </c>
      <c r="X352" s="4">
        <v>1.3215217391304348</v>
      </c>
      <c r="Y352" s="4">
        <v>0</v>
      </c>
      <c r="Z352" s="4">
        <v>0</v>
      </c>
      <c r="AA352" s="4">
        <v>8.3913043478260878</v>
      </c>
      <c r="AB352" s="4">
        <v>0</v>
      </c>
      <c r="AC352" s="4">
        <v>8.6404347826086969</v>
      </c>
      <c r="AD352" s="4">
        <v>0</v>
      </c>
      <c r="AE352" s="4">
        <v>0.5013043478260869</v>
      </c>
      <c r="AF352" s="1">
        <v>265379</v>
      </c>
      <c r="AG352" s="1">
        <v>7</v>
      </c>
      <c r="AH352"/>
    </row>
    <row r="353" spans="1:34" x14ac:dyDescent="0.25">
      <c r="A353" t="s">
        <v>496</v>
      </c>
      <c r="B353" t="s">
        <v>416</v>
      </c>
      <c r="C353" t="s">
        <v>761</v>
      </c>
      <c r="D353" t="s">
        <v>581</v>
      </c>
      <c r="E353" s="4">
        <v>75.195652173913047</v>
      </c>
      <c r="F353" s="4">
        <f>Nurse[[#This Row],[Total Nurse Staff Hours]]/Nurse[[#This Row],[MDS Census]]</f>
        <v>3.8682307025151768</v>
      </c>
      <c r="G353" s="4">
        <f>Nurse[[#This Row],[Total Direct Care Staff Hours]]/Nurse[[#This Row],[MDS Census]]</f>
        <v>3.5059583694709451</v>
      </c>
      <c r="H353" s="4">
        <f>Nurse[[#This Row],[Total RN Hours (w/ Admin, DON)]]/Nurse[[#This Row],[MDS Census]]</f>
        <v>0.44258600751662325</v>
      </c>
      <c r="I353" s="4">
        <f>Nurse[[#This Row],[RN Hours (excl. Admin, DON)]]/Nurse[[#This Row],[MDS Census]]</f>
        <v>0.15337958947672736</v>
      </c>
      <c r="J353" s="4">
        <f>SUM(Nurse[[#This Row],[RN Hours (excl. Admin, DON)]],Nurse[[#This Row],[RN Admin Hours]],Nurse[[#This Row],[RN DON Hours]],Nurse[[#This Row],[LPN Hours (excl. Admin)]],Nurse[[#This Row],[LPN Admin Hours]],Nurse[[#This Row],[CNA Hours]],Nurse[[#This Row],[NA TR Hours]],Nurse[[#This Row],[Med Aide/Tech Hours]])</f>
        <v>290.87413043478256</v>
      </c>
      <c r="K353" s="4">
        <f>SUM(Nurse[[#This Row],[RN Hours (excl. Admin, DON)]],Nurse[[#This Row],[LPN Hours (excl. Admin)]],Nurse[[#This Row],[CNA Hours]],Nurse[[#This Row],[NA TR Hours]],Nurse[[#This Row],[Med Aide/Tech Hours]])</f>
        <v>263.63282608695653</v>
      </c>
      <c r="L353" s="4">
        <f>SUM(Nurse[[#This Row],[RN Hours (excl. Admin, DON)]],Nurse[[#This Row],[RN Admin Hours]],Nurse[[#This Row],[RN DON Hours]])</f>
        <v>33.280543478260867</v>
      </c>
      <c r="M353" s="4">
        <v>11.533478260869565</v>
      </c>
      <c r="N353" s="4">
        <v>16.355760869565216</v>
      </c>
      <c r="O353" s="4">
        <v>5.3913043478260869</v>
      </c>
      <c r="P353" s="4">
        <f>SUM(Nurse[[#This Row],[LPN Hours (excl. Admin)]],Nurse[[#This Row],[LPN Admin Hours]])</f>
        <v>63.611630434782604</v>
      </c>
      <c r="Q353" s="4">
        <v>58.117391304347819</v>
      </c>
      <c r="R353" s="4">
        <v>5.4942391304347824</v>
      </c>
      <c r="S353" s="4">
        <f>SUM(Nurse[[#This Row],[CNA Hours]],Nurse[[#This Row],[NA TR Hours]],Nurse[[#This Row],[Med Aide/Tech Hours]])</f>
        <v>193.98195652173911</v>
      </c>
      <c r="T353" s="4">
        <v>144.46630434782605</v>
      </c>
      <c r="U353" s="4">
        <v>23.090978260869569</v>
      </c>
      <c r="V353" s="4">
        <v>26.424673913043481</v>
      </c>
      <c r="W3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104.95043478260865</v>
      </c>
      <c r="X353" s="4">
        <v>5.1007608695652182</v>
      </c>
      <c r="Y353" s="4">
        <v>2.652173913043478</v>
      </c>
      <c r="Z353" s="4">
        <v>0</v>
      </c>
      <c r="AA353" s="4">
        <v>16.743478260869562</v>
      </c>
      <c r="AB353" s="4">
        <v>0</v>
      </c>
      <c r="AC353" s="4">
        <v>68.26282608695648</v>
      </c>
      <c r="AD353" s="4">
        <v>0</v>
      </c>
      <c r="AE353" s="4">
        <v>12.191195652173915</v>
      </c>
      <c r="AF353" s="1">
        <v>265827</v>
      </c>
      <c r="AG353" s="1">
        <v>7</v>
      </c>
      <c r="AH353"/>
    </row>
    <row r="354" spans="1:34" x14ac:dyDescent="0.25">
      <c r="A354" t="s">
        <v>496</v>
      </c>
      <c r="B354" t="s">
        <v>351</v>
      </c>
      <c r="C354" t="s">
        <v>838</v>
      </c>
      <c r="D354" t="s">
        <v>628</v>
      </c>
      <c r="E354" s="4">
        <v>93.206521739130437</v>
      </c>
      <c r="F354" s="4">
        <f>Nurse[[#This Row],[Total Nurse Staff Hours]]/Nurse[[#This Row],[MDS Census]]</f>
        <v>2.6460979591836731</v>
      </c>
      <c r="G354" s="4">
        <f>Nurse[[#This Row],[Total Direct Care Staff Hours]]/Nurse[[#This Row],[MDS Census]]</f>
        <v>2.4697084548104953</v>
      </c>
      <c r="H354" s="4">
        <f>Nurse[[#This Row],[Total RN Hours (w/ Admin, DON)]]/Nurse[[#This Row],[MDS Census]]</f>
        <v>0.32579591836734684</v>
      </c>
      <c r="I354" s="4">
        <f>Nurse[[#This Row],[RN Hours (excl. Admin, DON)]]/Nurse[[#This Row],[MDS Census]]</f>
        <v>0.21225072886297366</v>
      </c>
      <c r="J354" s="4">
        <f>SUM(Nurse[[#This Row],[RN Hours (excl. Admin, DON)]],Nurse[[#This Row],[RN Admin Hours]],Nurse[[#This Row],[RN DON Hours]],Nurse[[#This Row],[LPN Hours (excl. Admin)]],Nurse[[#This Row],[LPN Admin Hours]],Nurse[[#This Row],[CNA Hours]],Nurse[[#This Row],[NA TR Hours]],Nurse[[#This Row],[Med Aide/Tech Hours]])</f>
        <v>246.63358695652173</v>
      </c>
      <c r="K354" s="4">
        <f>SUM(Nurse[[#This Row],[RN Hours (excl. Admin, DON)]],Nurse[[#This Row],[LPN Hours (excl. Admin)]],Nurse[[#This Row],[CNA Hours]],Nurse[[#This Row],[NA TR Hours]],Nurse[[#This Row],[Med Aide/Tech Hours]])</f>
        <v>230.19293478260866</v>
      </c>
      <c r="L354" s="4">
        <f>SUM(Nurse[[#This Row],[RN Hours (excl. Admin, DON)]],Nurse[[#This Row],[RN Admin Hours]],Nurse[[#This Row],[RN DON Hours]])</f>
        <v>30.36630434782608</v>
      </c>
      <c r="M354" s="4">
        <v>19.783152173913034</v>
      </c>
      <c r="N354" s="4">
        <v>4.9961956521739124</v>
      </c>
      <c r="O354" s="4">
        <v>5.5869565217391308</v>
      </c>
      <c r="P354" s="4">
        <f>SUM(Nurse[[#This Row],[LPN Hours (excl. Admin)]],Nurse[[#This Row],[LPN Admin Hours]])</f>
        <v>53.564239130434792</v>
      </c>
      <c r="Q354" s="4">
        <v>47.706739130434791</v>
      </c>
      <c r="R354" s="4">
        <v>5.8574999999999999</v>
      </c>
      <c r="S354" s="4">
        <f>SUM(Nurse[[#This Row],[CNA Hours]],Nurse[[#This Row],[NA TR Hours]],Nurse[[#This Row],[Med Aide/Tech Hours]])</f>
        <v>162.70304347826084</v>
      </c>
      <c r="T354" s="4">
        <v>130.01271739130434</v>
      </c>
      <c r="U354" s="4">
        <v>0</v>
      </c>
      <c r="V354" s="4">
        <v>32.69032608695651</v>
      </c>
      <c r="W3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4" s="4">
        <v>0</v>
      </c>
      <c r="Y354" s="4">
        <v>0</v>
      </c>
      <c r="Z354" s="4">
        <v>0</v>
      </c>
      <c r="AA354" s="4">
        <v>0</v>
      </c>
      <c r="AB354" s="4">
        <v>0</v>
      </c>
      <c r="AC354" s="4">
        <v>0</v>
      </c>
      <c r="AD354" s="4">
        <v>0</v>
      </c>
      <c r="AE354" s="4">
        <v>0</v>
      </c>
      <c r="AF354" s="1">
        <v>265743</v>
      </c>
      <c r="AG354" s="1">
        <v>7</v>
      </c>
      <c r="AH354"/>
    </row>
    <row r="355" spans="1:34" x14ac:dyDescent="0.25">
      <c r="A355" t="s">
        <v>496</v>
      </c>
      <c r="B355" t="s">
        <v>165</v>
      </c>
      <c r="C355" t="s">
        <v>782</v>
      </c>
      <c r="D355" t="s">
        <v>619</v>
      </c>
      <c r="E355" s="4">
        <v>38.869565217391305</v>
      </c>
      <c r="F355" s="4">
        <f>Nurse[[#This Row],[Total Nurse Staff Hours]]/Nurse[[#This Row],[MDS Census]]</f>
        <v>2.9100251677852347</v>
      </c>
      <c r="G355" s="4">
        <f>Nurse[[#This Row],[Total Direct Care Staff Hours]]/Nurse[[#This Row],[MDS Census]]</f>
        <v>2.6559703579418343</v>
      </c>
      <c r="H355" s="4">
        <f>Nurse[[#This Row],[Total RN Hours (w/ Admin, DON)]]/Nurse[[#This Row],[MDS Census]]</f>
        <v>0.34479865771812079</v>
      </c>
      <c r="I355" s="4">
        <f>Nurse[[#This Row],[RN Hours (excl. Admin, DON)]]/Nurse[[#This Row],[MDS Census]]</f>
        <v>9.0743847874720354E-2</v>
      </c>
      <c r="J355" s="4">
        <f>SUM(Nurse[[#This Row],[RN Hours (excl. Admin, DON)]],Nurse[[#This Row],[RN Admin Hours]],Nurse[[#This Row],[RN DON Hours]],Nurse[[#This Row],[LPN Hours (excl. Admin)]],Nurse[[#This Row],[LPN Admin Hours]],Nurse[[#This Row],[CNA Hours]],Nurse[[#This Row],[NA TR Hours]],Nurse[[#This Row],[Med Aide/Tech Hours]])</f>
        <v>113.11141304347825</v>
      </c>
      <c r="K355" s="4">
        <f>SUM(Nurse[[#This Row],[RN Hours (excl. Admin, DON)]],Nurse[[#This Row],[LPN Hours (excl. Admin)]],Nurse[[#This Row],[CNA Hours]],Nurse[[#This Row],[NA TR Hours]],Nurse[[#This Row],[Med Aide/Tech Hours]])</f>
        <v>103.23641304347825</v>
      </c>
      <c r="L355" s="4">
        <f>SUM(Nurse[[#This Row],[RN Hours (excl. Admin, DON)]],Nurse[[#This Row],[RN Admin Hours]],Nurse[[#This Row],[RN DON Hours]])</f>
        <v>13.402173913043478</v>
      </c>
      <c r="M355" s="4">
        <v>3.527173913043478</v>
      </c>
      <c r="N355" s="4">
        <v>9.875</v>
      </c>
      <c r="O355" s="4">
        <v>0</v>
      </c>
      <c r="P355" s="4">
        <f>SUM(Nurse[[#This Row],[LPN Hours (excl. Admin)]],Nurse[[#This Row],[LPN Admin Hours]])</f>
        <v>24.304347826086957</v>
      </c>
      <c r="Q355" s="4">
        <v>24.304347826086957</v>
      </c>
      <c r="R355" s="4">
        <v>0</v>
      </c>
      <c r="S355" s="4">
        <f>SUM(Nurse[[#This Row],[CNA Hours]],Nurse[[#This Row],[NA TR Hours]],Nurse[[#This Row],[Med Aide/Tech Hours]])</f>
        <v>75.404891304347814</v>
      </c>
      <c r="T355" s="4">
        <v>38.380434782608695</v>
      </c>
      <c r="U355" s="4">
        <v>27.728260869565219</v>
      </c>
      <c r="V355" s="4">
        <v>9.2961956521739122</v>
      </c>
      <c r="W3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0.60869565217391308</v>
      </c>
      <c r="X355" s="4">
        <v>0.60869565217391308</v>
      </c>
      <c r="Y355" s="4">
        <v>0</v>
      </c>
      <c r="Z355" s="4">
        <v>0</v>
      </c>
      <c r="AA355" s="4">
        <v>0</v>
      </c>
      <c r="AB355" s="4">
        <v>0</v>
      </c>
      <c r="AC355" s="4">
        <v>0</v>
      </c>
      <c r="AD355" s="4">
        <v>0</v>
      </c>
      <c r="AE355" s="4">
        <v>0</v>
      </c>
      <c r="AF355" s="1">
        <v>265434</v>
      </c>
      <c r="AG355" s="1">
        <v>7</v>
      </c>
      <c r="AH355"/>
    </row>
    <row r="356" spans="1:34" x14ac:dyDescent="0.25">
      <c r="A356" t="s">
        <v>496</v>
      </c>
      <c r="B356" t="s">
        <v>356</v>
      </c>
      <c r="C356" t="s">
        <v>716</v>
      </c>
      <c r="D356" t="s">
        <v>610</v>
      </c>
      <c r="E356" s="4">
        <v>39.630434782608695</v>
      </c>
      <c r="F356" s="4">
        <f>Nurse[[#This Row],[Total Nurse Staff Hours]]/Nurse[[#This Row],[MDS Census]]</f>
        <v>2.9139467910038399</v>
      </c>
      <c r="G356" s="4">
        <f>Nurse[[#This Row],[Total Direct Care Staff Hours]]/Nurse[[#This Row],[MDS Census]]</f>
        <v>2.6976823916620951</v>
      </c>
      <c r="H356" s="4">
        <f>Nurse[[#This Row],[Total RN Hours (w/ Admin, DON)]]/Nurse[[#This Row],[MDS Census]]</f>
        <v>0.25623971475589685</v>
      </c>
      <c r="I356" s="4">
        <f>Nurse[[#This Row],[RN Hours (excl. Admin, DON)]]/Nurse[[#This Row],[MDS Census]]</f>
        <v>3.9975315414152501E-2</v>
      </c>
      <c r="J356" s="4">
        <f>SUM(Nurse[[#This Row],[RN Hours (excl. Admin, DON)]],Nurse[[#This Row],[RN Admin Hours]],Nurse[[#This Row],[RN DON Hours]],Nurse[[#This Row],[LPN Hours (excl. Admin)]],Nurse[[#This Row],[LPN Admin Hours]],Nurse[[#This Row],[CNA Hours]],Nurse[[#This Row],[NA TR Hours]],Nurse[[#This Row],[Med Aide/Tech Hours]])</f>
        <v>115.48097826086956</v>
      </c>
      <c r="K356" s="4">
        <f>SUM(Nurse[[#This Row],[RN Hours (excl. Admin, DON)]],Nurse[[#This Row],[LPN Hours (excl. Admin)]],Nurse[[#This Row],[CNA Hours]],Nurse[[#This Row],[NA TR Hours]],Nurse[[#This Row],[Med Aide/Tech Hours]])</f>
        <v>106.91032608695652</v>
      </c>
      <c r="L356" s="4">
        <f>SUM(Nurse[[#This Row],[RN Hours (excl. Admin, DON)]],Nurse[[#This Row],[RN Admin Hours]],Nurse[[#This Row],[RN DON Hours]])</f>
        <v>10.154891304347826</v>
      </c>
      <c r="M356" s="4">
        <v>1.5842391304347827</v>
      </c>
      <c r="N356" s="4">
        <v>5.7880434782608692</v>
      </c>
      <c r="O356" s="4">
        <v>2.7826086956521738</v>
      </c>
      <c r="P356" s="4">
        <f>SUM(Nurse[[#This Row],[LPN Hours (excl. Admin)]],Nurse[[#This Row],[LPN Admin Hours]])</f>
        <v>22.320652173913043</v>
      </c>
      <c r="Q356" s="4">
        <v>22.320652173913043</v>
      </c>
      <c r="R356" s="4">
        <v>0</v>
      </c>
      <c r="S356" s="4">
        <f>SUM(Nurse[[#This Row],[CNA Hours]],Nurse[[#This Row],[NA TR Hours]],Nurse[[#This Row],[Med Aide/Tech Hours]])</f>
        <v>83.005434782608688</v>
      </c>
      <c r="T356" s="4">
        <v>59.839673913043477</v>
      </c>
      <c r="U356" s="4">
        <v>1.673913043478261</v>
      </c>
      <c r="V356" s="4">
        <v>21.491847826086957</v>
      </c>
      <c r="W3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11.358695652173914</v>
      </c>
      <c r="X356" s="4">
        <v>1.3179347826086956</v>
      </c>
      <c r="Y356" s="4">
        <v>0</v>
      </c>
      <c r="Z356" s="4">
        <v>0</v>
      </c>
      <c r="AA356" s="4">
        <v>3.2255434782608696</v>
      </c>
      <c r="AB356" s="4">
        <v>0</v>
      </c>
      <c r="AC356" s="4">
        <v>6.8152173913043477</v>
      </c>
      <c r="AD356" s="4">
        <v>0</v>
      </c>
      <c r="AE356" s="4">
        <v>0</v>
      </c>
      <c r="AF356" s="1">
        <v>265751</v>
      </c>
      <c r="AG356" s="1">
        <v>7</v>
      </c>
      <c r="AH356"/>
    </row>
    <row r="357" spans="1:34" x14ac:dyDescent="0.25">
      <c r="A357" t="s">
        <v>496</v>
      </c>
      <c r="B357" t="s">
        <v>119</v>
      </c>
      <c r="C357" t="s">
        <v>641</v>
      </c>
      <c r="D357" t="s">
        <v>587</v>
      </c>
      <c r="E357" s="4">
        <v>38.065217391304351</v>
      </c>
      <c r="F357" s="4">
        <f>Nurse[[#This Row],[Total Nurse Staff Hours]]/Nurse[[#This Row],[MDS Census]]</f>
        <v>3.024486007995431</v>
      </c>
      <c r="G357" s="4">
        <f>Nurse[[#This Row],[Total Direct Care Staff Hours]]/Nurse[[#This Row],[MDS Census]]</f>
        <v>2.757495716733295</v>
      </c>
      <c r="H357" s="4">
        <f>Nurse[[#This Row],[Total RN Hours (w/ Admin, DON)]]/Nurse[[#This Row],[MDS Census]]</f>
        <v>0.38420902341519131</v>
      </c>
      <c r="I357" s="4">
        <f>Nurse[[#This Row],[RN Hours (excl. Admin, DON)]]/Nurse[[#This Row],[MDS Census]]</f>
        <v>0.24257567104511704</v>
      </c>
      <c r="J357" s="4">
        <f>SUM(Nurse[[#This Row],[RN Hours (excl. Admin, DON)]],Nurse[[#This Row],[RN Admin Hours]],Nurse[[#This Row],[RN DON Hours]],Nurse[[#This Row],[LPN Hours (excl. Admin)]],Nurse[[#This Row],[LPN Admin Hours]],Nurse[[#This Row],[CNA Hours]],Nurse[[#This Row],[NA TR Hours]],Nurse[[#This Row],[Med Aide/Tech Hours]])</f>
        <v>115.12771739130434</v>
      </c>
      <c r="K357" s="4">
        <f>SUM(Nurse[[#This Row],[RN Hours (excl. Admin, DON)]],Nurse[[#This Row],[LPN Hours (excl. Admin)]],Nurse[[#This Row],[CNA Hours]],Nurse[[#This Row],[NA TR Hours]],Nurse[[#This Row],[Med Aide/Tech Hours]])</f>
        <v>104.96467391304347</v>
      </c>
      <c r="L357" s="4">
        <f>SUM(Nurse[[#This Row],[RN Hours (excl. Admin, DON)]],Nurse[[#This Row],[RN Admin Hours]],Nurse[[#This Row],[RN DON Hours]])</f>
        <v>14.625</v>
      </c>
      <c r="M357" s="4">
        <v>9.2336956521739122</v>
      </c>
      <c r="N357" s="4">
        <v>0</v>
      </c>
      <c r="O357" s="4">
        <v>5.3913043478260869</v>
      </c>
      <c r="P357" s="4">
        <f>SUM(Nurse[[#This Row],[LPN Hours (excl. Admin)]],Nurse[[#This Row],[LPN Admin Hours]])</f>
        <v>26.951086956521738</v>
      </c>
      <c r="Q357" s="4">
        <v>22.179347826086957</v>
      </c>
      <c r="R357" s="4">
        <v>4.7717391304347823</v>
      </c>
      <c r="S357" s="4">
        <f>SUM(Nurse[[#This Row],[CNA Hours]],Nurse[[#This Row],[NA TR Hours]],Nurse[[#This Row],[Med Aide/Tech Hours]])</f>
        <v>73.551630434782609</v>
      </c>
      <c r="T357" s="4">
        <v>36.470108695652172</v>
      </c>
      <c r="U357" s="4">
        <v>28.540760869565219</v>
      </c>
      <c r="V357" s="4">
        <v>8.5407608695652169</v>
      </c>
      <c r="W3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7" s="4">
        <v>0</v>
      </c>
      <c r="Y357" s="4">
        <v>0</v>
      </c>
      <c r="Z357" s="4">
        <v>0</v>
      </c>
      <c r="AA357" s="4">
        <v>0</v>
      </c>
      <c r="AB357" s="4">
        <v>0</v>
      </c>
      <c r="AC357" s="4">
        <v>0</v>
      </c>
      <c r="AD357" s="4">
        <v>0</v>
      </c>
      <c r="AE357" s="4">
        <v>0</v>
      </c>
      <c r="AF357" s="1">
        <v>265363</v>
      </c>
      <c r="AG357" s="1">
        <v>7</v>
      </c>
      <c r="AH357"/>
    </row>
    <row r="358" spans="1:34" x14ac:dyDescent="0.25">
      <c r="A358" t="s">
        <v>496</v>
      </c>
      <c r="B358" t="s">
        <v>225</v>
      </c>
      <c r="C358" t="s">
        <v>785</v>
      </c>
      <c r="D358" t="s">
        <v>591</v>
      </c>
      <c r="E358" s="4">
        <v>59.434782608695649</v>
      </c>
      <c r="F358" s="4">
        <f>Nurse[[#This Row],[Total Nurse Staff Hours]]/Nurse[[#This Row],[MDS Census]]</f>
        <v>3.7353054133138262</v>
      </c>
      <c r="G358" s="4">
        <f>Nurse[[#This Row],[Total Direct Care Staff Hours]]/Nurse[[#This Row],[MDS Census]]</f>
        <v>3.6548920994879297</v>
      </c>
      <c r="H358" s="4">
        <f>Nurse[[#This Row],[Total RN Hours (w/ Admin, DON)]]/Nurse[[#This Row],[MDS Census]]</f>
        <v>0.12767556693489393</v>
      </c>
      <c r="I358" s="4">
        <f>Nurse[[#This Row],[RN Hours (excl. Admin, DON)]]/Nurse[[#This Row],[MDS Census]]</f>
        <v>0.12767556693489393</v>
      </c>
      <c r="J358" s="4">
        <f>SUM(Nurse[[#This Row],[RN Hours (excl. Admin, DON)]],Nurse[[#This Row],[RN Admin Hours]],Nurse[[#This Row],[RN DON Hours]],Nurse[[#This Row],[LPN Hours (excl. Admin)]],Nurse[[#This Row],[LPN Admin Hours]],Nurse[[#This Row],[CNA Hours]],Nurse[[#This Row],[NA TR Hours]],Nurse[[#This Row],[Med Aide/Tech Hours]])</f>
        <v>222.0070652173913</v>
      </c>
      <c r="K358" s="4">
        <f>SUM(Nurse[[#This Row],[RN Hours (excl. Admin, DON)]],Nurse[[#This Row],[LPN Hours (excl. Admin)]],Nurse[[#This Row],[CNA Hours]],Nurse[[#This Row],[NA TR Hours]],Nurse[[#This Row],[Med Aide/Tech Hours]])</f>
        <v>217.22771739130434</v>
      </c>
      <c r="L358" s="4">
        <f>SUM(Nurse[[#This Row],[RN Hours (excl. Admin, DON)]],Nurse[[#This Row],[RN Admin Hours]],Nurse[[#This Row],[RN DON Hours]])</f>
        <v>7.5883695652173913</v>
      </c>
      <c r="M358" s="4">
        <v>7.5883695652173913</v>
      </c>
      <c r="N358" s="4">
        <v>0</v>
      </c>
      <c r="O358" s="4">
        <v>0</v>
      </c>
      <c r="P358" s="4">
        <f>SUM(Nurse[[#This Row],[LPN Hours (excl. Admin)]],Nurse[[#This Row],[LPN Admin Hours]])</f>
        <v>71.577608695652188</v>
      </c>
      <c r="Q358" s="4">
        <v>66.798260869565226</v>
      </c>
      <c r="R358" s="4">
        <v>4.7793478260869557</v>
      </c>
      <c r="S358" s="4">
        <f>SUM(Nurse[[#This Row],[CNA Hours]],Nurse[[#This Row],[NA TR Hours]],Nurse[[#This Row],[Med Aide/Tech Hours]])</f>
        <v>142.84108695652174</v>
      </c>
      <c r="T358" s="4">
        <v>142.84108695652174</v>
      </c>
      <c r="U358" s="4">
        <v>0</v>
      </c>
      <c r="V358" s="4">
        <v>0</v>
      </c>
      <c r="W3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3.7201086956521738</v>
      </c>
      <c r="X358" s="4">
        <v>1.4619565217391304</v>
      </c>
      <c r="Y358" s="4">
        <v>0</v>
      </c>
      <c r="Z358" s="4">
        <v>0</v>
      </c>
      <c r="AA358" s="4">
        <v>0.20380434782608695</v>
      </c>
      <c r="AB358" s="4">
        <v>0</v>
      </c>
      <c r="AC358" s="4">
        <v>2.0543478260869565</v>
      </c>
      <c r="AD358" s="4">
        <v>0</v>
      </c>
      <c r="AE358" s="4">
        <v>0</v>
      </c>
      <c r="AF358" s="1">
        <v>265538</v>
      </c>
      <c r="AG358" s="1">
        <v>7</v>
      </c>
      <c r="AH358"/>
    </row>
    <row r="359" spans="1:34" x14ac:dyDescent="0.25">
      <c r="A359" t="s">
        <v>496</v>
      </c>
      <c r="B359" t="s">
        <v>123</v>
      </c>
      <c r="C359" t="s">
        <v>771</v>
      </c>
      <c r="D359" t="s">
        <v>614</v>
      </c>
      <c r="E359" s="4">
        <v>56.923913043478258</v>
      </c>
      <c r="F359" s="4">
        <f>Nurse[[#This Row],[Total Nurse Staff Hours]]/Nurse[[#This Row],[MDS Census]]</f>
        <v>2.8109604735535609</v>
      </c>
      <c r="G359" s="4">
        <f>Nurse[[#This Row],[Total Direct Care Staff Hours]]/Nurse[[#This Row],[MDS Census]]</f>
        <v>2.8109604735535609</v>
      </c>
      <c r="H359" s="4">
        <f>Nurse[[#This Row],[Total RN Hours (w/ Admin, DON)]]/Nurse[[#This Row],[MDS Census]]</f>
        <v>0.54033797975940423</v>
      </c>
      <c r="I359" s="4">
        <f>Nurse[[#This Row],[RN Hours (excl. Admin, DON)]]/Nurse[[#This Row],[MDS Census]]</f>
        <v>0.54033797975940423</v>
      </c>
      <c r="J359" s="4">
        <f>SUM(Nurse[[#This Row],[RN Hours (excl. Admin, DON)]],Nurse[[#This Row],[RN Admin Hours]],Nurse[[#This Row],[RN DON Hours]],Nurse[[#This Row],[LPN Hours (excl. Admin)]],Nurse[[#This Row],[LPN Admin Hours]],Nurse[[#This Row],[CNA Hours]],Nurse[[#This Row],[NA TR Hours]],Nurse[[#This Row],[Med Aide/Tech Hours]])</f>
        <v>160.01086956521738</v>
      </c>
      <c r="K359" s="4">
        <f>SUM(Nurse[[#This Row],[RN Hours (excl. Admin, DON)]],Nurse[[#This Row],[LPN Hours (excl. Admin)]],Nurse[[#This Row],[CNA Hours]],Nurse[[#This Row],[NA TR Hours]],Nurse[[#This Row],[Med Aide/Tech Hours]])</f>
        <v>160.01086956521738</v>
      </c>
      <c r="L359" s="4">
        <f>SUM(Nurse[[#This Row],[RN Hours (excl. Admin, DON)]],Nurse[[#This Row],[RN Admin Hours]],Nurse[[#This Row],[RN DON Hours]])</f>
        <v>30.758152173913043</v>
      </c>
      <c r="M359" s="4">
        <v>30.758152173913043</v>
      </c>
      <c r="N359" s="4">
        <v>0</v>
      </c>
      <c r="O359" s="4">
        <v>0</v>
      </c>
      <c r="P359" s="4">
        <f>SUM(Nurse[[#This Row],[LPN Hours (excl. Admin)]],Nurse[[#This Row],[LPN Admin Hours]])</f>
        <v>32.532608695652172</v>
      </c>
      <c r="Q359" s="4">
        <v>32.532608695652172</v>
      </c>
      <c r="R359" s="4">
        <v>0</v>
      </c>
      <c r="S359" s="4">
        <f>SUM(Nurse[[#This Row],[CNA Hours]],Nurse[[#This Row],[NA TR Hours]],Nurse[[#This Row],[Med Aide/Tech Hours]])</f>
        <v>96.720108695652172</v>
      </c>
      <c r="T359" s="4">
        <v>19.076086956521738</v>
      </c>
      <c r="U359" s="4">
        <v>77.644021739130437</v>
      </c>
      <c r="V359" s="4">
        <v>0</v>
      </c>
      <c r="W3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9" s="4">
        <v>0</v>
      </c>
      <c r="Y359" s="4">
        <v>0</v>
      </c>
      <c r="Z359" s="4">
        <v>0</v>
      </c>
      <c r="AA359" s="4">
        <v>0</v>
      </c>
      <c r="AB359" s="4">
        <v>0</v>
      </c>
      <c r="AC359" s="4">
        <v>0</v>
      </c>
      <c r="AD359" s="4">
        <v>0</v>
      </c>
      <c r="AE359" s="4">
        <v>0</v>
      </c>
      <c r="AF359" s="1">
        <v>265368</v>
      </c>
      <c r="AG359" s="1">
        <v>7</v>
      </c>
      <c r="AH359"/>
    </row>
    <row r="360" spans="1:34" x14ac:dyDescent="0.25">
      <c r="A360" t="s">
        <v>496</v>
      </c>
      <c r="B360" t="s">
        <v>197</v>
      </c>
      <c r="C360" t="s">
        <v>664</v>
      </c>
      <c r="D360" t="s">
        <v>582</v>
      </c>
      <c r="E360" s="4">
        <v>34.771739130434781</v>
      </c>
      <c r="F360" s="4">
        <f>Nurse[[#This Row],[Total Nurse Staff Hours]]/Nurse[[#This Row],[MDS Census]]</f>
        <v>2.7615942482025635</v>
      </c>
      <c r="G360" s="4">
        <f>Nurse[[#This Row],[Total Direct Care Staff Hours]]/Nurse[[#This Row],[MDS Census]]</f>
        <v>2.5008846514535792</v>
      </c>
      <c r="H360" s="4">
        <f>Nurse[[#This Row],[Total RN Hours (w/ Admin, DON)]]/Nurse[[#This Row],[MDS Census]]</f>
        <v>0.57744607689903094</v>
      </c>
      <c r="I360" s="4">
        <f>Nurse[[#This Row],[RN Hours (excl. Admin, DON)]]/Nurse[[#This Row],[MDS Census]]</f>
        <v>0.31673648015004691</v>
      </c>
      <c r="J360" s="4">
        <f>SUM(Nurse[[#This Row],[RN Hours (excl. Admin, DON)]],Nurse[[#This Row],[RN Admin Hours]],Nurse[[#This Row],[RN DON Hours]],Nurse[[#This Row],[LPN Hours (excl. Admin)]],Nurse[[#This Row],[LPN Admin Hours]],Nurse[[#This Row],[CNA Hours]],Nurse[[#This Row],[NA TR Hours]],Nurse[[#This Row],[Med Aide/Tech Hours]])</f>
        <v>96.025434782608698</v>
      </c>
      <c r="K360" s="4">
        <f>SUM(Nurse[[#This Row],[RN Hours (excl. Admin, DON)]],Nurse[[#This Row],[LPN Hours (excl. Admin)]],Nurse[[#This Row],[CNA Hours]],Nurse[[#This Row],[NA TR Hours]],Nurse[[#This Row],[Med Aide/Tech Hours]])</f>
        <v>86.960108695652167</v>
      </c>
      <c r="L360" s="4">
        <f>SUM(Nurse[[#This Row],[RN Hours (excl. Admin, DON)]],Nurse[[#This Row],[RN Admin Hours]],Nurse[[#This Row],[RN DON Hours]])</f>
        <v>20.078804347826086</v>
      </c>
      <c r="M360" s="4">
        <v>11.013478260869565</v>
      </c>
      <c r="N360" s="4">
        <v>3.9919565217391297</v>
      </c>
      <c r="O360" s="4">
        <v>5.0733695652173916</v>
      </c>
      <c r="P360" s="4">
        <f>SUM(Nurse[[#This Row],[LPN Hours (excl. Admin)]],Nurse[[#This Row],[LPN Admin Hours]])</f>
        <v>18.175108695652181</v>
      </c>
      <c r="Q360" s="4">
        <v>18.175108695652181</v>
      </c>
      <c r="R360" s="4">
        <v>0</v>
      </c>
      <c r="S360" s="4">
        <f>SUM(Nurse[[#This Row],[CNA Hours]],Nurse[[#This Row],[NA TR Hours]],Nurse[[#This Row],[Med Aide/Tech Hours]])</f>
        <v>57.771521739130428</v>
      </c>
      <c r="T360" s="4">
        <v>25.717826086956521</v>
      </c>
      <c r="U360" s="4">
        <v>15.534891304347823</v>
      </c>
      <c r="V360" s="4">
        <v>16.518804347826084</v>
      </c>
      <c r="W3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2.9836956521739131</v>
      </c>
      <c r="X360" s="4">
        <v>0</v>
      </c>
      <c r="Y360" s="4">
        <v>0</v>
      </c>
      <c r="Z360" s="4">
        <v>0</v>
      </c>
      <c r="AA360" s="4">
        <v>0</v>
      </c>
      <c r="AB360" s="4">
        <v>0</v>
      </c>
      <c r="AC360" s="4">
        <v>2.9836956521739131</v>
      </c>
      <c r="AD360" s="4">
        <v>0</v>
      </c>
      <c r="AE360" s="4">
        <v>0</v>
      </c>
      <c r="AF360" s="1">
        <v>265494</v>
      </c>
      <c r="AG360" s="1">
        <v>7</v>
      </c>
      <c r="AH360"/>
    </row>
    <row r="361" spans="1:34" x14ac:dyDescent="0.25">
      <c r="A361" t="s">
        <v>496</v>
      </c>
      <c r="B361" t="s">
        <v>431</v>
      </c>
      <c r="C361" t="s">
        <v>750</v>
      </c>
      <c r="D361" t="s">
        <v>605</v>
      </c>
      <c r="E361" s="4">
        <v>80.304347826086953</v>
      </c>
      <c r="F361" s="4">
        <f>Nurse[[#This Row],[Total Nurse Staff Hours]]/Nurse[[#This Row],[MDS Census]]</f>
        <v>2.8272225230102874</v>
      </c>
      <c r="G361" s="4">
        <f>Nurse[[#This Row],[Total Direct Care Staff Hours]]/Nurse[[#This Row],[MDS Census]]</f>
        <v>2.6770695722793723</v>
      </c>
      <c r="H361" s="4">
        <f>Nurse[[#This Row],[Total RN Hours (w/ Admin, DON)]]/Nurse[[#This Row],[MDS Census]]</f>
        <v>0.35921629669734711</v>
      </c>
      <c r="I361" s="4">
        <f>Nurse[[#This Row],[RN Hours (excl. Admin, DON)]]/Nurse[[#This Row],[MDS Census]]</f>
        <v>0.28022468868435313</v>
      </c>
      <c r="J361" s="4">
        <f>SUM(Nurse[[#This Row],[RN Hours (excl. Admin, DON)]],Nurse[[#This Row],[RN Admin Hours]],Nurse[[#This Row],[RN DON Hours]],Nurse[[#This Row],[LPN Hours (excl. Admin)]],Nurse[[#This Row],[LPN Admin Hours]],Nurse[[#This Row],[CNA Hours]],Nurse[[#This Row],[NA TR Hours]],Nurse[[#This Row],[Med Aide/Tech Hours]])</f>
        <v>227.03826086956525</v>
      </c>
      <c r="K361" s="4">
        <f>SUM(Nurse[[#This Row],[RN Hours (excl. Admin, DON)]],Nurse[[#This Row],[LPN Hours (excl. Admin)]],Nurse[[#This Row],[CNA Hours]],Nurse[[#This Row],[NA TR Hours]],Nurse[[#This Row],[Med Aide/Tech Hours]])</f>
        <v>214.98032608695652</v>
      </c>
      <c r="L361" s="4">
        <f>SUM(Nurse[[#This Row],[RN Hours (excl. Admin, DON)]],Nurse[[#This Row],[RN Admin Hours]],Nurse[[#This Row],[RN DON Hours]])</f>
        <v>28.846630434782615</v>
      </c>
      <c r="M361" s="4">
        <v>22.503260869565224</v>
      </c>
      <c r="N361" s="4">
        <v>0.51728260869565224</v>
      </c>
      <c r="O361" s="4">
        <v>5.8260869565217392</v>
      </c>
      <c r="P361" s="4">
        <f>SUM(Nurse[[#This Row],[LPN Hours (excl. Admin)]],Nurse[[#This Row],[LPN Admin Hours]])</f>
        <v>47.808695652173924</v>
      </c>
      <c r="Q361" s="4">
        <v>42.09413043478262</v>
      </c>
      <c r="R361" s="4">
        <v>5.7145652173913044</v>
      </c>
      <c r="S361" s="4">
        <f>SUM(Nurse[[#This Row],[CNA Hours]],Nurse[[#This Row],[NA TR Hours]],Nurse[[#This Row],[Med Aide/Tech Hours]])</f>
        <v>150.38293478260869</v>
      </c>
      <c r="T361" s="4">
        <v>125.70402173913044</v>
      </c>
      <c r="U361" s="4">
        <v>1.9660869565217394</v>
      </c>
      <c r="V361" s="4">
        <v>22.712826086956515</v>
      </c>
      <c r="W3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0.43119565217391304</v>
      </c>
      <c r="X361" s="4">
        <v>0</v>
      </c>
      <c r="Y361" s="4">
        <v>0.2608695652173913</v>
      </c>
      <c r="Z361" s="4">
        <v>0</v>
      </c>
      <c r="AA361" s="4">
        <v>0.17032608695652174</v>
      </c>
      <c r="AB361" s="4">
        <v>0</v>
      </c>
      <c r="AC361" s="4">
        <v>0</v>
      </c>
      <c r="AD361" s="4">
        <v>0</v>
      </c>
      <c r="AE361" s="4">
        <v>0</v>
      </c>
      <c r="AF361" s="1">
        <v>265844</v>
      </c>
      <c r="AG361" s="1">
        <v>7</v>
      </c>
      <c r="AH361"/>
    </row>
    <row r="362" spans="1:34" x14ac:dyDescent="0.25">
      <c r="A362" t="s">
        <v>496</v>
      </c>
      <c r="B362" t="s">
        <v>249</v>
      </c>
      <c r="C362" t="s">
        <v>750</v>
      </c>
      <c r="D362" t="s">
        <v>605</v>
      </c>
      <c r="E362" s="4">
        <v>22.793478260869566</v>
      </c>
      <c r="F362" s="4">
        <f>Nurse[[#This Row],[Total Nurse Staff Hours]]/Nurse[[#This Row],[MDS Census]]</f>
        <v>4.8524654268001912</v>
      </c>
      <c r="G362" s="4">
        <f>Nurse[[#This Row],[Total Direct Care Staff Hours]]/Nurse[[#This Row],[MDS Census]]</f>
        <v>4.3755937052932774</v>
      </c>
      <c r="H362" s="4">
        <f>Nurse[[#This Row],[Total RN Hours (w/ Admin, DON)]]/Nurse[[#This Row],[MDS Census]]</f>
        <v>0.7296328087744397</v>
      </c>
      <c r="I362" s="4">
        <f>Nurse[[#This Row],[RN Hours (excl. Admin, DON)]]/Nurse[[#This Row],[MDS Census]]</f>
        <v>0.25276108726752505</v>
      </c>
      <c r="J362" s="4">
        <f>SUM(Nurse[[#This Row],[RN Hours (excl. Admin, DON)]],Nurse[[#This Row],[RN Admin Hours]],Nurse[[#This Row],[RN DON Hours]],Nurse[[#This Row],[LPN Hours (excl. Admin)]],Nurse[[#This Row],[LPN Admin Hours]],Nurse[[#This Row],[CNA Hours]],Nurse[[#This Row],[NA TR Hours]],Nurse[[#This Row],[Med Aide/Tech Hours]])</f>
        <v>110.60456521739133</v>
      </c>
      <c r="K362" s="4">
        <f>SUM(Nurse[[#This Row],[RN Hours (excl. Admin, DON)]],Nurse[[#This Row],[LPN Hours (excl. Admin)]],Nurse[[#This Row],[CNA Hours]],Nurse[[#This Row],[NA TR Hours]],Nurse[[#This Row],[Med Aide/Tech Hours]])</f>
        <v>99.735000000000028</v>
      </c>
      <c r="L362" s="4">
        <f>SUM(Nurse[[#This Row],[RN Hours (excl. Admin, DON)]],Nurse[[#This Row],[RN Admin Hours]],Nurse[[#This Row],[RN DON Hours]])</f>
        <v>16.630869565217392</v>
      </c>
      <c r="M362" s="4">
        <v>5.7613043478260879</v>
      </c>
      <c r="N362" s="4">
        <v>5.3913043478260869</v>
      </c>
      <c r="O362" s="4">
        <v>5.4782608695652177</v>
      </c>
      <c r="P362" s="4">
        <f>SUM(Nurse[[#This Row],[LPN Hours (excl. Admin)]],Nurse[[#This Row],[LPN Admin Hours]])</f>
        <v>22.74663043478261</v>
      </c>
      <c r="Q362" s="4">
        <v>22.74663043478261</v>
      </c>
      <c r="R362" s="4">
        <v>0</v>
      </c>
      <c r="S362" s="4">
        <f>SUM(Nurse[[#This Row],[CNA Hours]],Nurse[[#This Row],[NA TR Hours]],Nurse[[#This Row],[Med Aide/Tech Hours]])</f>
        <v>71.227065217391328</v>
      </c>
      <c r="T362" s="4">
        <v>51.85728260869567</v>
      </c>
      <c r="U362" s="4">
        <v>0</v>
      </c>
      <c r="V362" s="4">
        <v>19.369782608695655</v>
      </c>
      <c r="W3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19.972826086956516</v>
      </c>
      <c r="X362" s="4">
        <v>0.17934782608695651</v>
      </c>
      <c r="Y362" s="4">
        <v>0</v>
      </c>
      <c r="Z362" s="4">
        <v>0</v>
      </c>
      <c r="AA362" s="4">
        <v>4.4356521739130423</v>
      </c>
      <c r="AB362" s="4">
        <v>0</v>
      </c>
      <c r="AC362" s="4">
        <v>15.357826086956518</v>
      </c>
      <c r="AD362" s="4">
        <v>0</v>
      </c>
      <c r="AE362" s="4">
        <v>0</v>
      </c>
      <c r="AF362" s="1">
        <v>265580</v>
      </c>
      <c r="AG362" s="1">
        <v>7</v>
      </c>
      <c r="AH362"/>
    </row>
    <row r="363" spans="1:34" x14ac:dyDescent="0.25">
      <c r="A363" t="s">
        <v>496</v>
      </c>
      <c r="B363" t="s">
        <v>384</v>
      </c>
      <c r="C363" t="s">
        <v>675</v>
      </c>
      <c r="D363" t="s">
        <v>538</v>
      </c>
      <c r="E363" s="4">
        <v>247.90217391304347</v>
      </c>
      <c r="F363" s="4">
        <f>Nurse[[#This Row],[Total Nurse Staff Hours]]/Nurse[[#This Row],[MDS Census]]</f>
        <v>2.3039987723067483</v>
      </c>
      <c r="G363" s="4">
        <f>Nurse[[#This Row],[Total Direct Care Staff Hours]]/Nurse[[#This Row],[MDS Census]]</f>
        <v>2.2477265751742896</v>
      </c>
      <c r="H363" s="4">
        <f>Nurse[[#This Row],[Total RN Hours (w/ Admin, DON)]]/Nurse[[#This Row],[MDS Census]]</f>
        <v>0.26103827772175209</v>
      </c>
      <c r="I363" s="4">
        <f>Nurse[[#This Row],[RN Hours (excl. Admin, DON)]]/Nurse[[#This Row],[MDS Census]]</f>
        <v>0.22072609286622527</v>
      </c>
      <c r="J363" s="4">
        <f>SUM(Nurse[[#This Row],[RN Hours (excl. Admin, DON)]],Nurse[[#This Row],[RN Admin Hours]],Nurse[[#This Row],[RN DON Hours]],Nurse[[#This Row],[LPN Hours (excl. Admin)]],Nurse[[#This Row],[LPN Admin Hours]],Nurse[[#This Row],[CNA Hours]],Nurse[[#This Row],[NA TR Hours]],Nurse[[#This Row],[Med Aide/Tech Hours]])</f>
        <v>571.16630434782621</v>
      </c>
      <c r="K363" s="4">
        <f>SUM(Nurse[[#This Row],[RN Hours (excl. Admin, DON)]],Nurse[[#This Row],[LPN Hours (excl. Admin)]],Nurse[[#This Row],[CNA Hours]],Nurse[[#This Row],[NA TR Hours]],Nurse[[#This Row],[Med Aide/Tech Hours]])</f>
        <v>557.21630434782628</v>
      </c>
      <c r="L363" s="4">
        <f>SUM(Nurse[[#This Row],[RN Hours (excl. Admin, DON)]],Nurse[[#This Row],[RN Admin Hours]],Nurse[[#This Row],[RN DON Hours]])</f>
        <v>64.711956521739125</v>
      </c>
      <c r="M363" s="4">
        <v>54.71847826086956</v>
      </c>
      <c r="N363" s="4">
        <v>5.6369565217391315</v>
      </c>
      <c r="O363" s="4">
        <v>4.3565217391304349</v>
      </c>
      <c r="P363" s="4">
        <f>SUM(Nurse[[#This Row],[LPN Hours (excl. Admin)]],Nurse[[#This Row],[LPN Admin Hours]])</f>
        <v>128.15108695652179</v>
      </c>
      <c r="Q363" s="4">
        <v>124.19456521739136</v>
      </c>
      <c r="R363" s="4">
        <v>3.9565217391304355</v>
      </c>
      <c r="S363" s="4">
        <f>SUM(Nurse[[#This Row],[CNA Hours]],Nurse[[#This Row],[NA TR Hours]],Nurse[[#This Row],[Med Aide/Tech Hours]])</f>
        <v>378.30326086956529</v>
      </c>
      <c r="T363" s="4">
        <v>341.20652173913049</v>
      </c>
      <c r="U363" s="4">
        <v>15.072826086956525</v>
      </c>
      <c r="V363" s="4">
        <v>22.02391304347826</v>
      </c>
      <c r="W3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39.528260869565216</v>
      </c>
      <c r="X363" s="4">
        <v>6.9826086956521722</v>
      </c>
      <c r="Y363" s="4">
        <v>0</v>
      </c>
      <c r="Z363" s="4">
        <v>0</v>
      </c>
      <c r="AA363" s="4">
        <v>3.3989130434782613</v>
      </c>
      <c r="AB363" s="4">
        <v>0</v>
      </c>
      <c r="AC363" s="4">
        <v>29.146739130434781</v>
      </c>
      <c r="AD363" s="4">
        <v>0</v>
      </c>
      <c r="AE363" s="4">
        <v>0</v>
      </c>
      <c r="AF363" s="1">
        <v>265786</v>
      </c>
      <c r="AG363" s="1">
        <v>7</v>
      </c>
      <c r="AH363"/>
    </row>
    <row r="364" spans="1:34" x14ac:dyDescent="0.25">
      <c r="A364" t="s">
        <v>496</v>
      </c>
      <c r="B364" t="s">
        <v>127</v>
      </c>
      <c r="C364" t="s">
        <v>716</v>
      </c>
      <c r="D364" t="s">
        <v>610</v>
      </c>
      <c r="E364" s="4">
        <v>76.532608695652172</v>
      </c>
      <c r="F364" s="4">
        <f>Nurse[[#This Row],[Total Nurse Staff Hours]]/Nurse[[#This Row],[MDS Census]]</f>
        <v>2.6244468115324526</v>
      </c>
      <c r="G364" s="4">
        <f>Nurse[[#This Row],[Total Direct Care Staff Hours]]/Nurse[[#This Row],[MDS Census]]</f>
        <v>2.4243331913080528</v>
      </c>
      <c r="H364" s="4">
        <f>Nurse[[#This Row],[Total RN Hours (w/ Admin, DON)]]/Nurse[[#This Row],[MDS Census]]</f>
        <v>0.28280783979548357</v>
      </c>
      <c r="I364" s="4">
        <f>Nurse[[#This Row],[RN Hours (excl. Admin, DON)]]/Nurse[[#This Row],[MDS Census]]</f>
        <v>0.15026274676892487</v>
      </c>
      <c r="J364" s="4">
        <f>SUM(Nurse[[#This Row],[RN Hours (excl. Admin, DON)]],Nurse[[#This Row],[RN Admin Hours]],Nurse[[#This Row],[RN DON Hours]],Nurse[[#This Row],[LPN Hours (excl. Admin)]],Nurse[[#This Row],[LPN Admin Hours]],Nurse[[#This Row],[CNA Hours]],Nurse[[#This Row],[NA TR Hours]],Nurse[[#This Row],[Med Aide/Tech Hours]])</f>
        <v>200.85576086956519</v>
      </c>
      <c r="K364" s="4">
        <f>SUM(Nurse[[#This Row],[RN Hours (excl. Admin, DON)]],Nurse[[#This Row],[LPN Hours (excl. Admin)]],Nurse[[#This Row],[CNA Hours]],Nurse[[#This Row],[NA TR Hours]],Nurse[[#This Row],[Med Aide/Tech Hours]])</f>
        <v>185.54054347826087</v>
      </c>
      <c r="L364" s="4">
        <f>SUM(Nurse[[#This Row],[RN Hours (excl. Admin, DON)]],Nurse[[#This Row],[RN Admin Hours]],Nurse[[#This Row],[RN DON Hours]])</f>
        <v>21.644021739130434</v>
      </c>
      <c r="M364" s="4">
        <v>11.5</v>
      </c>
      <c r="N364" s="4">
        <v>4.4048913043478262</v>
      </c>
      <c r="O364" s="4">
        <v>5.7391304347826084</v>
      </c>
      <c r="P364" s="4">
        <f>SUM(Nurse[[#This Row],[LPN Hours (excl. Admin)]],Nurse[[#This Row],[LPN Admin Hours]])</f>
        <v>46.293478260869563</v>
      </c>
      <c r="Q364" s="4">
        <v>41.122282608695649</v>
      </c>
      <c r="R364" s="4">
        <v>5.1711956521739131</v>
      </c>
      <c r="S364" s="4">
        <f>SUM(Nurse[[#This Row],[CNA Hours]],Nurse[[#This Row],[NA TR Hours]],Nurse[[#This Row],[Med Aide/Tech Hours]])</f>
        <v>132.91826086956522</v>
      </c>
      <c r="T364" s="4">
        <v>132.91826086956522</v>
      </c>
      <c r="U364" s="4">
        <v>0</v>
      </c>
      <c r="V364" s="4">
        <v>0</v>
      </c>
      <c r="W3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40.557065217391305</v>
      </c>
      <c r="X364" s="4">
        <v>0.2608695652173913</v>
      </c>
      <c r="Y364" s="4">
        <v>0.2608695652173913</v>
      </c>
      <c r="Z364" s="4">
        <v>0</v>
      </c>
      <c r="AA364" s="4">
        <v>4.0190217391304346</v>
      </c>
      <c r="AB364" s="4">
        <v>0.35597826086956524</v>
      </c>
      <c r="AC364" s="4">
        <v>35.660326086956523</v>
      </c>
      <c r="AD364" s="4">
        <v>0</v>
      </c>
      <c r="AE364" s="4">
        <v>0</v>
      </c>
      <c r="AF364" s="1">
        <v>265378</v>
      </c>
      <c r="AG364" s="1">
        <v>7</v>
      </c>
      <c r="AH364"/>
    </row>
    <row r="365" spans="1:34" x14ac:dyDescent="0.25">
      <c r="A365" t="s">
        <v>496</v>
      </c>
      <c r="B365" t="s">
        <v>316</v>
      </c>
      <c r="C365" t="s">
        <v>829</v>
      </c>
      <c r="D365" t="s">
        <v>534</v>
      </c>
      <c r="E365" s="4">
        <v>64.271739130434781</v>
      </c>
      <c r="F365" s="4">
        <f>Nurse[[#This Row],[Total Nurse Staff Hours]]/Nurse[[#This Row],[MDS Census]]</f>
        <v>3.9099695585996956</v>
      </c>
      <c r="G365" s="4">
        <f>Nurse[[#This Row],[Total Direct Care Staff Hours]]/Nurse[[#This Row],[MDS Census]]</f>
        <v>3.7431489937426008</v>
      </c>
      <c r="H365" s="4">
        <f>Nurse[[#This Row],[Total RN Hours (w/ Admin, DON)]]/Nurse[[#This Row],[MDS Census]]</f>
        <v>0.49761204126500924</v>
      </c>
      <c r="I365" s="4">
        <f>Nurse[[#This Row],[RN Hours (excl. Admin, DON)]]/Nurse[[#This Row],[MDS Census]]</f>
        <v>0.33079147640791468</v>
      </c>
      <c r="J365" s="4">
        <f>SUM(Nurse[[#This Row],[RN Hours (excl. Admin, DON)]],Nurse[[#This Row],[RN Admin Hours]],Nurse[[#This Row],[RN DON Hours]],Nurse[[#This Row],[LPN Hours (excl. Admin)]],Nurse[[#This Row],[LPN Admin Hours]],Nurse[[#This Row],[CNA Hours]],Nurse[[#This Row],[NA TR Hours]],Nurse[[#This Row],[Med Aide/Tech Hours]])</f>
        <v>251.30054347826086</v>
      </c>
      <c r="K365" s="4">
        <f>SUM(Nurse[[#This Row],[RN Hours (excl. Admin, DON)]],Nurse[[#This Row],[LPN Hours (excl. Admin)]],Nurse[[#This Row],[CNA Hours]],Nurse[[#This Row],[NA TR Hours]],Nurse[[#This Row],[Med Aide/Tech Hours]])</f>
        <v>240.57869565217391</v>
      </c>
      <c r="L365" s="4">
        <f>SUM(Nurse[[#This Row],[RN Hours (excl. Admin, DON)]],Nurse[[#This Row],[RN Admin Hours]],Nurse[[#This Row],[RN DON Hours]])</f>
        <v>31.982391304347821</v>
      </c>
      <c r="M365" s="4">
        <v>21.260543478260864</v>
      </c>
      <c r="N365" s="4">
        <v>6.2003260869565224</v>
      </c>
      <c r="O365" s="4">
        <v>4.521521739130435</v>
      </c>
      <c r="P365" s="4">
        <f>SUM(Nurse[[#This Row],[LPN Hours (excl. Admin)]],Nurse[[#This Row],[LPN Admin Hours]])</f>
        <v>53.694130434782586</v>
      </c>
      <c r="Q365" s="4">
        <v>53.694130434782586</v>
      </c>
      <c r="R365" s="4">
        <v>0</v>
      </c>
      <c r="S365" s="4">
        <f>SUM(Nurse[[#This Row],[CNA Hours]],Nurse[[#This Row],[NA TR Hours]],Nurse[[#This Row],[Med Aide/Tech Hours]])</f>
        <v>165.62402173913046</v>
      </c>
      <c r="T365" s="4">
        <v>85.047500000000014</v>
      </c>
      <c r="U365" s="4">
        <v>23.669891304347829</v>
      </c>
      <c r="V365" s="4">
        <v>56.906630434782599</v>
      </c>
      <c r="W3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5" s="4">
        <v>0</v>
      </c>
      <c r="Y365" s="4">
        <v>0</v>
      </c>
      <c r="Z365" s="4">
        <v>0</v>
      </c>
      <c r="AA365" s="4">
        <v>0</v>
      </c>
      <c r="AB365" s="4">
        <v>0</v>
      </c>
      <c r="AC365" s="4">
        <v>0</v>
      </c>
      <c r="AD365" s="4">
        <v>0</v>
      </c>
      <c r="AE365" s="4">
        <v>0</v>
      </c>
      <c r="AF365" s="1">
        <v>265694</v>
      </c>
      <c r="AG365" s="1">
        <v>7</v>
      </c>
      <c r="AH365"/>
    </row>
    <row r="366" spans="1:34" x14ac:dyDescent="0.25">
      <c r="A366" t="s">
        <v>496</v>
      </c>
      <c r="B366" t="s">
        <v>288</v>
      </c>
      <c r="C366" t="s">
        <v>821</v>
      </c>
      <c r="D366" t="s">
        <v>562</v>
      </c>
      <c r="E366" s="4">
        <v>34.032608695652172</v>
      </c>
      <c r="F366" s="4">
        <f>Nurse[[#This Row],[Total Nurse Staff Hours]]/Nurse[[#This Row],[MDS Census]]</f>
        <v>2.8683615458320033</v>
      </c>
      <c r="G366" s="4">
        <f>Nurse[[#This Row],[Total Direct Care Staff Hours]]/Nurse[[#This Row],[MDS Census]]</f>
        <v>2.657610986905143</v>
      </c>
      <c r="H366" s="4">
        <f>Nurse[[#This Row],[Total RN Hours (w/ Admin, DON)]]/Nurse[[#This Row],[MDS Census]]</f>
        <v>0.57547109549664643</v>
      </c>
      <c r="I366" s="4">
        <f>Nurse[[#This Row],[RN Hours (excl. Admin, DON)]]/Nurse[[#This Row],[MDS Census]]</f>
        <v>0.36472053656978598</v>
      </c>
      <c r="J366" s="4">
        <f>SUM(Nurse[[#This Row],[RN Hours (excl. Admin, DON)]],Nurse[[#This Row],[RN Admin Hours]],Nurse[[#This Row],[RN DON Hours]],Nurse[[#This Row],[LPN Hours (excl. Admin)]],Nurse[[#This Row],[LPN Admin Hours]],Nurse[[#This Row],[CNA Hours]],Nurse[[#This Row],[NA TR Hours]],Nurse[[#This Row],[Med Aide/Tech Hours]])</f>
        <v>97.617826086956541</v>
      </c>
      <c r="K366" s="4">
        <f>SUM(Nurse[[#This Row],[RN Hours (excl. Admin, DON)]],Nurse[[#This Row],[LPN Hours (excl. Admin)]],Nurse[[#This Row],[CNA Hours]],Nurse[[#This Row],[NA TR Hours]],Nurse[[#This Row],[Med Aide/Tech Hours]])</f>
        <v>90.445434782608714</v>
      </c>
      <c r="L366" s="4">
        <f>SUM(Nurse[[#This Row],[RN Hours (excl. Admin, DON)]],Nurse[[#This Row],[RN Admin Hours]],Nurse[[#This Row],[RN DON Hours]])</f>
        <v>19.584782608695651</v>
      </c>
      <c r="M366" s="4">
        <v>12.412391304347825</v>
      </c>
      <c r="N366" s="4">
        <v>2.9332608695652174</v>
      </c>
      <c r="O366" s="4">
        <v>4.2391304347826084</v>
      </c>
      <c r="P366" s="4">
        <f>SUM(Nurse[[#This Row],[LPN Hours (excl. Admin)]],Nurse[[#This Row],[LPN Admin Hours]])</f>
        <v>18.096086956521741</v>
      </c>
      <c r="Q366" s="4">
        <v>18.096086956521741</v>
      </c>
      <c r="R366" s="4">
        <v>0</v>
      </c>
      <c r="S366" s="4">
        <f>SUM(Nurse[[#This Row],[CNA Hours]],Nurse[[#This Row],[NA TR Hours]],Nurse[[#This Row],[Med Aide/Tech Hours]])</f>
        <v>59.936956521739148</v>
      </c>
      <c r="T366" s="4">
        <v>42.209782608695662</v>
      </c>
      <c r="U366" s="4">
        <v>11.763804347826092</v>
      </c>
      <c r="V366" s="4">
        <v>5.9633695652173913</v>
      </c>
      <c r="W3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6" s="4">
        <v>0</v>
      </c>
      <c r="Y366" s="4">
        <v>0</v>
      </c>
      <c r="Z366" s="4">
        <v>0</v>
      </c>
      <c r="AA366" s="4">
        <v>0</v>
      </c>
      <c r="AB366" s="4">
        <v>0</v>
      </c>
      <c r="AC366" s="4">
        <v>0</v>
      </c>
      <c r="AD366" s="4">
        <v>0</v>
      </c>
      <c r="AE366" s="4">
        <v>0</v>
      </c>
      <c r="AF366" s="1">
        <v>265649</v>
      </c>
      <c r="AG366" s="1">
        <v>7</v>
      </c>
      <c r="AH366"/>
    </row>
    <row r="367" spans="1:34" x14ac:dyDescent="0.25">
      <c r="A367" t="s">
        <v>496</v>
      </c>
      <c r="B367" t="s">
        <v>61</v>
      </c>
      <c r="C367" t="s">
        <v>742</v>
      </c>
      <c r="D367" t="s">
        <v>523</v>
      </c>
      <c r="E367" s="4">
        <v>159.38043478260869</v>
      </c>
      <c r="F367" s="4">
        <f>Nurse[[#This Row],[Total Nurse Staff Hours]]/Nurse[[#This Row],[MDS Census]]</f>
        <v>2.7460546954920551</v>
      </c>
      <c r="G367" s="4">
        <f>Nurse[[#This Row],[Total Direct Care Staff Hours]]/Nurse[[#This Row],[MDS Census]]</f>
        <v>2.6212998704221513</v>
      </c>
      <c r="H367" s="4">
        <f>Nurse[[#This Row],[Total RN Hours (w/ Admin, DON)]]/Nurse[[#This Row],[MDS Census]]</f>
        <v>0.27002386960376445</v>
      </c>
      <c r="I367" s="4">
        <f>Nurse[[#This Row],[RN Hours (excl. Admin, DON)]]/Nurse[[#This Row],[MDS Census]]</f>
        <v>0.2098035872604514</v>
      </c>
      <c r="J367" s="4">
        <f>SUM(Nurse[[#This Row],[RN Hours (excl. Admin, DON)]],Nurse[[#This Row],[RN Admin Hours]],Nurse[[#This Row],[RN DON Hours]],Nurse[[#This Row],[LPN Hours (excl. Admin)]],Nurse[[#This Row],[LPN Admin Hours]],Nurse[[#This Row],[CNA Hours]],Nurse[[#This Row],[NA TR Hours]],Nurse[[#This Row],[Med Aide/Tech Hours]])</f>
        <v>437.66739130434786</v>
      </c>
      <c r="K367" s="4">
        <f>SUM(Nurse[[#This Row],[RN Hours (excl. Admin, DON)]],Nurse[[#This Row],[LPN Hours (excl. Admin)]],Nurse[[#This Row],[CNA Hours]],Nurse[[#This Row],[NA TR Hours]],Nurse[[#This Row],[Med Aide/Tech Hours]])</f>
        <v>417.78391304347826</v>
      </c>
      <c r="L367" s="4">
        <f>SUM(Nurse[[#This Row],[RN Hours (excl. Admin, DON)]],Nurse[[#This Row],[RN Admin Hours]],Nurse[[#This Row],[RN DON Hours]])</f>
        <v>43.036521739130414</v>
      </c>
      <c r="M367" s="4">
        <v>33.438586956521725</v>
      </c>
      <c r="N367" s="4">
        <v>4.2935869565217386</v>
      </c>
      <c r="O367" s="4">
        <v>5.3043478260869561</v>
      </c>
      <c r="P367" s="4">
        <f>SUM(Nurse[[#This Row],[LPN Hours (excl. Admin)]],Nurse[[#This Row],[LPN Admin Hours]])</f>
        <v>130.00565217391306</v>
      </c>
      <c r="Q367" s="4">
        <v>119.7201086956522</v>
      </c>
      <c r="R367" s="4">
        <v>10.285543478260871</v>
      </c>
      <c r="S367" s="4">
        <f>SUM(Nurse[[#This Row],[CNA Hours]],Nurse[[#This Row],[NA TR Hours]],Nurse[[#This Row],[Med Aide/Tech Hours]])</f>
        <v>264.62521739130437</v>
      </c>
      <c r="T367" s="4">
        <v>264.62521739130437</v>
      </c>
      <c r="U367" s="4">
        <v>0</v>
      </c>
      <c r="V367" s="4">
        <v>0</v>
      </c>
      <c r="W3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7" s="4">
        <v>0</v>
      </c>
      <c r="Y367" s="4">
        <v>0</v>
      </c>
      <c r="Z367" s="4">
        <v>0</v>
      </c>
      <c r="AA367" s="4">
        <v>0</v>
      </c>
      <c r="AB367" s="4">
        <v>0</v>
      </c>
      <c r="AC367" s="4">
        <v>0</v>
      </c>
      <c r="AD367" s="4">
        <v>0</v>
      </c>
      <c r="AE367" s="4">
        <v>0</v>
      </c>
      <c r="AF367" s="1">
        <v>265216</v>
      </c>
      <c r="AG367" s="1">
        <v>7</v>
      </c>
      <c r="AH367"/>
    </row>
    <row r="368" spans="1:34" x14ac:dyDescent="0.25">
      <c r="A368" t="s">
        <v>496</v>
      </c>
      <c r="B368" t="s">
        <v>406</v>
      </c>
      <c r="C368" t="s">
        <v>848</v>
      </c>
      <c r="D368" t="s">
        <v>568</v>
      </c>
      <c r="E368" s="4">
        <v>40.826086956521742</v>
      </c>
      <c r="F368" s="4">
        <f>Nurse[[#This Row],[Total Nurse Staff Hours]]/Nurse[[#This Row],[MDS Census]]</f>
        <v>3.0844968051118209</v>
      </c>
      <c r="G368" s="4">
        <f>Nurse[[#This Row],[Total Direct Care Staff Hours]]/Nurse[[#This Row],[MDS Census]]</f>
        <v>2.9731283280085194</v>
      </c>
      <c r="H368" s="4">
        <f>Nurse[[#This Row],[Total RN Hours (w/ Admin, DON)]]/Nurse[[#This Row],[MDS Census]]</f>
        <v>0.37220713525026611</v>
      </c>
      <c r="I368" s="4">
        <f>Nurse[[#This Row],[RN Hours (excl. Admin, DON)]]/Nurse[[#This Row],[MDS Census]]</f>
        <v>0.26107827476038326</v>
      </c>
      <c r="J368" s="4">
        <f>SUM(Nurse[[#This Row],[RN Hours (excl. Admin, DON)]],Nurse[[#This Row],[RN Admin Hours]],Nurse[[#This Row],[RN DON Hours]],Nurse[[#This Row],[LPN Hours (excl. Admin)]],Nurse[[#This Row],[LPN Admin Hours]],Nurse[[#This Row],[CNA Hours]],Nurse[[#This Row],[NA TR Hours]],Nurse[[#This Row],[Med Aide/Tech Hours]])</f>
        <v>125.9279347826087</v>
      </c>
      <c r="K368" s="4">
        <f>SUM(Nurse[[#This Row],[RN Hours (excl. Admin, DON)]],Nurse[[#This Row],[LPN Hours (excl. Admin)]],Nurse[[#This Row],[CNA Hours]],Nurse[[#This Row],[NA TR Hours]],Nurse[[#This Row],[Med Aide/Tech Hours]])</f>
        <v>121.38119565217391</v>
      </c>
      <c r="L368" s="4">
        <f>SUM(Nurse[[#This Row],[RN Hours (excl. Admin, DON)]],Nurse[[#This Row],[RN Admin Hours]],Nurse[[#This Row],[RN DON Hours]])</f>
        <v>15.195760869565213</v>
      </c>
      <c r="M368" s="4">
        <v>10.658804347826083</v>
      </c>
      <c r="N368" s="4">
        <v>0</v>
      </c>
      <c r="O368" s="4">
        <v>4.5369565217391301</v>
      </c>
      <c r="P368" s="4">
        <f>SUM(Nurse[[#This Row],[LPN Hours (excl. Admin)]],Nurse[[#This Row],[LPN Admin Hours]])</f>
        <v>26.822934782608705</v>
      </c>
      <c r="Q368" s="4">
        <v>26.813152173913053</v>
      </c>
      <c r="R368" s="4">
        <v>9.7826086956521747E-3</v>
      </c>
      <c r="S368" s="4">
        <f>SUM(Nurse[[#This Row],[CNA Hours]],Nurse[[#This Row],[NA TR Hours]],Nurse[[#This Row],[Med Aide/Tech Hours]])</f>
        <v>83.90923913043477</v>
      </c>
      <c r="T368" s="4">
        <v>55.313804347826085</v>
      </c>
      <c r="U368" s="4">
        <v>13.602065217391303</v>
      </c>
      <c r="V368" s="4">
        <v>14.993369565217385</v>
      </c>
      <c r="W3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8" s="4">
        <v>0</v>
      </c>
      <c r="Y368" s="4">
        <v>0</v>
      </c>
      <c r="Z368" s="4">
        <v>0</v>
      </c>
      <c r="AA368" s="4">
        <v>0</v>
      </c>
      <c r="AB368" s="4">
        <v>0</v>
      </c>
      <c r="AC368" s="4">
        <v>0</v>
      </c>
      <c r="AD368" s="4">
        <v>0</v>
      </c>
      <c r="AE368" s="4">
        <v>0</v>
      </c>
      <c r="AF368" s="1">
        <v>265816</v>
      </c>
      <c r="AG368" s="1">
        <v>7</v>
      </c>
      <c r="AH368"/>
    </row>
    <row r="369" spans="1:34" x14ac:dyDescent="0.25">
      <c r="A369" t="s">
        <v>496</v>
      </c>
      <c r="B369" t="s">
        <v>386</v>
      </c>
      <c r="C369" t="s">
        <v>845</v>
      </c>
      <c r="D369" t="s">
        <v>630</v>
      </c>
      <c r="E369" s="4">
        <v>38.413043478260867</v>
      </c>
      <c r="F369" s="4">
        <f>Nurse[[#This Row],[Total Nurse Staff Hours]]/Nurse[[#This Row],[MDS Census]]</f>
        <v>2.3976542161856256</v>
      </c>
      <c r="G369" s="4">
        <f>Nurse[[#This Row],[Total Direct Care Staff Hours]]/Nurse[[#This Row],[MDS Census]]</f>
        <v>2.2255404640633847</v>
      </c>
      <c r="H369" s="4">
        <f>Nurse[[#This Row],[Total RN Hours (w/ Admin, DON)]]/Nurse[[#This Row],[MDS Census]]</f>
        <v>0.38717034521788352</v>
      </c>
      <c r="I369" s="4">
        <f>Nurse[[#This Row],[RN Hours (excl. Admin, DON)]]/Nurse[[#This Row],[MDS Census]]</f>
        <v>0.30130447085455581</v>
      </c>
      <c r="J369" s="4">
        <f>SUM(Nurse[[#This Row],[RN Hours (excl. Admin, DON)]],Nurse[[#This Row],[RN Admin Hours]],Nurse[[#This Row],[RN DON Hours]],Nurse[[#This Row],[LPN Hours (excl. Admin)]],Nurse[[#This Row],[LPN Admin Hours]],Nurse[[#This Row],[CNA Hours]],Nurse[[#This Row],[NA TR Hours]],Nurse[[#This Row],[Med Aide/Tech Hours]])</f>
        <v>92.101195652173914</v>
      </c>
      <c r="K369" s="4">
        <f>SUM(Nurse[[#This Row],[RN Hours (excl. Admin, DON)]],Nurse[[#This Row],[LPN Hours (excl. Admin)]],Nurse[[#This Row],[CNA Hours]],Nurse[[#This Row],[NA TR Hours]],Nurse[[#This Row],[Med Aide/Tech Hours]])</f>
        <v>85.489782608695663</v>
      </c>
      <c r="L369" s="4">
        <f>SUM(Nurse[[#This Row],[RN Hours (excl. Admin, DON)]],Nurse[[#This Row],[RN Admin Hours]],Nurse[[#This Row],[RN DON Hours]])</f>
        <v>14.872391304347829</v>
      </c>
      <c r="M369" s="4">
        <v>11.574021739130437</v>
      </c>
      <c r="N369" s="4">
        <v>0</v>
      </c>
      <c r="O369" s="4">
        <v>3.2983695652173912</v>
      </c>
      <c r="P369" s="4">
        <f>SUM(Nurse[[#This Row],[LPN Hours (excl. Admin)]],Nurse[[#This Row],[LPN Admin Hours]])</f>
        <v>16.642173913043475</v>
      </c>
      <c r="Q369" s="4">
        <v>13.329130434782606</v>
      </c>
      <c r="R369" s="4">
        <v>3.3130434782608691</v>
      </c>
      <c r="S369" s="4">
        <f>SUM(Nurse[[#This Row],[CNA Hours]],Nurse[[#This Row],[NA TR Hours]],Nurse[[#This Row],[Med Aide/Tech Hours]])</f>
        <v>60.586630434782613</v>
      </c>
      <c r="T369" s="4">
        <v>38.924891304347831</v>
      </c>
      <c r="U369" s="4">
        <v>10.003043478260867</v>
      </c>
      <c r="V369" s="4">
        <v>11.658695652173913</v>
      </c>
      <c r="W3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7.2119565217391308</v>
      </c>
      <c r="X369" s="4">
        <v>0</v>
      </c>
      <c r="Y369" s="4">
        <v>0</v>
      </c>
      <c r="Z369" s="4">
        <v>0</v>
      </c>
      <c r="AA369" s="4">
        <v>7.2119565217391308</v>
      </c>
      <c r="AB369" s="4">
        <v>0</v>
      </c>
      <c r="AC369" s="4">
        <v>0</v>
      </c>
      <c r="AD369" s="4">
        <v>0</v>
      </c>
      <c r="AE369" s="4">
        <v>0</v>
      </c>
      <c r="AF369" s="1">
        <v>265788</v>
      </c>
      <c r="AG369" s="1">
        <v>7</v>
      </c>
      <c r="AH369"/>
    </row>
    <row r="370" spans="1:34" x14ac:dyDescent="0.25">
      <c r="A370" t="s">
        <v>496</v>
      </c>
      <c r="B370" t="s">
        <v>437</v>
      </c>
      <c r="C370" t="s">
        <v>700</v>
      </c>
      <c r="D370" t="s">
        <v>538</v>
      </c>
      <c r="E370" s="4">
        <v>74.304347826086953</v>
      </c>
      <c r="F370" s="4">
        <f>Nurse[[#This Row],[Total Nurse Staff Hours]]/Nurse[[#This Row],[MDS Census]]</f>
        <v>2.5034230544177887</v>
      </c>
      <c r="G370" s="4">
        <f>Nurse[[#This Row],[Total Direct Care Staff Hours]]/Nurse[[#This Row],[MDS Census]]</f>
        <v>2.4013165593914572</v>
      </c>
      <c r="H370" s="4">
        <f>Nurse[[#This Row],[Total RN Hours (w/ Admin, DON)]]/Nurse[[#This Row],[MDS Census]]</f>
        <v>0.13363077823288474</v>
      </c>
      <c r="I370" s="4">
        <f>Nurse[[#This Row],[RN Hours (excl. Admin, DON)]]/Nurse[[#This Row],[MDS Census]]</f>
        <v>5.911351667641896E-2</v>
      </c>
      <c r="J370" s="4">
        <f>SUM(Nurse[[#This Row],[RN Hours (excl. Admin, DON)]],Nurse[[#This Row],[RN Admin Hours]],Nurse[[#This Row],[RN DON Hours]],Nurse[[#This Row],[LPN Hours (excl. Admin)]],Nurse[[#This Row],[LPN Admin Hours]],Nurse[[#This Row],[CNA Hours]],Nurse[[#This Row],[NA TR Hours]],Nurse[[#This Row],[Med Aide/Tech Hours]])</f>
        <v>186.01521739130436</v>
      </c>
      <c r="K370" s="4">
        <f>SUM(Nurse[[#This Row],[RN Hours (excl. Admin, DON)]],Nurse[[#This Row],[LPN Hours (excl. Admin)]],Nurse[[#This Row],[CNA Hours]],Nurse[[#This Row],[NA TR Hours]],Nurse[[#This Row],[Med Aide/Tech Hours]])</f>
        <v>178.42826086956524</v>
      </c>
      <c r="L370" s="4">
        <f>SUM(Nurse[[#This Row],[RN Hours (excl. Admin, DON)]],Nurse[[#This Row],[RN Admin Hours]],Nurse[[#This Row],[RN DON Hours]])</f>
        <v>9.929347826086957</v>
      </c>
      <c r="M370" s="4">
        <v>4.392391304347826</v>
      </c>
      <c r="N370" s="4">
        <v>0</v>
      </c>
      <c r="O370" s="4">
        <v>5.536956521739131</v>
      </c>
      <c r="P370" s="4">
        <f>SUM(Nurse[[#This Row],[LPN Hours (excl. Admin)]],Nurse[[#This Row],[LPN Admin Hours]])</f>
        <v>55.083695652173922</v>
      </c>
      <c r="Q370" s="4">
        <v>53.033695652173925</v>
      </c>
      <c r="R370" s="4">
        <v>2.0500000000000003</v>
      </c>
      <c r="S370" s="4">
        <f>SUM(Nurse[[#This Row],[CNA Hours]],Nurse[[#This Row],[NA TR Hours]],Nurse[[#This Row],[Med Aide/Tech Hours]])</f>
        <v>121.00217391304351</v>
      </c>
      <c r="T370" s="4">
        <v>117.71521739130438</v>
      </c>
      <c r="U370" s="4">
        <v>0.60543478260869565</v>
      </c>
      <c r="V370" s="4">
        <v>2.6815217391304351</v>
      </c>
      <c r="W3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16.027173913043477</v>
      </c>
      <c r="X370" s="4">
        <v>0</v>
      </c>
      <c r="Y370" s="4">
        <v>0</v>
      </c>
      <c r="Z370" s="4">
        <v>0</v>
      </c>
      <c r="AA370" s="4">
        <v>1.1978260869565216</v>
      </c>
      <c r="AB370" s="4">
        <v>0</v>
      </c>
      <c r="AC370" s="4">
        <v>13.071739130434782</v>
      </c>
      <c r="AD370" s="4">
        <v>0</v>
      </c>
      <c r="AE370" s="4">
        <v>1.7576086956521737</v>
      </c>
      <c r="AF370" s="1">
        <v>265850</v>
      </c>
      <c r="AG370" s="1">
        <v>7</v>
      </c>
      <c r="AH370"/>
    </row>
    <row r="371" spans="1:34" x14ac:dyDescent="0.25">
      <c r="A371" t="s">
        <v>496</v>
      </c>
      <c r="B371" t="s">
        <v>419</v>
      </c>
      <c r="C371" t="s">
        <v>852</v>
      </c>
      <c r="D371" t="s">
        <v>600</v>
      </c>
      <c r="E371" s="4">
        <v>140.59782608695653</v>
      </c>
      <c r="F371" s="4">
        <f>Nurse[[#This Row],[Total Nurse Staff Hours]]/Nurse[[#This Row],[MDS Census]]</f>
        <v>1.9503285659064551</v>
      </c>
      <c r="G371" s="4">
        <f>Nurse[[#This Row],[Total Direct Care Staff Hours]]/Nurse[[#This Row],[MDS Census]]</f>
        <v>1.9503285659064551</v>
      </c>
      <c r="H371" s="4">
        <f>Nurse[[#This Row],[Total RN Hours (w/ Admin, DON)]]/Nurse[[#This Row],[MDS Census]]</f>
        <v>0.12162736760726711</v>
      </c>
      <c r="I371" s="4">
        <f>Nurse[[#This Row],[RN Hours (excl. Admin, DON)]]/Nurse[[#This Row],[MDS Census]]</f>
        <v>0.12162736760726711</v>
      </c>
      <c r="J371" s="4">
        <f>SUM(Nurse[[#This Row],[RN Hours (excl. Admin, DON)]],Nurse[[#This Row],[RN Admin Hours]],Nurse[[#This Row],[RN DON Hours]],Nurse[[#This Row],[LPN Hours (excl. Admin)]],Nurse[[#This Row],[LPN Admin Hours]],Nurse[[#This Row],[CNA Hours]],Nurse[[#This Row],[NA TR Hours]],Nurse[[#This Row],[Med Aide/Tech Hours]])</f>
        <v>274.21195652173913</v>
      </c>
      <c r="K371" s="4">
        <f>SUM(Nurse[[#This Row],[RN Hours (excl. Admin, DON)]],Nurse[[#This Row],[LPN Hours (excl. Admin)]],Nurse[[#This Row],[CNA Hours]],Nurse[[#This Row],[NA TR Hours]],Nurse[[#This Row],[Med Aide/Tech Hours]])</f>
        <v>274.21195652173913</v>
      </c>
      <c r="L371" s="4">
        <f>SUM(Nurse[[#This Row],[RN Hours (excl. Admin, DON)]],Nurse[[#This Row],[RN Admin Hours]],Nurse[[#This Row],[RN DON Hours]])</f>
        <v>17.100543478260871</v>
      </c>
      <c r="M371" s="4">
        <v>17.100543478260871</v>
      </c>
      <c r="N371" s="4">
        <v>0</v>
      </c>
      <c r="O371" s="4">
        <v>0</v>
      </c>
      <c r="P371" s="4">
        <f>SUM(Nurse[[#This Row],[LPN Hours (excl. Admin)]],Nurse[[#This Row],[LPN Admin Hours]])</f>
        <v>65.831521739130437</v>
      </c>
      <c r="Q371" s="4">
        <v>65.831521739130437</v>
      </c>
      <c r="R371" s="4">
        <v>0</v>
      </c>
      <c r="S371" s="4">
        <f>SUM(Nurse[[#This Row],[CNA Hours]],Nurse[[#This Row],[NA TR Hours]],Nurse[[#This Row],[Med Aide/Tech Hours]])</f>
        <v>191.27989130434784</v>
      </c>
      <c r="T371" s="4">
        <v>174.47554347826087</v>
      </c>
      <c r="U371" s="4">
        <v>0</v>
      </c>
      <c r="V371" s="4">
        <v>16.804347826086957</v>
      </c>
      <c r="W3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1" s="4">
        <v>0</v>
      </c>
      <c r="Y371" s="4">
        <v>0</v>
      </c>
      <c r="Z371" s="4">
        <v>0</v>
      </c>
      <c r="AA371" s="4">
        <v>0</v>
      </c>
      <c r="AB371" s="4">
        <v>0</v>
      </c>
      <c r="AC371" s="4">
        <v>0</v>
      </c>
      <c r="AD371" s="4">
        <v>0</v>
      </c>
      <c r="AE371" s="4">
        <v>0</v>
      </c>
      <c r="AF371" s="1">
        <v>265832</v>
      </c>
      <c r="AG371" s="1">
        <v>7</v>
      </c>
      <c r="AH371"/>
    </row>
    <row r="372" spans="1:34" x14ac:dyDescent="0.25">
      <c r="A372" t="s">
        <v>496</v>
      </c>
      <c r="B372" t="s">
        <v>67</v>
      </c>
      <c r="C372" t="s">
        <v>746</v>
      </c>
      <c r="D372" t="s">
        <v>607</v>
      </c>
      <c r="E372" s="4">
        <v>58.804347826086953</v>
      </c>
      <c r="F372" s="4">
        <f>Nurse[[#This Row],[Total Nurse Staff Hours]]/Nurse[[#This Row],[MDS Census]]</f>
        <v>2.8141866913123845</v>
      </c>
      <c r="G372" s="4">
        <f>Nurse[[#This Row],[Total Direct Care Staff Hours]]/Nurse[[#This Row],[MDS Census]]</f>
        <v>2.6148336414048057</v>
      </c>
      <c r="H372" s="4">
        <f>Nurse[[#This Row],[Total RN Hours (w/ Admin, DON)]]/Nurse[[#This Row],[MDS Census]]</f>
        <v>0.40166358595194085</v>
      </c>
      <c r="I372" s="4">
        <f>Nurse[[#This Row],[RN Hours (excl. Admin, DON)]]/Nurse[[#This Row],[MDS Census]]</f>
        <v>0.2023105360443623</v>
      </c>
      <c r="J372" s="4">
        <f>SUM(Nurse[[#This Row],[RN Hours (excl. Admin, DON)]],Nurse[[#This Row],[RN Admin Hours]],Nurse[[#This Row],[RN DON Hours]],Nurse[[#This Row],[LPN Hours (excl. Admin)]],Nurse[[#This Row],[LPN Admin Hours]],Nurse[[#This Row],[CNA Hours]],Nurse[[#This Row],[NA TR Hours]],Nurse[[#This Row],[Med Aide/Tech Hours]])</f>
        <v>165.48641304347825</v>
      </c>
      <c r="K372" s="4">
        <f>SUM(Nurse[[#This Row],[RN Hours (excl. Admin, DON)]],Nurse[[#This Row],[LPN Hours (excl. Admin)]],Nurse[[#This Row],[CNA Hours]],Nurse[[#This Row],[NA TR Hours]],Nurse[[#This Row],[Med Aide/Tech Hours]])</f>
        <v>153.76358695652172</v>
      </c>
      <c r="L372" s="4">
        <f>SUM(Nurse[[#This Row],[RN Hours (excl. Admin, DON)]],Nurse[[#This Row],[RN Admin Hours]],Nurse[[#This Row],[RN DON Hours]])</f>
        <v>23.619565217391305</v>
      </c>
      <c r="M372" s="4">
        <v>11.896739130434783</v>
      </c>
      <c r="N372" s="4">
        <v>6.5271739130434785</v>
      </c>
      <c r="O372" s="4">
        <v>5.1956521739130439</v>
      </c>
      <c r="P372" s="4">
        <f>SUM(Nurse[[#This Row],[LPN Hours (excl. Admin)]],Nurse[[#This Row],[LPN Admin Hours]])</f>
        <v>47.084239130434781</v>
      </c>
      <c r="Q372" s="4">
        <v>47.084239130434781</v>
      </c>
      <c r="R372" s="4">
        <v>0</v>
      </c>
      <c r="S372" s="4">
        <f>SUM(Nurse[[#This Row],[CNA Hours]],Nurse[[#This Row],[NA TR Hours]],Nurse[[#This Row],[Med Aide/Tech Hours]])</f>
        <v>94.782608695652172</v>
      </c>
      <c r="T372" s="4">
        <v>58.290760869565219</v>
      </c>
      <c r="U372" s="4">
        <v>30.445652173913043</v>
      </c>
      <c r="V372" s="4">
        <v>6.0461956521739131</v>
      </c>
      <c r="W3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2" s="4">
        <v>0</v>
      </c>
      <c r="Y372" s="4">
        <v>0</v>
      </c>
      <c r="Z372" s="4">
        <v>0</v>
      </c>
      <c r="AA372" s="4">
        <v>0</v>
      </c>
      <c r="AB372" s="4">
        <v>0</v>
      </c>
      <c r="AC372" s="4">
        <v>0</v>
      </c>
      <c r="AD372" s="4">
        <v>0</v>
      </c>
      <c r="AE372" s="4">
        <v>0</v>
      </c>
      <c r="AF372" s="1">
        <v>265246</v>
      </c>
      <c r="AG372" s="1">
        <v>7</v>
      </c>
      <c r="AH372"/>
    </row>
    <row r="373" spans="1:34" x14ac:dyDescent="0.25">
      <c r="A373" t="s">
        <v>496</v>
      </c>
      <c r="B373" t="s">
        <v>259</v>
      </c>
      <c r="C373" t="s">
        <v>812</v>
      </c>
      <c r="D373" t="s">
        <v>538</v>
      </c>
      <c r="E373" s="4">
        <v>66.260869565217391</v>
      </c>
      <c r="F373" s="4">
        <f>Nurse[[#This Row],[Total Nurse Staff Hours]]/Nurse[[#This Row],[MDS Census]]</f>
        <v>3.4820636482939618</v>
      </c>
      <c r="G373" s="4">
        <f>Nurse[[#This Row],[Total Direct Care Staff Hours]]/Nurse[[#This Row],[MDS Census]]</f>
        <v>3.2484678477690281</v>
      </c>
      <c r="H373" s="4">
        <f>Nurse[[#This Row],[Total RN Hours (w/ Admin, DON)]]/Nurse[[#This Row],[MDS Census]]</f>
        <v>0.25227526246719162</v>
      </c>
      <c r="I373" s="4">
        <f>Nurse[[#This Row],[RN Hours (excl. Admin, DON)]]/Nurse[[#This Row],[MDS Census]]</f>
        <v>8.987368766404201E-2</v>
      </c>
      <c r="J373" s="4">
        <f>SUM(Nurse[[#This Row],[RN Hours (excl. Admin, DON)]],Nurse[[#This Row],[RN Admin Hours]],Nurse[[#This Row],[RN DON Hours]],Nurse[[#This Row],[LPN Hours (excl. Admin)]],Nurse[[#This Row],[LPN Admin Hours]],Nurse[[#This Row],[CNA Hours]],Nurse[[#This Row],[NA TR Hours]],Nurse[[#This Row],[Med Aide/Tech Hours]])</f>
        <v>230.72456521739122</v>
      </c>
      <c r="K373" s="4">
        <f>SUM(Nurse[[#This Row],[RN Hours (excl. Admin, DON)]],Nurse[[#This Row],[LPN Hours (excl. Admin)]],Nurse[[#This Row],[CNA Hours]],Nurse[[#This Row],[NA TR Hours]],Nurse[[#This Row],[Med Aide/Tech Hours]])</f>
        <v>215.24630434782603</v>
      </c>
      <c r="L373" s="4">
        <f>SUM(Nurse[[#This Row],[RN Hours (excl. Admin, DON)]],Nurse[[#This Row],[RN Admin Hours]],Nurse[[#This Row],[RN DON Hours]])</f>
        <v>16.715978260869566</v>
      </c>
      <c r="M373" s="4">
        <v>5.955108695652175</v>
      </c>
      <c r="N373" s="4">
        <v>5.3804347826086953</v>
      </c>
      <c r="O373" s="4">
        <v>5.3804347826086953</v>
      </c>
      <c r="P373" s="4">
        <f>SUM(Nurse[[#This Row],[LPN Hours (excl. Admin)]],Nurse[[#This Row],[LPN Admin Hours]])</f>
        <v>70.069782608695661</v>
      </c>
      <c r="Q373" s="4">
        <v>65.352391304347833</v>
      </c>
      <c r="R373" s="4">
        <v>4.7173913043478262</v>
      </c>
      <c r="S373" s="4">
        <f>SUM(Nurse[[#This Row],[CNA Hours]],Nurse[[#This Row],[NA TR Hours]],Nurse[[#This Row],[Med Aide/Tech Hours]])</f>
        <v>143.93880434782602</v>
      </c>
      <c r="T373" s="4">
        <v>129.96086956521731</v>
      </c>
      <c r="U373" s="4">
        <v>0</v>
      </c>
      <c r="V373" s="4">
        <v>13.977934782608699</v>
      </c>
      <c r="W3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51.725543478260867</v>
      </c>
      <c r="X373" s="4">
        <v>0.67663043478260865</v>
      </c>
      <c r="Y373" s="4">
        <v>0</v>
      </c>
      <c r="Z373" s="4">
        <v>0</v>
      </c>
      <c r="AA373" s="4">
        <v>9.5516304347826093</v>
      </c>
      <c r="AB373" s="4">
        <v>0</v>
      </c>
      <c r="AC373" s="4">
        <v>41.497282608695649</v>
      </c>
      <c r="AD373" s="4">
        <v>0</v>
      </c>
      <c r="AE373" s="4">
        <v>0</v>
      </c>
      <c r="AF373" s="1">
        <v>265595</v>
      </c>
      <c r="AG373" s="1">
        <v>7</v>
      </c>
      <c r="AH373"/>
    </row>
    <row r="374" spans="1:34" x14ac:dyDescent="0.25">
      <c r="A374" t="s">
        <v>496</v>
      </c>
      <c r="B374" t="s">
        <v>138</v>
      </c>
      <c r="C374" t="s">
        <v>776</v>
      </c>
      <c r="D374" t="s">
        <v>616</v>
      </c>
      <c r="E374" s="4">
        <v>66.771739130434781</v>
      </c>
      <c r="F374" s="4">
        <f>Nurse[[#This Row],[Total Nurse Staff Hours]]/Nurse[[#This Row],[MDS Census]]</f>
        <v>3.0864414781051597</v>
      </c>
      <c r="G374" s="4">
        <f>Nurse[[#This Row],[Total Direct Care Staff Hours]]/Nurse[[#This Row],[MDS Census]]</f>
        <v>2.8108985837538656</v>
      </c>
      <c r="H374" s="4">
        <f>Nurse[[#This Row],[Total RN Hours (w/ Admin, DON)]]/Nurse[[#This Row],[MDS Census]]</f>
        <v>0.44806771935536394</v>
      </c>
      <c r="I374" s="4">
        <f>Nurse[[#This Row],[RN Hours (excl. Admin, DON)]]/Nurse[[#This Row],[MDS Census]]</f>
        <v>0.17252482500406968</v>
      </c>
      <c r="J374" s="4">
        <f>SUM(Nurse[[#This Row],[RN Hours (excl. Admin, DON)]],Nurse[[#This Row],[RN Admin Hours]],Nurse[[#This Row],[RN DON Hours]],Nurse[[#This Row],[LPN Hours (excl. Admin)]],Nurse[[#This Row],[LPN Admin Hours]],Nurse[[#This Row],[CNA Hours]],Nurse[[#This Row],[NA TR Hours]],Nurse[[#This Row],[Med Aide/Tech Hours]])</f>
        <v>206.08706521739126</v>
      </c>
      <c r="K374" s="4">
        <f>SUM(Nurse[[#This Row],[RN Hours (excl. Admin, DON)]],Nurse[[#This Row],[LPN Hours (excl. Admin)]],Nurse[[#This Row],[CNA Hours]],Nurse[[#This Row],[NA TR Hours]],Nurse[[#This Row],[Med Aide/Tech Hours]])</f>
        <v>187.6885869565217</v>
      </c>
      <c r="L374" s="4">
        <f>SUM(Nurse[[#This Row],[RN Hours (excl. Admin, DON)]],Nurse[[#This Row],[RN Admin Hours]],Nurse[[#This Row],[RN DON Hours]])</f>
        <v>29.918260869565223</v>
      </c>
      <c r="M374" s="4">
        <v>11.519782608695653</v>
      </c>
      <c r="N374" s="4">
        <v>12.74630434782609</v>
      </c>
      <c r="O374" s="4">
        <v>5.6521739130434785</v>
      </c>
      <c r="P374" s="4">
        <f>SUM(Nurse[[#This Row],[LPN Hours (excl. Admin)]],Nurse[[#This Row],[LPN Admin Hours]])</f>
        <v>68.748586956521734</v>
      </c>
      <c r="Q374" s="4">
        <v>68.748586956521734</v>
      </c>
      <c r="R374" s="4">
        <v>0</v>
      </c>
      <c r="S374" s="4">
        <f>SUM(Nurse[[#This Row],[CNA Hours]],Nurse[[#This Row],[NA TR Hours]],Nurse[[#This Row],[Med Aide/Tech Hours]])</f>
        <v>107.42021739130433</v>
      </c>
      <c r="T374" s="4">
        <v>84.179347826086953</v>
      </c>
      <c r="U374" s="4">
        <v>2.5969565217391302</v>
      </c>
      <c r="V374" s="4">
        <v>20.643913043478257</v>
      </c>
      <c r="W3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4" s="4">
        <v>0</v>
      </c>
      <c r="Y374" s="4">
        <v>0</v>
      </c>
      <c r="Z374" s="4">
        <v>0</v>
      </c>
      <c r="AA374" s="4">
        <v>0</v>
      </c>
      <c r="AB374" s="4">
        <v>0</v>
      </c>
      <c r="AC374" s="4">
        <v>0</v>
      </c>
      <c r="AD374" s="4">
        <v>0</v>
      </c>
      <c r="AE374" s="4">
        <v>0</v>
      </c>
      <c r="AF374" s="1">
        <v>265393</v>
      </c>
      <c r="AG374" s="1">
        <v>7</v>
      </c>
      <c r="AH374"/>
    </row>
    <row r="375" spans="1:34" x14ac:dyDescent="0.25">
      <c r="A375" t="s">
        <v>496</v>
      </c>
      <c r="B375" t="s">
        <v>327</v>
      </c>
      <c r="C375" t="s">
        <v>650</v>
      </c>
      <c r="D375" t="s">
        <v>627</v>
      </c>
      <c r="E375" s="4">
        <v>97.489130434782609</v>
      </c>
      <c r="F375" s="4">
        <f>Nurse[[#This Row],[Total Nurse Staff Hours]]/Nurse[[#This Row],[MDS Census]]</f>
        <v>3.495555803322556</v>
      </c>
      <c r="G375" s="4">
        <f>Nurse[[#This Row],[Total Direct Care Staff Hours]]/Nurse[[#This Row],[MDS Census]]</f>
        <v>3.2197034229011039</v>
      </c>
      <c r="H375" s="4">
        <f>Nurse[[#This Row],[Total RN Hours (w/ Admin, DON)]]/Nurse[[#This Row],[MDS Census]]</f>
        <v>0.19839669974356117</v>
      </c>
      <c r="I375" s="4">
        <f>Nurse[[#This Row],[RN Hours (excl. Admin, DON)]]/Nurse[[#This Row],[MDS Census]]</f>
        <v>0.1430928754599175</v>
      </c>
      <c r="J375" s="4">
        <f>SUM(Nurse[[#This Row],[RN Hours (excl. Admin, DON)]],Nurse[[#This Row],[RN Admin Hours]],Nurse[[#This Row],[RN DON Hours]],Nurse[[#This Row],[LPN Hours (excl. Admin)]],Nurse[[#This Row],[LPN Admin Hours]],Nurse[[#This Row],[CNA Hours]],Nurse[[#This Row],[NA TR Hours]],Nurse[[#This Row],[Med Aide/Tech Hours]])</f>
        <v>340.77869565217395</v>
      </c>
      <c r="K375" s="4">
        <f>SUM(Nurse[[#This Row],[RN Hours (excl. Admin, DON)]],Nurse[[#This Row],[LPN Hours (excl. Admin)]],Nurse[[#This Row],[CNA Hours]],Nurse[[#This Row],[NA TR Hours]],Nurse[[#This Row],[Med Aide/Tech Hours]])</f>
        <v>313.88608695652175</v>
      </c>
      <c r="L375" s="4">
        <f>SUM(Nurse[[#This Row],[RN Hours (excl. Admin, DON)]],Nurse[[#This Row],[RN Admin Hours]],Nurse[[#This Row],[RN DON Hours]])</f>
        <v>19.341521739130435</v>
      </c>
      <c r="M375" s="4">
        <v>13.950000000000001</v>
      </c>
      <c r="N375" s="4">
        <v>0</v>
      </c>
      <c r="O375" s="4">
        <v>5.391521739130436</v>
      </c>
      <c r="P375" s="4">
        <f>SUM(Nurse[[#This Row],[LPN Hours (excl. Admin)]],Nurse[[#This Row],[LPN Admin Hours]])</f>
        <v>79.986521739130438</v>
      </c>
      <c r="Q375" s="4">
        <v>58.485434782608692</v>
      </c>
      <c r="R375" s="4">
        <v>21.501086956521739</v>
      </c>
      <c r="S375" s="4">
        <f>SUM(Nurse[[#This Row],[CNA Hours]],Nurse[[#This Row],[NA TR Hours]],Nurse[[#This Row],[Med Aide/Tech Hours]])</f>
        <v>241.45065217391306</v>
      </c>
      <c r="T375" s="4">
        <v>202.94065217391307</v>
      </c>
      <c r="U375" s="4">
        <v>0</v>
      </c>
      <c r="V375" s="4">
        <v>38.509999999999984</v>
      </c>
      <c r="W3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5" s="4">
        <v>0</v>
      </c>
      <c r="Y375" s="4">
        <v>0</v>
      </c>
      <c r="Z375" s="4">
        <v>0</v>
      </c>
      <c r="AA375" s="4">
        <v>0</v>
      </c>
      <c r="AB375" s="4">
        <v>0</v>
      </c>
      <c r="AC375" s="4">
        <v>0</v>
      </c>
      <c r="AD375" s="4">
        <v>0</v>
      </c>
      <c r="AE375" s="4">
        <v>0</v>
      </c>
      <c r="AF375" s="1">
        <v>265708</v>
      </c>
      <c r="AG375" s="1">
        <v>7</v>
      </c>
      <c r="AH375"/>
    </row>
    <row r="376" spans="1:34" x14ac:dyDescent="0.25">
      <c r="A376" t="s">
        <v>496</v>
      </c>
      <c r="B376" t="s">
        <v>190</v>
      </c>
      <c r="C376" t="s">
        <v>775</v>
      </c>
      <c r="D376" t="s">
        <v>572</v>
      </c>
      <c r="E376" s="4">
        <v>62.217391304347828</v>
      </c>
      <c r="F376" s="4">
        <f>Nurse[[#This Row],[Total Nurse Staff Hours]]/Nurse[[#This Row],[MDS Census]]</f>
        <v>3.2424790356394131</v>
      </c>
      <c r="G376" s="4">
        <f>Nurse[[#This Row],[Total Direct Care Staff Hours]]/Nurse[[#This Row],[MDS Census]]</f>
        <v>3.0177236198462616</v>
      </c>
      <c r="H376" s="4">
        <f>Nurse[[#This Row],[Total RN Hours (w/ Admin, DON)]]/Nurse[[#This Row],[MDS Census]]</f>
        <v>0.366701607267645</v>
      </c>
      <c r="I376" s="4">
        <f>Nurse[[#This Row],[RN Hours (excl. Admin, DON)]]/Nurse[[#This Row],[MDS Census]]</f>
        <v>0.22388190076869321</v>
      </c>
      <c r="J376" s="4">
        <f>SUM(Nurse[[#This Row],[RN Hours (excl. Admin, DON)]],Nurse[[#This Row],[RN Admin Hours]],Nurse[[#This Row],[RN DON Hours]],Nurse[[#This Row],[LPN Hours (excl. Admin)]],Nurse[[#This Row],[LPN Admin Hours]],Nurse[[#This Row],[CNA Hours]],Nurse[[#This Row],[NA TR Hours]],Nurse[[#This Row],[Med Aide/Tech Hours]])</f>
        <v>201.73858695652174</v>
      </c>
      <c r="K376" s="4">
        <f>SUM(Nurse[[#This Row],[RN Hours (excl. Admin, DON)]],Nurse[[#This Row],[LPN Hours (excl. Admin)]],Nurse[[#This Row],[CNA Hours]],Nurse[[#This Row],[NA TR Hours]],Nurse[[#This Row],[Med Aide/Tech Hours]])</f>
        <v>187.75489130434784</v>
      </c>
      <c r="L376" s="4">
        <f>SUM(Nurse[[#This Row],[RN Hours (excl. Admin, DON)]],Nurse[[#This Row],[RN Admin Hours]],Nurse[[#This Row],[RN DON Hours]])</f>
        <v>22.815217391304348</v>
      </c>
      <c r="M376" s="4">
        <v>13.929347826086957</v>
      </c>
      <c r="N376" s="4">
        <v>3.9048913043478262</v>
      </c>
      <c r="O376" s="4">
        <v>4.9809782608695654</v>
      </c>
      <c r="P376" s="4">
        <f>SUM(Nurse[[#This Row],[LPN Hours (excl. Admin)]],Nurse[[#This Row],[LPN Admin Hours]])</f>
        <v>36.847826086956523</v>
      </c>
      <c r="Q376" s="4">
        <v>31.75</v>
      </c>
      <c r="R376" s="4">
        <v>5.0978260869565215</v>
      </c>
      <c r="S376" s="4">
        <f>SUM(Nurse[[#This Row],[CNA Hours]],Nurse[[#This Row],[NA TR Hours]],Nurse[[#This Row],[Med Aide/Tech Hours]])</f>
        <v>142.07554347826087</v>
      </c>
      <c r="T376" s="4">
        <v>84.540760869565219</v>
      </c>
      <c r="U376" s="4">
        <v>25.803804347826084</v>
      </c>
      <c r="V376" s="4">
        <v>31.730978260869566</v>
      </c>
      <c r="W3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6" s="4">
        <v>0</v>
      </c>
      <c r="Y376" s="4">
        <v>0</v>
      </c>
      <c r="Z376" s="4">
        <v>0</v>
      </c>
      <c r="AA376" s="4">
        <v>0</v>
      </c>
      <c r="AB376" s="4">
        <v>0</v>
      </c>
      <c r="AC376" s="4">
        <v>0</v>
      </c>
      <c r="AD376" s="4">
        <v>0</v>
      </c>
      <c r="AE376" s="4">
        <v>0</v>
      </c>
      <c r="AF376" s="1">
        <v>265479</v>
      </c>
      <c r="AG376" s="1">
        <v>7</v>
      </c>
      <c r="AH376"/>
    </row>
    <row r="377" spans="1:34" x14ac:dyDescent="0.25">
      <c r="A377" t="s">
        <v>496</v>
      </c>
      <c r="B377" t="s">
        <v>268</v>
      </c>
      <c r="C377" t="s">
        <v>815</v>
      </c>
      <c r="D377" t="s">
        <v>555</v>
      </c>
      <c r="E377" s="4">
        <v>55.760869565217391</v>
      </c>
      <c r="F377" s="4">
        <f>Nurse[[#This Row],[Total Nurse Staff Hours]]/Nurse[[#This Row],[MDS Census]]</f>
        <v>1.5355321637426902</v>
      </c>
      <c r="G377" s="4">
        <f>Nurse[[#This Row],[Total Direct Care Staff Hours]]/Nurse[[#This Row],[MDS Census]]</f>
        <v>1.3340701754385966</v>
      </c>
      <c r="H377" s="4">
        <f>Nurse[[#This Row],[Total RN Hours (w/ Admin, DON)]]/Nurse[[#This Row],[MDS Census]]</f>
        <v>0.43545808966861604</v>
      </c>
      <c r="I377" s="4">
        <f>Nurse[[#This Row],[RN Hours (excl. Admin, DON)]]/Nurse[[#This Row],[MDS Census]]</f>
        <v>0.34822612085769983</v>
      </c>
      <c r="J377" s="4">
        <f>SUM(Nurse[[#This Row],[RN Hours (excl. Admin, DON)]],Nurse[[#This Row],[RN Admin Hours]],Nurse[[#This Row],[RN DON Hours]],Nurse[[#This Row],[LPN Hours (excl. Admin)]],Nurse[[#This Row],[LPN Admin Hours]],Nurse[[#This Row],[CNA Hours]],Nurse[[#This Row],[NA TR Hours]],Nurse[[#This Row],[Med Aide/Tech Hours]])</f>
        <v>85.622608695652175</v>
      </c>
      <c r="K377" s="4">
        <f>SUM(Nurse[[#This Row],[RN Hours (excl. Admin, DON)]],Nurse[[#This Row],[LPN Hours (excl. Admin)]],Nurse[[#This Row],[CNA Hours]],Nurse[[#This Row],[NA TR Hours]],Nurse[[#This Row],[Med Aide/Tech Hours]])</f>
        <v>74.388913043478269</v>
      </c>
      <c r="L377" s="4">
        <f>SUM(Nurse[[#This Row],[RN Hours (excl. Admin, DON)]],Nurse[[#This Row],[RN Admin Hours]],Nurse[[#This Row],[RN DON Hours]])</f>
        <v>24.281521739130437</v>
      </c>
      <c r="M377" s="4">
        <v>19.417391304347827</v>
      </c>
      <c r="N377" s="4">
        <v>0</v>
      </c>
      <c r="O377" s="4">
        <v>4.8641304347826084</v>
      </c>
      <c r="P377" s="4">
        <f>SUM(Nurse[[#This Row],[LPN Hours (excl. Admin)]],Nurse[[#This Row],[LPN Admin Hours]])</f>
        <v>22.326630434782608</v>
      </c>
      <c r="Q377" s="4">
        <v>15.957065217391303</v>
      </c>
      <c r="R377" s="4">
        <v>6.3695652173913047</v>
      </c>
      <c r="S377" s="4">
        <f>SUM(Nurse[[#This Row],[CNA Hours]],Nurse[[#This Row],[NA TR Hours]],Nurse[[#This Row],[Med Aide/Tech Hours]])</f>
        <v>39.014456521739135</v>
      </c>
      <c r="T377" s="4">
        <v>13.604456521739134</v>
      </c>
      <c r="U377" s="4">
        <v>18.78913043478261</v>
      </c>
      <c r="V377" s="4">
        <v>6.620869565217391</v>
      </c>
      <c r="W3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1.5244565217391304</v>
      </c>
      <c r="X377" s="4">
        <v>1.5244565217391304</v>
      </c>
      <c r="Y377" s="4">
        <v>0</v>
      </c>
      <c r="Z377" s="4">
        <v>0</v>
      </c>
      <c r="AA377" s="4">
        <v>0</v>
      </c>
      <c r="AB377" s="4">
        <v>0</v>
      </c>
      <c r="AC377" s="4">
        <v>0</v>
      </c>
      <c r="AD377" s="4">
        <v>0</v>
      </c>
      <c r="AE377" s="4">
        <v>0</v>
      </c>
      <c r="AF377" s="1">
        <v>265611</v>
      </c>
      <c r="AG377" s="1">
        <v>7</v>
      </c>
      <c r="AH377"/>
    </row>
    <row r="378" spans="1:34" x14ac:dyDescent="0.25">
      <c r="A378" t="s">
        <v>496</v>
      </c>
      <c r="B378" t="s">
        <v>438</v>
      </c>
      <c r="C378" t="s">
        <v>750</v>
      </c>
      <c r="D378" t="s">
        <v>605</v>
      </c>
      <c r="E378" s="4">
        <v>76.315217391304344</v>
      </c>
      <c r="F378" s="4">
        <f>Nurse[[#This Row],[Total Nurse Staff Hours]]/Nurse[[#This Row],[MDS Census]]</f>
        <v>2.4744053553624843</v>
      </c>
      <c r="G378" s="4">
        <f>Nurse[[#This Row],[Total Direct Care Staff Hours]]/Nurse[[#This Row],[MDS Census]]</f>
        <v>2.2420310497080189</v>
      </c>
      <c r="H378" s="4">
        <f>Nurse[[#This Row],[Total RN Hours (w/ Admin, DON)]]/Nurse[[#This Row],[MDS Census]]</f>
        <v>0.4158239567013246</v>
      </c>
      <c r="I378" s="4">
        <f>Nurse[[#This Row],[RN Hours (excl. Admin, DON)]]/Nurse[[#This Row],[MDS Census]]</f>
        <v>0.18344965104685942</v>
      </c>
      <c r="J378" s="4">
        <f>SUM(Nurse[[#This Row],[RN Hours (excl. Admin, DON)]],Nurse[[#This Row],[RN Admin Hours]],Nurse[[#This Row],[RN DON Hours]],Nurse[[#This Row],[LPN Hours (excl. Admin)]],Nurse[[#This Row],[LPN Admin Hours]],Nurse[[#This Row],[CNA Hours]],Nurse[[#This Row],[NA TR Hours]],Nurse[[#This Row],[Med Aide/Tech Hours]])</f>
        <v>188.83478260869566</v>
      </c>
      <c r="K378" s="4">
        <f>SUM(Nurse[[#This Row],[RN Hours (excl. Admin, DON)]],Nurse[[#This Row],[LPN Hours (excl. Admin)]],Nurse[[#This Row],[CNA Hours]],Nurse[[#This Row],[NA TR Hours]],Nurse[[#This Row],[Med Aide/Tech Hours]])</f>
        <v>171.10108695652175</v>
      </c>
      <c r="L378" s="4">
        <f>SUM(Nurse[[#This Row],[RN Hours (excl. Admin, DON)]],Nurse[[#This Row],[RN Admin Hours]],Nurse[[#This Row],[RN DON Hours]])</f>
        <v>31.733695652173914</v>
      </c>
      <c r="M378" s="4">
        <v>14</v>
      </c>
      <c r="N378" s="4">
        <v>12.081521739130435</v>
      </c>
      <c r="O378" s="4">
        <v>5.6521739130434785</v>
      </c>
      <c r="P378" s="4">
        <f>SUM(Nurse[[#This Row],[LPN Hours (excl. Admin)]],Nurse[[#This Row],[LPN Admin Hours]])</f>
        <v>39.146847826086969</v>
      </c>
      <c r="Q378" s="4">
        <v>39.146847826086969</v>
      </c>
      <c r="R378" s="4">
        <v>0</v>
      </c>
      <c r="S378" s="4">
        <f>SUM(Nurse[[#This Row],[CNA Hours]],Nurse[[#This Row],[NA TR Hours]],Nurse[[#This Row],[Med Aide/Tech Hours]])</f>
        <v>117.95423913043479</v>
      </c>
      <c r="T378" s="4">
        <v>51.956739130434777</v>
      </c>
      <c r="U378" s="4">
        <v>36.48923913043479</v>
      </c>
      <c r="V378" s="4">
        <v>29.50826086956522</v>
      </c>
      <c r="W3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8" s="4">
        <v>0</v>
      </c>
      <c r="Y378" s="4">
        <v>0</v>
      </c>
      <c r="Z378" s="4">
        <v>0</v>
      </c>
      <c r="AA378" s="4">
        <v>0</v>
      </c>
      <c r="AB378" s="4">
        <v>0</v>
      </c>
      <c r="AC378" s="4">
        <v>0</v>
      </c>
      <c r="AD378" s="4">
        <v>0</v>
      </c>
      <c r="AE378" s="4">
        <v>0</v>
      </c>
      <c r="AF378" s="1">
        <v>265851</v>
      </c>
      <c r="AG378" s="1">
        <v>7</v>
      </c>
      <c r="AH378"/>
    </row>
    <row r="379" spans="1:34" x14ac:dyDescent="0.25">
      <c r="A379" t="s">
        <v>496</v>
      </c>
      <c r="B379" t="s">
        <v>460</v>
      </c>
      <c r="C379" t="s">
        <v>716</v>
      </c>
      <c r="D379" t="s">
        <v>610</v>
      </c>
      <c r="E379" s="4">
        <v>22.663043478260871</v>
      </c>
      <c r="F379" s="4">
        <f>Nurse[[#This Row],[Total Nurse Staff Hours]]/Nurse[[#This Row],[MDS Census]]</f>
        <v>3.3272182254196641</v>
      </c>
      <c r="G379" s="4">
        <f>Nurse[[#This Row],[Total Direct Care Staff Hours]]/Nurse[[#This Row],[MDS Census]]</f>
        <v>3.0366906474820143</v>
      </c>
      <c r="H379" s="4">
        <f>Nurse[[#This Row],[Total RN Hours (w/ Admin, DON)]]/Nurse[[#This Row],[MDS Census]]</f>
        <v>0.60311750599520375</v>
      </c>
      <c r="I379" s="4">
        <f>Nurse[[#This Row],[RN Hours (excl. Admin, DON)]]/Nurse[[#This Row],[MDS Census]]</f>
        <v>0.31258992805755392</v>
      </c>
      <c r="J379" s="4">
        <f>SUM(Nurse[[#This Row],[RN Hours (excl. Admin, DON)]],Nurse[[#This Row],[RN Admin Hours]],Nurse[[#This Row],[RN DON Hours]],Nurse[[#This Row],[LPN Hours (excl. Admin)]],Nurse[[#This Row],[LPN Admin Hours]],Nurse[[#This Row],[CNA Hours]],Nurse[[#This Row],[NA TR Hours]],Nurse[[#This Row],[Med Aide/Tech Hours]])</f>
        <v>75.404891304347828</v>
      </c>
      <c r="K379" s="4">
        <f>SUM(Nurse[[#This Row],[RN Hours (excl. Admin, DON)]],Nurse[[#This Row],[LPN Hours (excl. Admin)]],Nurse[[#This Row],[CNA Hours]],Nurse[[#This Row],[NA TR Hours]],Nurse[[#This Row],[Med Aide/Tech Hours]])</f>
        <v>68.820652173913047</v>
      </c>
      <c r="L379" s="4">
        <f>SUM(Nurse[[#This Row],[RN Hours (excl. Admin, DON)]],Nurse[[#This Row],[RN Admin Hours]],Nurse[[#This Row],[RN DON Hours]])</f>
        <v>13.668478260869565</v>
      </c>
      <c r="M379" s="4">
        <v>7.0842391304347823</v>
      </c>
      <c r="N379" s="4">
        <v>0.62771739130434778</v>
      </c>
      <c r="O379" s="4">
        <v>5.9565217391304346</v>
      </c>
      <c r="P379" s="4">
        <f>SUM(Nurse[[#This Row],[LPN Hours (excl. Admin)]],Nurse[[#This Row],[LPN Admin Hours]])</f>
        <v>18.171195652173914</v>
      </c>
      <c r="Q379" s="4">
        <v>18.171195652173914</v>
      </c>
      <c r="R379" s="4">
        <v>0</v>
      </c>
      <c r="S379" s="4">
        <f>SUM(Nurse[[#This Row],[CNA Hours]],Nurse[[#This Row],[NA TR Hours]],Nurse[[#This Row],[Med Aide/Tech Hours]])</f>
        <v>43.565217391304351</v>
      </c>
      <c r="T379" s="4">
        <v>29.948369565217391</v>
      </c>
      <c r="U379" s="4">
        <v>1.7173913043478262</v>
      </c>
      <c r="V379" s="4">
        <v>11.899456521739131</v>
      </c>
      <c r="W3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0.20652173913043478</v>
      </c>
      <c r="X379" s="4">
        <v>8.1521739130434784E-2</v>
      </c>
      <c r="Y379" s="4">
        <v>0</v>
      </c>
      <c r="Z379" s="4">
        <v>0</v>
      </c>
      <c r="AA379" s="4">
        <v>0</v>
      </c>
      <c r="AB379" s="4">
        <v>0</v>
      </c>
      <c r="AC379" s="4">
        <v>0</v>
      </c>
      <c r="AD379" s="4">
        <v>0</v>
      </c>
      <c r="AE379" s="4">
        <v>0.125</v>
      </c>
      <c r="AF379" s="1">
        <v>265879</v>
      </c>
      <c r="AG379" s="1">
        <v>7</v>
      </c>
      <c r="AH379"/>
    </row>
    <row r="380" spans="1:34" x14ac:dyDescent="0.25">
      <c r="A380" t="s">
        <v>496</v>
      </c>
      <c r="B380" t="s">
        <v>434</v>
      </c>
      <c r="C380" t="s">
        <v>758</v>
      </c>
      <c r="D380" t="s">
        <v>544</v>
      </c>
      <c r="E380" s="4">
        <v>42.728260869565219</v>
      </c>
      <c r="F380" s="4">
        <f>Nurse[[#This Row],[Total Nurse Staff Hours]]/Nurse[[#This Row],[MDS Census]]</f>
        <v>2.6367463749682023</v>
      </c>
      <c r="G380" s="4">
        <f>Nurse[[#This Row],[Total Direct Care Staff Hours]]/Nurse[[#This Row],[MDS Census]]</f>
        <v>2.3764487407784287</v>
      </c>
      <c r="H380" s="4">
        <f>Nurse[[#This Row],[Total RN Hours (w/ Admin, DON)]]/Nurse[[#This Row],[MDS Census]]</f>
        <v>0.72606970236581037</v>
      </c>
      <c r="I380" s="4">
        <f>Nurse[[#This Row],[RN Hours (excl. Admin, DON)]]/Nurse[[#This Row],[MDS Census]]</f>
        <v>0.46577206817603672</v>
      </c>
      <c r="J380" s="4">
        <f>SUM(Nurse[[#This Row],[RN Hours (excl. Admin, DON)]],Nurse[[#This Row],[RN Admin Hours]],Nurse[[#This Row],[RN DON Hours]],Nurse[[#This Row],[LPN Hours (excl. Admin)]],Nurse[[#This Row],[LPN Admin Hours]],Nurse[[#This Row],[CNA Hours]],Nurse[[#This Row],[NA TR Hours]],Nurse[[#This Row],[Med Aide/Tech Hours]])</f>
        <v>112.66358695652178</v>
      </c>
      <c r="K380" s="4">
        <f>SUM(Nurse[[#This Row],[RN Hours (excl. Admin, DON)]],Nurse[[#This Row],[LPN Hours (excl. Admin)]],Nurse[[#This Row],[CNA Hours]],Nurse[[#This Row],[NA TR Hours]],Nurse[[#This Row],[Med Aide/Tech Hours]])</f>
        <v>101.54152173913047</v>
      </c>
      <c r="L380" s="4">
        <f>SUM(Nurse[[#This Row],[RN Hours (excl. Admin, DON)]],Nurse[[#This Row],[RN Admin Hours]],Nurse[[#This Row],[RN DON Hours]])</f>
        <v>31.02369565217392</v>
      </c>
      <c r="M380" s="4">
        <v>19.901630434782614</v>
      </c>
      <c r="N380" s="4">
        <v>5.7742391304347827</v>
      </c>
      <c r="O380" s="4">
        <v>5.3478260869565215</v>
      </c>
      <c r="P380" s="4">
        <f>SUM(Nurse[[#This Row],[LPN Hours (excl. Admin)]],Nurse[[#This Row],[LPN Admin Hours]])</f>
        <v>14.156630434782603</v>
      </c>
      <c r="Q380" s="4">
        <v>14.156630434782603</v>
      </c>
      <c r="R380" s="4">
        <v>0</v>
      </c>
      <c r="S380" s="4">
        <f>SUM(Nurse[[#This Row],[CNA Hours]],Nurse[[#This Row],[NA TR Hours]],Nurse[[#This Row],[Med Aide/Tech Hours]])</f>
        <v>67.483260869565243</v>
      </c>
      <c r="T380" s="4">
        <v>55.982717391304369</v>
      </c>
      <c r="U380" s="4">
        <v>0.83967391304347827</v>
      </c>
      <c r="V380" s="4">
        <v>10.660869565217389</v>
      </c>
      <c r="W3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0" s="4">
        <v>0</v>
      </c>
      <c r="Y380" s="4">
        <v>0</v>
      </c>
      <c r="Z380" s="4">
        <v>0</v>
      </c>
      <c r="AA380" s="4">
        <v>0</v>
      </c>
      <c r="AB380" s="4">
        <v>0</v>
      </c>
      <c r="AC380" s="4">
        <v>0</v>
      </c>
      <c r="AD380" s="4">
        <v>0</v>
      </c>
      <c r="AE380" s="4">
        <v>0</v>
      </c>
      <c r="AF380" s="1">
        <v>265847</v>
      </c>
      <c r="AG380" s="1">
        <v>7</v>
      </c>
      <c r="AH380"/>
    </row>
    <row r="381" spans="1:34" x14ac:dyDescent="0.25">
      <c r="A381" t="s">
        <v>496</v>
      </c>
      <c r="B381" t="s">
        <v>206</v>
      </c>
      <c r="C381" t="s">
        <v>714</v>
      </c>
      <c r="D381" t="s">
        <v>523</v>
      </c>
      <c r="E381" s="4">
        <v>72.489130434782609</v>
      </c>
      <c r="F381" s="4">
        <f>Nurse[[#This Row],[Total Nurse Staff Hours]]/Nurse[[#This Row],[MDS Census]]</f>
        <v>1.0211051132103763</v>
      </c>
      <c r="G381" s="4">
        <f>Nurse[[#This Row],[Total Direct Care Staff Hours]]/Nurse[[#This Row],[MDS Census]]</f>
        <v>1.0211051132103763</v>
      </c>
      <c r="H381" s="4">
        <f>Nurse[[#This Row],[Total RN Hours (w/ Admin, DON)]]/Nurse[[#This Row],[MDS Census]]</f>
        <v>0.20359124306492726</v>
      </c>
      <c r="I381" s="4">
        <f>Nurse[[#This Row],[RN Hours (excl. Admin, DON)]]/Nurse[[#This Row],[MDS Census]]</f>
        <v>0.20359124306492726</v>
      </c>
      <c r="J381" s="4">
        <f>SUM(Nurse[[#This Row],[RN Hours (excl. Admin, DON)]],Nurse[[#This Row],[RN Admin Hours]],Nurse[[#This Row],[RN DON Hours]],Nurse[[#This Row],[LPN Hours (excl. Admin)]],Nurse[[#This Row],[LPN Admin Hours]],Nurse[[#This Row],[CNA Hours]],Nurse[[#This Row],[NA TR Hours]],Nurse[[#This Row],[Med Aide/Tech Hours]])</f>
        <v>74.019021739130437</v>
      </c>
      <c r="K381" s="4">
        <f>SUM(Nurse[[#This Row],[RN Hours (excl. Admin, DON)]],Nurse[[#This Row],[LPN Hours (excl. Admin)]],Nurse[[#This Row],[CNA Hours]],Nurse[[#This Row],[NA TR Hours]],Nurse[[#This Row],[Med Aide/Tech Hours]])</f>
        <v>74.019021739130437</v>
      </c>
      <c r="L381" s="4">
        <f>SUM(Nurse[[#This Row],[RN Hours (excl. Admin, DON)]],Nurse[[#This Row],[RN Admin Hours]],Nurse[[#This Row],[RN DON Hours]])</f>
        <v>14.758152173913043</v>
      </c>
      <c r="M381" s="4">
        <v>14.758152173913043</v>
      </c>
      <c r="N381" s="4">
        <v>0</v>
      </c>
      <c r="O381" s="4">
        <v>0</v>
      </c>
      <c r="P381" s="4">
        <f>SUM(Nurse[[#This Row],[LPN Hours (excl. Admin)]],Nurse[[#This Row],[LPN Admin Hours]])</f>
        <v>14.730978260869565</v>
      </c>
      <c r="Q381" s="4">
        <v>14.730978260869565</v>
      </c>
      <c r="R381" s="4">
        <v>0</v>
      </c>
      <c r="S381" s="4">
        <f>SUM(Nurse[[#This Row],[CNA Hours]],Nurse[[#This Row],[NA TR Hours]],Nurse[[#This Row],[Med Aide/Tech Hours]])</f>
        <v>44.529891304347828</v>
      </c>
      <c r="T381" s="4">
        <v>39.154891304347828</v>
      </c>
      <c r="U381" s="4">
        <v>5.375</v>
      </c>
      <c r="V381" s="4">
        <v>0</v>
      </c>
      <c r="W3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1" s="4">
        <v>0</v>
      </c>
      <c r="Y381" s="4">
        <v>0</v>
      </c>
      <c r="Z381" s="4">
        <v>0</v>
      </c>
      <c r="AA381" s="4">
        <v>0</v>
      </c>
      <c r="AB381" s="4">
        <v>0</v>
      </c>
      <c r="AC381" s="4">
        <v>0</v>
      </c>
      <c r="AD381" s="4">
        <v>0</v>
      </c>
      <c r="AE381" s="4">
        <v>0</v>
      </c>
      <c r="AF381" s="1">
        <v>265509</v>
      </c>
      <c r="AG381" s="1">
        <v>7</v>
      </c>
      <c r="AH381"/>
    </row>
    <row r="382" spans="1:34" x14ac:dyDescent="0.25">
      <c r="A382" t="s">
        <v>496</v>
      </c>
      <c r="B382" t="s">
        <v>271</v>
      </c>
      <c r="C382" t="s">
        <v>688</v>
      </c>
      <c r="D382" t="s">
        <v>546</v>
      </c>
      <c r="E382" s="4">
        <v>57.630434782608695</v>
      </c>
      <c r="F382" s="4">
        <f>Nurse[[#This Row],[Total Nurse Staff Hours]]/Nurse[[#This Row],[MDS Census]]</f>
        <v>3.0088645794039985</v>
      </c>
      <c r="G382" s="4">
        <f>Nurse[[#This Row],[Total Direct Care Staff Hours]]/Nurse[[#This Row],[MDS Census]]</f>
        <v>2.7261844586948318</v>
      </c>
      <c r="H382" s="4">
        <f>Nurse[[#This Row],[Total RN Hours (w/ Admin, DON)]]/Nurse[[#This Row],[MDS Census]]</f>
        <v>0.3799943417578272</v>
      </c>
      <c r="I382" s="4">
        <f>Nurse[[#This Row],[RN Hours (excl. Admin, DON)]]/Nurse[[#This Row],[MDS Census]]</f>
        <v>0.14222368917389663</v>
      </c>
      <c r="J382" s="4">
        <f>SUM(Nurse[[#This Row],[RN Hours (excl. Admin, DON)]],Nurse[[#This Row],[RN Admin Hours]],Nurse[[#This Row],[RN DON Hours]],Nurse[[#This Row],[LPN Hours (excl. Admin)]],Nurse[[#This Row],[LPN Admin Hours]],Nurse[[#This Row],[CNA Hours]],Nurse[[#This Row],[NA TR Hours]],Nurse[[#This Row],[Med Aide/Tech Hours]])</f>
        <v>173.40217391304347</v>
      </c>
      <c r="K382" s="4">
        <f>SUM(Nurse[[#This Row],[RN Hours (excl. Admin, DON)]],Nurse[[#This Row],[LPN Hours (excl. Admin)]],Nurse[[#This Row],[CNA Hours]],Nurse[[#This Row],[NA TR Hours]],Nurse[[#This Row],[Med Aide/Tech Hours]])</f>
        <v>157.1111956521739</v>
      </c>
      <c r="L382" s="4">
        <f>SUM(Nurse[[#This Row],[RN Hours (excl. Admin, DON)]],Nurse[[#This Row],[RN Admin Hours]],Nurse[[#This Row],[RN DON Hours]])</f>
        <v>21.899239130434779</v>
      </c>
      <c r="M382" s="4">
        <v>8.1964130434782607</v>
      </c>
      <c r="N382" s="4">
        <v>8.5588043478260847</v>
      </c>
      <c r="O382" s="4">
        <v>5.1440217391304346</v>
      </c>
      <c r="P382" s="4">
        <f>SUM(Nurse[[#This Row],[LPN Hours (excl. Admin)]],Nurse[[#This Row],[LPN Admin Hours]])</f>
        <v>38.708478260869562</v>
      </c>
      <c r="Q382" s="4">
        <v>36.120326086956517</v>
      </c>
      <c r="R382" s="4">
        <v>2.5881521739130431</v>
      </c>
      <c r="S382" s="4">
        <f>SUM(Nurse[[#This Row],[CNA Hours]],Nurse[[#This Row],[NA TR Hours]],Nurse[[#This Row],[Med Aide/Tech Hours]])</f>
        <v>112.79445652173914</v>
      </c>
      <c r="T382" s="4">
        <v>67.482717391304348</v>
      </c>
      <c r="U382" s="4">
        <v>18.835108695652174</v>
      </c>
      <c r="V382" s="4">
        <v>26.476630434782614</v>
      </c>
      <c r="W3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2" s="4">
        <v>0</v>
      </c>
      <c r="Y382" s="4">
        <v>0</v>
      </c>
      <c r="Z382" s="4">
        <v>0</v>
      </c>
      <c r="AA382" s="4">
        <v>0</v>
      </c>
      <c r="AB382" s="4">
        <v>0</v>
      </c>
      <c r="AC382" s="4">
        <v>0</v>
      </c>
      <c r="AD382" s="4">
        <v>0</v>
      </c>
      <c r="AE382" s="4">
        <v>0</v>
      </c>
      <c r="AF382" s="1">
        <v>265618</v>
      </c>
      <c r="AG382" s="1">
        <v>7</v>
      </c>
      <c r="AH382"/>
    </row>
    <row r="383" spans="1:34" x14ac:dyDescent="0.25">
      <c r="A383" t="s">
        <v>496</v>
      </c>
      <c r="B383" t="s">
        <v>135</v>
      </c>
      <c r="C383" t="s">
        <v>660</v>
      </c>
      <c r="D383" t="s">
        <v>599</v>
      </c>
      <c r="E383" s="4">
        <v>62.184782608695649</v>
      </c>
      <c r="F383" s="4">
        <f>Nurse[[#This Row],[Total Nurse Staff Hours]]/Nurse[[#This Row],[MDS Census]]</f>
        <v>3.7389005418633108</v>
      </c>
      <c r="G383" s="4">
        <f>Nurse[[#This Row],[Total Direct Care Staff Hours]]/Nurse[[#This Row],[MDS Census]]</f>
        <v>3.354745673833246</v>
      </c>
      <c r="H383" s="4">
        <f>Nurse[[#This Row],[Total RN Hours (w/ Admin, DON)]]/Nurse[[#This Row],[MDS Census]]</f>
        <v>0.58097360601293491</v>
      </c>
      <c r="I383" s="4">
        <f>Nurse[[#This Row],[RN Hours (excl. Admin, DON)]]/Nurse[[#This Row],[MDS Census]]</f>
        <v>0.42776612480335613</v>
      </c>
      <c r="J383" s="4">
        <f>SUM(Nurse[[#This Row],[RN Hours (excl. Admin, DON)]],Nurse[[#This Row],[RN Admin Hours]],Nurse[[#This Row],[RN DON Hours]],Nurse[[#This Row],[LPN Hours (excl. Admin)]],Nurse[[#This Row],[LPN Admin Hours]],Nurse[[#This Row],[CNA Hours]],Nurse[[#This Row],[NA TR Hours]],Nurse[[#This Row],[Med Aide/Tech Hours]])</f>
        <v>232.50271739130434</v>
      </c>
      <c r="K383" s="4">
        <f>SUM(Nurse[[#This Row],[RN Hours (excl. Admin, DON)]],Nurse[[#This Row],[LPN Hours (excl. Admin)]],Nurse[[#This Row],[CNA Hours]],Nurse[[#This Row],[NA TR Hours]],Nurse[[#This Row],[Med Aide/Tech Hours]])</f>
        <v>208.6141304347826</v>
      </c>
      <c r="L383" s="4">
        <f>SUM(Nurse[[#This Row],[RN Hours (excl. Admin, DON)]],Nurse[[#This Row],[RN Admin Hours]],Nurse[[#This Row],[RN DON Hours]])</f>
        <v>36.127717391304351</v>
      </c>
      <c r="M383" s="4">
        <v>26.600543478260871</v>
      </c>
      <c r="N383" s="4">
        <v>4.3532608695652177</v>
      </c>
      <c r="O383" s="4">
        <v>5.1739130434782608</v>
      </c>
      <c r="P383" s="4">
        <f>SUM(Nurse[[#This Row],[LPN Hours (excl. Admin)]],Nurse[[#This Row],[LPN Admin Hours]])</f>
        <v>49.418478260869563</v>
      </c>
      <c r="Q383" s="4">
        <v>35.057065217391305</v>
      </c>
      <c r="R383" s="4">
        <v>14.361413043478262</v>
      </c>
      <c r="S383" s="4">
        <f>SUM(Nurse[[#This Row],[CNA Hours]],Nurse[[#This Row],[NA TR Hours]],Nurse[[#This Row],[Med Aide/Tech Hours]])</f>
        <v>146.95652173913044</v>
      </c>
      <c r="T383" s="4">
        <v>122.87228260869566</v>
      </c>
      <c r="U383" s="4">
        <v>0</v>
      </c>
      <c r="V383" s="4">
        <v>24.084239130434781</v>
      </c>
      <c r="W3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3" s="4">
        <v>0</v>
      </c>
      <c r="Y383" s="4">
        <v>0</v>
      </c>
      <c r="Z383" s="4">
        <v>0</v>
      </c>
      <c r="AA383" s="4">
        <v>0</v>
      </c>
      <c r="AB383" s="4">
        <v>0</v>
      </c>
      <c r="AC383" s="4">
        <v>0</v>
      </c>
      <c r="AD383" s="4">
        <v>0</v>
      </c>
      <c r="AE383" s="4">
        <v>0</v>
      </c>
      <c r="AF383" s="1">
        <v>265389</v>
      </c>
      <c r="AG383" s="1">
        <v>7</v>
      </c>
      <c r="AH383"/>
    </row>
    <row r="384" spans="1:34" x14ac:dyDescent="0.25">
      <c r="A384" t="s">
        <v>496</v>
      </c>
      <c r="B384" t="s">
        <v>375</v>
      </c>
      <c r="C384" t="s">
        <v>843</v>
      </c>
      <c r="D384" t="s">
        <v>604</v>
      </c>
      <c r="E384" s="4">
        <v>57.478260869565219</v>
      </c>
      <c r="F384" s="4">
        <f>Nurse[[#This Row],[Total Nurse Staff Hours]]/Nurse[[#This Row],[MDS Census]]</f>
        <v>3.2812972768532527</v>
      </c>
      <c r="G384" s="4">
        <f>Nurse[[#This Row],[Total Direct Care Staff Hours]]/Nurse[[#This Row],[MDS Census]]</f>
        <v>3.0737991679273824</v>
      </c>
      <c r="H384" s="4">
        <f>Nurse[[#This Row],[Total RN Hours (w/ Admin, DON)]]/Nurse[[#This Row],[MDS Census]]</f>
        <v>0.39551815431164905</v>
      </c>
      <c r="I384" s="4">
        <f>Nurse[[#This Row],[RN Hours (excl. Admin, DON)]]/Nurse[[#This Row],[MDS Census]]</f>
        <v>0.21553517397881994</v>
      </c>
      <c r="J384" s="4">
        <f>SUM(Nurse[[#This Row],[RN Hours (excl. Admin, DON)]],Nurse[[#This Row],[RN Admin Hours]],Nurse[[#This Row],[RN DON Hours]],Nurse[[#This Row],[LPN Hours (excl. Admin)]],Nurse[[#This Row],[LPN Admin Hours]],Nurse[[#This Row],[CNA Hours]],Nurse[[#This Row],[NA TR Hours]],Nurse[[#This Row],[Med Aide/Tech Hours]])</f>
        <v>188.60326086956522</v>
      </c>
      <c r="K384" s="4">
        <f>SUM(Nurse[[#This Row],[RN Hours (excl. Admin, DON)]],Nurse[[#This Row],[LPN Hours (excl. Admin)]],Nurse[[#This Row],[CNA Hours]],Nurse[[#This Row],[NA TR Hours]],Nurse[[#This Row],[Med Aide/Tech Hours]])</f>
        <v>176.6766304347826</v>
      </c>
      <c r="L384" s="4">
        <f>SUM(Nurse[[#This Row],[RN Hours (excl. Admin, DON)]],Nurse[[#This Row],[RN Admin Hours]],Nurse[[#This Row],[RN DON Hours]])</f>
        <v>22.733695652173914</v>
      </c>
      <c r="M384" s="4">
        <v>12.388586956521738</v>
      </c>
      <c r="N384" s="4">
        <v>4.6059782608695654</v>
      </c>
      <c r="O384" s="4">
        <v>5.7391304347826084</v>
      </c>
      <c r="P384" s="4">
        <f>SUM(Nurse[[#This Row],[LPN Hours (excl. Admin)]],Nurse[[#This Row],[LPN Admin Hours]])</f>
        <v>47.926630434782609</v>
      </c>
      <c r="Q384" s="4">
        <v>46.345108695652172</v>
      </c>
      <c r="R384" s="4">
        <v>1.5815217391304348</v>
      </c>
      <c r="S384" s="4">
        <f>SUM(Nurse[[#This Row],[CNA Hours]],Nurse[[#This Row],[NA TR Hours]],Nurse[[#This Row],[Med Aide/Tech Hours]])</f>
        <v>117.94293478260869</v>
      </c>
      <c r="T384" s="4">
        <v>79.605978260869563</v>
      </c>
      <c r="U384" s="4">
        <v>32.627717391304351</v>
      </c>
      <c r="V384" s="4">
        <v>5.7092391304347823</v>
      </c>
      <c r="W3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4" s="4">
        <v>0</v>
      </c>
      <c r="Y384" s="4">
        <v>0</v>
      </c>
      <c r="Z384" s="4">
        <v>0</v>
      </c>
      <c r="AA384" s="4">
        <v>0</v>
      </c>
      <c r="AB384" s="4">
        <v>0</v>
      </c>
      <c r="AC384" s="4">
        <v>0</v>
      </c>
      <c r="AD384" s="4">
        <v>0</v>
      </c>
      <c r="AE384" s="4">
        <v>0</v>
      </c>
      <c r="AF384" s="1">
        <v>265771</v>
      </c>
      <c r="AG384" s="1">
        <v>7</v>
      </c>
      <c r="AH384"/>
    </row>
    <row r="385" spans="1:34" x14ac:dyDescent="0.25">
      <c r="A385" t="s">
        <v>496</v>
      </c>
      <c r="B385" t="s">
        <v>270</v>
      </c>
      <c r="C385" t="s">
        <v>735</v>
      </c>
      <c r="D385" t="s">
        <v>562</v>
      </c>
      <c r="E385" s="4">
        <v>69.464788732394368</v>
      </c>
      <c r="F385" s="4">
        <f>Nurse[[#This Row],[Total Nurse Staff Hours]]/Nurse[[#This Row],[MDS Census]]</f>
        <v>3.97617599351176</v>
      </c>
      <c r="G385" s="4">
        <f>Nurse[[#This Row],[Total Direct Care Staff Hours]]/Nurse[[#This Row],[MDS Census]]</f>
        <v>3.4282238442822384</v>
      </c>
      <c r="H385" s="4">
        <f>Nurse[[#This Row],[Total RN Hours (w/ Admin, DON)]]/Nurse[[#This Row],[MDS Census]]</f>
        <v>0.6130373073803731</v>
      </c>
      <c r="I385" s="4">
        <f>Nurse[[#This Row],[RN Hours (excl. Admin, DON)]]/Nurse[[#This Row],[MDS Census]]</f>
        <v>0.31848134630981345</v>
      </c>
      <c r="J385" s="4">
        <f>SUM(Nurse[[#This Row],[RN Hours (excl. Admin, DON)]],Nurse[[#This Row],[RN Admin Hours]],Nurse[[#This Row],[RN DON Hours]],Nurse[[#This Row],[LPN Hours (excl. Admin)]],Nurse[[#This Row],[LPN Admin Hours]],Nurse[[#This Row],[CNA Hours]],Nurse[[#This Row],[NA TR Hours]],Nurse[[#This Row],[Med Aide/Tech Hours]])</f>
        <v>276.2042253521127</v>
      </c>
      <c r="K385" s="4">
        <f>SUM(Nurse[[#This Row],[RN Hours (excl. Admin, DON)]],Nurse[[#This Row],[LPN Hours (excl. Admin)]],Nurse[[#This Row],[CNA Hours]],Nurse[[#This Row],[NA TR Hours]],Nurse[[#This Row],[Med Aide/Tech Hours]])</f>
        <v>238.14084507042253</v>
      </c>
      <c r="L385" s="4">
        <f>SUM(Nurse[[#This Row],[RN Hours (excl. Admin, DON)]],Nurse[[#This Row],[RN Admin Hours]],Nurse[[#This Row],[RN DON Hours]])</f>
        <v>42.58450704225352</v>
      </c>
      <c r="M385" s="4">
        <v>22.12323943661972</v>
      </c>
      <c r="N385" s="4">
        <v>14.940140845070422</v>
      </c>
      <c r="O385" s="4">
        <v>5.52112676056338</v>
      </c>
      <c r="P385" s="4">
        <f>SUM(Nurse[[#This Row],[LPN Hours (excl. Admin)]],Nurse[[#This Row],[LPN Admin Hours]])</f>
        <v>102.59507042253522</v>
      </c>
      <c r="Q385" s="4">
        <v>84.992957746478879</v>
      </c>
      <c r="R385" s="4">
        <v>17.60211267605634</v>
      </c>
      <c r="S385" s="4">
        <f>SUM(Nurse[[#This Row],[CNA Hours]],Nurse[[#This Row],[NA TR Hours]],Nurse[[#This Row],[Med Aide/Tech Hours]])</f>
        <v>131.02464788732394</v>
      </c>
      <c r="T385" s="4">
        <v>106.52112676056338</v>
      </c>
      <c r="U385" s="4">
        <v>0</v>
      </c>
      <c r="V385" s="4">
        <v>24.503521126760564</v>
      </c>
      <c r="W3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5" s="4">
        <v>0</v>
      </c>
      <c r="Y385" s="4">
        <v>0</v>
      </c>
      <c r="Z385" s="4">
        <v>0</v>
      </c>
      <c r="AA385" s="4">
        <v>0</v>
      </c>
      <c r="AB385" s="4">
        <v>0</v>
      </c>
      <c r="AC385" s="4">
        <v>0</v>
      </c>
      <c r="AD385" s="4">
        <v>0</v>
      </c>
      <c r="AE385" s="4">
        <v>0</v>
      </c>
      <c r="AF385" s="1">
        <v>265617</v>
      </c>
      <c r="AG385" s="1">
        <v>7</v>
      </c>
      <c r="AH385"/>
    </row>
    <row r="386" spans="1:34" x14ac:dyDescent="0.25">
      <c r="A386" t="s">
        <v>496</v>
      </c>
      <c r="B386" t="s">
        <v>51</v>
      </c>
      <c r="C386" t="s">
        <v>657</v>
      </c>
      <c r="D386" t="s">
        <v>544</v>
      </c>
      <c r="E386" s="4">
        <v>125.6304347826087</v>
      </c>
      <c r="F386" s="4">
        <f>Nurse[[#This Row],[Total Nurse Staff Hours]]/Nurse[[#This Row],[MDS Census]]</f>
        <v>2.6240750994981825</v>
      </c>
      <c r="G386" s="4">
        <f>Nurse[[#This Row],[Total Direct Care Staff Hours]]/Nurse[[#This Row],[MDS Census]]</f>
        <v>2.5237117148295551</v>
      </c>
      <c r="H386" s="4">
        <f>Nurse[[#This Row],[Total RN Hours (w/ Admin, DON)]]/Nurse[[#This Row],[MDS Census]]</f>
        <v>0.4694938570686969</v>
      </c>
      <c r="I386" s="4">
        <f>Nurse[[#This Row],[RN Hours (excl. Admin, DON)]]/Nurse[[#This Row],[MDS Census]]</f>
        <v>0.37328344004152958</v>
      </c>
      <c r="J386" s="4">
        <f>SUM(Nurse[[#This Row],[RN Hours (excl. Admin, DON)]],Nurse[[#This Row],[RN Admin Hours]],Nurse[[#This Row],[RN DON Hours]],Nurse[[#This Row],[LPN Hours (excl. Admin)]],Nurse[[#This Row],[LPN Admin Hours]],Nurse[[#This Row],[CNA Hours]],Nurse[[#This Row],[NA TR Hours]],Nurse[[#This Row],[Med Aide/Tech Hours]])</f>
        <v>329.66369565217389</v>
      </c>
      <c r="K386" s="4">
        <f>SUM(Nurse[[#This Row],[RN Hours (excl. Admin, DON)]],Nurse[[#This Row],[LPN Hours (excl. Admin)]],Nurse[[#This Row],[CNA Hours]],Nurse[[#This Row],[NA TR Hours]],Nurse[[#This Row],[Med Aide/Tech Hours]])</f>
        <v>317.05500000000001</v>
      </c>
      <c r="L386" s="4">
        <f>SUM(Nurse[[#This Row],[RN Hours (excl. Admin, DON)]],Nurse[[#This Row],[RN Admin Hours]],Nurse[[#This Row],[RN DON Hours]])</f>
        <v>58.982717391304334</v>
      </c>
      <c r="M386" s="4">
        <v>46.895760869565208</v>
      </c>
      <c r="N386" s="4">
        <v>5.5652173913043477</v>
      </c>
      <c r="O386" s="4">
        <v>6.5217391304347823</v>
      </c>
      <c r="P386" s="4">
        <f>SUM(Nurse[[#This Row],[LPN Hours (excl. Admin)]],Nurse[[#This Row],[LPN Admin Hours]])</f>
        <v>84.591956521739135</v>
      </c>
      <c r="Q386" s="4">
        <v>84.070217391304354</v>
      </c>
      <c r="R386" s="4">
        <v>0.52173913043478259</v>
      </c>
      <c r="S386" s="4">
        <f>SUM(Nurse[[#This Row],[CNA Hours]],Nurse[[#This Row],[NA TR Hours]],Nurse[[#This Row],[Med Aide/Tech Hours]])</f>
        <v>186.08902173913043</v>
      </c>
      <c r="T386" s="4">
        <v>115.88032608695652</v>
      </c>
      <c r="U386" s="4">
        <v>3.95</v>
      </c>
      <c r="V386" s="4">
        <v>66.258695652173927</v>
      </c>
      <c r="W3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23.633586956521739</v>
      </c>
      <c r="X386" s="4">
        <v>6.0405434782608687</v>
      </c>
      <c r="Y386" s="4">
        <v>0</v>
      </c>
      <c r="Z386" s="4">
        <v>0</v>
      </c>
      <c r="AA386" s="4">
        <v>14.570978260869564</v>
      </c>
      <c r="AB386" s="4">
        <v>0</v>
      </c>
      <c r="AC386" s="4">
        <v>2.8876086956521743</v>
      </c>
      <c r="AD386" s="4">
        <v>0</v>
      </c>
      <c r="AE386" s="4">
        <v>0.13445652173913042</v>
      </c>
      <c r="AF386" s="1">
        <v>265188</v>
      </c>
      <c r="AG386" s="1">
        <v>7</v>
      </c>
      <c r="AH386"/>
    </row>
    <row r="387" spans="1:34" x14ac:dyDescent="0.25">
      <c r="A387" t="s">
        <v>496</v>
      </c>
      <c r="B387" t="s">
        <v>34</v>
      </c>
      <c r="C387" t="s">
        <v>657</v>
      </c>
      <c r="D387" t="s">
        <v>544</v>
      </c>
      <c r="E387" s="4">
        <v>90.076086956521735</v>
      </c>
      <c r="F387" s="4">
        <f>Nurse[[#This Row],[Total Nurse Staff Hours]]/Nurse[[#This Row],[MDS Census]]</f>
        <v>3.5117352479787618</v>
      </c>
      <c r="G387" s="4">
        <f>Nurse[[#This Row],[Total Direct Care Staff Hours]]/Nurse[[#This Row],[MDS Census]]</f>
        <v>3.294919753831302</v>
      </c>
      <c r="H387" s="4">
        <f>Nurse[[#This Row],[Total RN Hours (w/ Admin, DON)]]/Nurse[[#This Row],[MDS Census]]</f>
        <v>0.7692168456618802</v>
      </c>
      <c r="I387" s="4">
        <f>Nurse[[#This Row],[RN Hours (excl. Admin, DON)]]/Nurse[[#This Row],[MDS Census]]</f>
        <v>0.61515023530831425</v>
      </c>
      <c r="J387" s="4">
        <f>SUM(Nurse[[#This Row],[RN Hours (excl. Admin, DON)]],Nurse[[#This Row],[RN Admin Hours]],Nurse[[#This Row],[RN DON Hours]],Nurse[[#This Row],[LPN Hours (excl. Admin)]],Nurse[[#This Row],[LPN Admin Hours]],Nurse[[#This Row],[CNA Hours]],Nurse[[#This Row],[NA TR Hours]],Nurse[[#This Row],[Med Aide/Tech Hours]])</f>
        <v>316.32336956521738</v>
      </c>
      <c r="K387" s="4">
        <f>SUM(Nurse[[#This Row],[RN Hours (excl. Admin, DON)]],Nurse[[#This Row],[LPN Hours (excl. Admin)]],Nurse[[#This Row],[CNA Hours]],Nurse[[#This Row],[NA TR Hours]],Nurse[[#This Row],[Med Aide/Tech Hours]])</f>
        <v>296.79347826086956</v>
      </c>
      <c r="L387" s="4">
        <f>SUM(Nurse[[#This Row],[RN Hours (excl. Admin, DON)]],Nurse[[#This Row],[RN Admin Hours]],Nurse[[#This Row],[RN DON Hours]])</f>
        <v>69.288043478260875</v>
      </c>
      <c r="M387" s="4">
        <v>55.410326086956523</v>
      </c>
      <c r="N387" s="4">
        <v>8.1385869565217384</v>
      </c>
      <c r="O387" s="4">
        <v>5.7391304347826084</v>
      </c>
      <c r="P387" s="4">
        <f>SUM(Nurse[[#This Row],[LPN Hours (excl. Admin)]],Nurse[[#This Row],[LPN Admin Hours]])</f>
        <v>40.513586956521735</v>
      </c>
      <c r="Q387" s="4">
        <v>34.861413043478258</v>
      </c>
      <c r="R387" s="4">
        <v>5.6521739130434785</v>
      </c>
      <c r="S387" s="4">
        <f>SUM(Nurse[[#This Row],[CNA Hours]],Nurse[[#This Row],[NA TR Hours]],Nurse[[#This Row],[Med Aide/Tech Hours]])</f>
        <v>206.52173913043475</v>
      </c>
      <c r="T387" s="4">
        <v>112.41304347826087</v>
      </c>
      <c r="U387" s="4">
        <v>53.366847826086953</v>
      </c>
      <c r="V387" s="4">
        <v>40.741847826086953</v>
      </c>
      <c r="W3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5.434782608695652E-3</v>
      </c>
      <c r="X387" s="4">
        <v>0</v>
      </c>
      <c r="Y387" s="4">
        <v>0</v>
      </c>
      <c r="Z387" s="4">
        <v>0</v>
      </c>
      <c r="AA387" s="4">
        <v>0</v>
      </c>
      <c r="AB387" s="4">
        <v>0</v>
      </c>
      <c r="AC387" s="4">
        <v>5.434782608695652E-3</v>
      </c>
      <c r="AD387" s="4">
        <v>0</v>
      </c>
      <c r="AE387" s="4">
        <v>0</v>
      </c>
      <c r="AF387" s="1">
        <v>265157</v>
      </c>
      <c r="AG387" s="1">
        <v>7</v>
      </c>
      <c r="AH387"/>
    </row>
    <row r="388" spans="1:34" x14ac:dyDescent="0.25">
      <c r="A388" t="s">
        <v>496</v>
      </c>
      <c r="B388" t="s">
        <v>189</v>
      </c>
      <c r="C388" t="s">
        <v>657</v>
      </c>
      <c r="D388" t="s">
        <v>544</v>
      </c>
      <c r="E388" s="4">
        <v>106.83695652173913</v>
      </c>
      <c r="F388" s="4">
        <f>Nurse[[#This Row],[Total Nurse Staff Hours]]/Nurse[[#This Row],[MDS Census]]</f>
        <v>2.7940126157289655</v>
      </c>
      <c r="G388" s="4">
        <f>Nurse[[#This Row],[Total Direct Care Staff Hours]]/Nurse[[#This Row],[MDS Census]]</f>
        <v>2.6654318852375622</v>
      </c>
      <c r="H388" s="4">
        <f>Nurse[[#This Row],[Total RN Hours (w/ Admin, DON)]]/Nurse[[#This Row],[MDS Census]]</f>
        <v>0.30789805677078025</v>
      </c>
      <c r="I388" s="4">
        <f>Nurse[[#This Row],[RN Hours (excl. Admin, DON)]]/Nurse[[#This Row],[MDS Census]]</f>
        <v>0.1863373690100722</v>
      </c>
      <c r="J388" s="4">
        <f>SUM(Nurse[[#This Row],[RN Hours (excl. Admin, DON)]],Nurse[[#This Row],[RN Admin Hours]],Nurse[[#This Row],[RN DON Hours]],Nurse[[#This Row],[LPN Hours (excl. Admin)]],Nurse[[#This Row],[LPN Admin Hours]],Nurse[[#This Row],[CNA Hours]],Nurse[[#This Row],[NA TR Hours]],Nurse[[#This Row],[Med Aide/Tech Hours]])</f>
        <v>298.50380434782608</v>
      </c>
      <c r="K388" s="4">
        <f>SUM(Nurse[[#This Row],[RN Hours (excl. Admin, DON)]],Nurse[[#This Row],[LPN Hours (excl. Admin)]],Nurse[[#This Row],[CNA Hours]],Nurse[[#This Row],[NA TR Hours]],Nurse[[#This Row],[Med Aide/Tech Hours]])</f>
        <v>284.7666304347826</v>
      </c>
      <c r="L388" s="4">
        <f>SUM(Nurse[[#This Row],[RN Hours (excl. Admin, DON)]],Nurse[[#This Row],[RN Admin Hours]],Nurse[[#This Row],[RN DON Hours]])</f>
        <v>32.894891304347816</v>
      </c>
      <c r="M388" s="4">
        <v>19.907717391304342</v>
      </c>
      <c r="N388" s="4">
        <v>10.204565217391304</v>
      </c>
      <c r="O388" s="4">
        <v>2.7826086956521738</v>
      </c>
      <c r="P388" s="4">
        <f>SUM(Nurse[[#This Row],[LPN Hours (excl. Admin)]],Nurse[[#This Row],[LPN Admin Hours]])</f>
        <v>53.87880434782609</v>
      </c>
      <c r="Q388" s="4">
        <v>53.12880434782609</v>
      </c>
      <c r="R388" s="4">
        <v>0.75</v>
      </c>
      <c r="S388" s="4">
        <f>SUM(Nurse[[#This Row],[CNA Hours]],Nurse[[#This Row],[NA TR Hours]],Nurse[[#This Row],[Med Aide/Tech Hours]])</f>
        <v>211.73010869565218</v>
      </c>
      <c r="T388" s="4">
        <v>101.79032608695653</v>
      </c>
      <c r="U388" s="4">
        <v>0.57499999999999996</v>
      </c>
      <c r="V388" s="4">
        <v>109.36478260869565</v>
      </c>
      <c r="W3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49.472391304347823</v>
      </c>
      <c r="X388" s="4">
        <v>2.2982608695652171</v>
      </c>
      <c r="Y388" s="4">
        <v>0</v>
      </c>
      <c r="Z388" s="4">
        <v>0</v>
      </c>
      <c r="AA388" s="4">
        <v>16.814239130434785</v>
      </c>
      <c r="AB388" s="4">
        <v>0</v>
      </c>
      <c r="AC388" s="4">
        <v>25.643478260869557</v>
      </c>
      <c r="AD388" s="4">
        <v>0</v>
      </c>
      <c r="AE388" s="4">
        <v>4.7164130434782603</v>
      </c>
      <c r="AF388" s="1">
        <v>265477</v>
      </c>
      <c r="AG388" s="1">
        <v>7</v>
      </c>
      <c r="AH388"/>
    </row>
    <row r="389" spans="1:34" x14ac:dyDescent="0.25">
      <c r="A389" t="s">
        <v>496</v>
      </c>
      <c r="B389" t="s">
        <v>405</v>
      </c>
      <c r="C389" t="s">
        <v>657</v>
      </c>
      <c r="D389" t="s">
        <v>544</v>
      </c>
      <c r="E389" s="4">
        <v>58.228260869565219</v>
      </c>
      <c r="F389" s="4">
        <f>Nurse[[#This Row],[Total Nurse Staff Hours]]/Nurse[[#This Row],[MDS Census]]</f>
        <v>2.8450009333582225</v>
      </c>
      <c r="G389" s="4">
        <f>Nurse[[#This Row],[Total Direct Care Staff Hours]]/Nurse[[#This Row],[MDS Census]]</f>
        <v>2.6221933918237821</v>
      </c>
      <c r="H389" s="4">
        <f>Nurse[[#This Row],[Total RN Hours (w/ Admin, DON)]]/Nurse[[#This Row],[MDS Census]]</f>
        <v>0.44726712712338995</v>
      </c>
      <c r="I389" s="4">
        <f>Nurse[[#This Row],[RN Hours (excl. Admin, DON)]]/Nurse[[#This Row],[MDS Census]]</f>
        <v>0.3591581108829569</v>
      </c>
      <c r="J389" s="4">
        <f>SUM(Nurse[[#This Row],[RN Hours (excl. Admin, DON)]],Nurse[[#This Row],[RN Admin Hours]],Nurse[[#This Row],[RN DON Hours]],Nurse[[#This Row],[LPN Hours (excl. Admin)]],Nurse[[#This Row],[LPN Admin Hours]],Nurse[[#This Row],[CNA Hours]],Nurse[[#This Row],[NA TR Hours]],Nurse[[#This Row],[Med Aide/Tech Hours]])</f>
        <v>165.65945652173912</v>
      </c>
      <c r="K389" s="4">
        <f>SUM(Nurse[[#This Row],[RN Hours (excl. Admin, DON)]],Nurse[[#This Row],[LPN Hours (excl. Admin)]],Nurse[[#This Row],[CNA Hours]],Nurse[[#This Row],[NA TR Hours]],Nurse[[#This Row],[Med Aide/Tech Hours]])</f>
        <v>152.68576086956523</v>
      </c>
      <c r="L389" s="4">
        <f>SUM(Nurse[[#This Row],[RN Hours (excl. Admin, DON)]],Nurse[[#This Row],[RN Admin Hours]],Nurse[[#This Row],[RN DON Hours]])</f>
        <v>26.043586956521739</v>
      </c>
      <c r="M389" s="4">
        <v>20.913152173913044</v>
      </c>
      <c r="N389" s="4">
        <v>0</v>
      </c>
      <c r="O389" s="4">
        <v>5.1304347826086953</v>
      </c>
      <c r="P389" s="4">
        <f>SUM(Nurse[[#This Row],[LPN Hours (excl. Admin)]],Nurse[[#This Row],[LPN Admin Hours]])</f>
        <v>49.569999999999993</v>
      </c>
      <c r="Q389" s="4">
        <v>41.72673913043478</v>
      </c>
      <c r="R389" s="4">
        <v>7.8432608695652144</v>
      </c>
      <c r="S389" s="4">
        <f>SUM(Nurse[[#This Row],[CNA Hours]],Nurse[[#This Row],[NA TR Hours]],Nurse[[#This Row],[Med Aide/Tech Hours]])</f>
        <v>90.045869565217373</v>
      </c>
      <c r="T389" s="4">
        <v>66.064130434782598</v>
      </c>
      <c r="U389" s="4">
        <v>9.0266304347826072</v>
      </c>
      <c r="V389" s="4">
        <v>14.955108695652173</v>
      </c>
      <c r="W3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9" s="4">
        <v>0</v>
      </c>
      <c r="Y389" s="4">
        <v>0</v>
      </c>
      <c r="Z389" s="4">
        <v>0</v>
      </c>
      <c r="AA389" s="4">
        <v>0</v>
      </c>
      <c r="AB389" s="4">
        <v>0</v>
      </c>
      <c r="AC389" s="4">
        <v>0</v>
      </c>
      <c r="AD389" s="4">
        <v>0</v>
      </c>
      <c r="AE389" s="4">
        <v>0</v>
      </c>
      <c r="AF389" s="1">
        <v>265814</v>
      </c>
      <c r="AG389" s="1">
        <v>7</v>
      </c>
      <c r="AH389"/>
    </row>
    <row r="390" spans="1:34" x14ac:dyDescent="0.25">
      <c r="A390" t="s">
        <v>496</v>
      </c>
      <c r="B390" t="s">
        <v>429</v>
      </c>
      <c r="C390" t="s">
        <v>765</v>
      </c>
      <c r="D390" t="s">
        <v>593</v>
      </c>
      <c r="E390" s="4">
        <v>52.652173913043477</v>
      </c>
      <c r="F390" s="4">
        <f>Nurse[[#This Row],[Total Nurse Staff Hours]]/Nurse[[#This Row],[MDS Census]]</f>
        <v>3.4426713459950458</v>
      </c>
      <c r="G390" s="4">
        <f>Nurse[[#This Row],[Total Direct Care Staff Hours]]/Nurse[[#This Row],[MDS Census]]</f>
        <v>2.9158980181668048</v>
      </c>
      <c r="H390" s="4">
        <f>Nurse[[#This Row],[Total RN Hours (w/ Admin, DON)]]/Nurse[[#This Row],[MDS Census]]</f>
        <v>1.1079335260115608</v>
      </c>
      <c r="I390" s="4">
        <f>Nurse[[#This Row],[RN Hours (excl. Admin, DON)]]/Nurse[[#This Row],[MDS Census]]</f>
        <v>0.87120974401321238</v>
      </c>
      <c r="J390" s="4">
        <f>SUM(Nurse[[#This Row],[RN Hours (excl. Admin, DON)]],Nurse[[#This Row],[RN Admin Hours]],Nurse[[#This Row],[RN DON Hours]],Nurse[[#This Row],[LPN Hours (excl. Admin)]],Nurse[[#This Row],[LPN Admin Hours]],Nurse[[#This Row],[CNA Hours]],Nurse[[#This Row],[NA TR Hours]],Nurse[[#This Row],[Med Aide/Tech Hours]])</f>
        <v>181.26413043478263</v>
      </c>
      <c r="K390" s="4">
        <f>SUM(Nurse[[#This Row],[RN Hours (excl. Admin, DON)]],Nurse[[#This Row],[LPN Hours (excl. Admin)]],Nurse[[#This Row],[CNA Hours]],Nurse[[#This Row],[NA TR Hours]],Nurse[[#This Row],[Med Aide/Tech Hours]])</f>
        <v>153.52836956521742</v>
      </c>
      <c r="L390" s="4">
        <f>SUM(Nurse[[#This Row],[RN Hours (excl. Admin, DON)]],Nurse[[#This Row],[RN Admin Hours]],Nurse[[#This Row],[RN DON Hours]])</f>
        <v>58.335108695652181</v>
      </c>
      <c r="M390" s="4">
        <v>45.871086956521744</v>
      </c>
      <c r="N390" s="4">
        <v>7.0835869565217395</v>
      </c>
      <c r="O390" s="4">
        <v>5.3804347826086953</v>
      </c>
      <c r="P390" s="4">
        <f>SUM(Nurse[[#This Row],[LPN Hours (excl. Admin)]],Nurse[[#This Row],[LPN Admin Hours]])</f>
        <v>34.652173913043477</v>
      </c>
      <c r="Q390" s="4">
        <v>19.380434782608695</v>
      </c>
      <c r="R390" s="4">
        <v>15.271739130434783</v>
      </c>
      <c r="S390" s="4">
        <f>SUM(Nurse[[#This Row],[CNA Hours]],Nurse[[#This Row],[NA TR Hours]],Nurse[[#This Row],[Med Aide/Tech Hours]])</f>
        <v>88.276847826086964</v>
      </c>
      <c r="T390" s="4">
        <v>88.276847826086964</v>
      </c>
      <c r="U390" s="4">
        <v>0</v>
      </c>
      <c r="V390" s="4">
        <v>0</v>
      </c>
      <c r="W3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0" s="4">
        <v>0</v>
      </c>
      <c r="Y390" s="4">
        <v>0</v>
      </c>
      <c r="Z390" s="4">
        <v>0</v>
      </c>
      <c r="AA390" s="4">
        <v>0</v>
      </c>
      <c r="AB390" s="4">
        <v>0</v>
      </c>
      <c r="AC390" s="4">
        <v>0</v>
      </c>
      <c r="AD390" s="4">
        <v>0</v>
      </c>
      <c r="AE390" s="4">
        <v>0</v>
      </c>
      <c r="AF390" s="1">
        <v>265842</v>
      </c>
      <c r="AG390" s="1">
        <v>7</v>
      </c>
      <c r="AH390"/>
    </row>
    <row r="391" spans="1:34" x14ac:dyDescent="0.25">
      <c r="A391" t="s">
        <v>496</v>
      </c>
      <c r="B391" t="s">
        <v>53</v>
      </c>
      <c r="C391" t="s">
        <v>647</v>
      </c>
      <c r="D391" t="s">
        <v>593</v>
      </c>
      <c r="E391" s="4">
        <v>94.195652173913047</v>
      </c>
      <c r="F391" s="4">
        <f>Nurse[[#This Row],[Total Nurse Staff Hours]]/Nurse[[#This Row],[MDS Census]]</f>
        <v>1.5573505654281097</v>
      </c>
      <c r="G391" s="4">
        <f>Nurse[[#This Row],[Total Direct Care Staff Hours]]/Nurse[[#This Row],[MDS Census]]</f>
        <v>1.4291772444034156</v>
      </c>
      <c r="H391" s="4">
        <f>Nurse[[#This Row],[Total RN Hours (w/ Admin, DON)]]/Nurse[[#This Row],[MDS Census]]</f>
        <v>0.3488922224786522</v>
      </c>
      <c r="I391" s="4">
        <f>Nurse[[#This Row],[RN Hours (excl. Admin, DON)]]/Nurse[[#This Row],[MDS Census]]</f>
        <v>0.22071890145395801</v>
      </c>
      <c r="J391" s="4">
        <f>SUM(Nurse[[#This Row],[RN Hours (excl. Admin, DON)]],Nurse[[#This Row],[RN Admin Hours]],Nurse[[#This Row],[RN DON Hours]],Nurse[[#This Row],[LPN Hours (excl. Admin)]],Nurse[[#This Row],[LPN Admin Hours]],Nurse[[#This Row],[CNA Hours]],Nurse[[#This Row],[NA TR Hours]],Nurse[[#This Row],[Med Aide/Tech Hours]])</f>
        <v>146.69565217391303</v>
      </c>
      <c r="K391" s="4">
        <f>SUM(Nurse[[#This Row],[RN Hours (excl. Admin, DON)]],Nurse[[#This Row],[LPN Hours (excl. Admin)]],Nurse[[#This Row],[CNA Hours]],Nurse[[#This Row],[NA TR Hours]],Nurse[[#This Row],[Med Aide/Tech Hours]])</f>
        <v>134.62228260869566</v>
      </c>
      <c r="L391" s="4">
        <f>SUM(Nurse[[#This Row],[RN Hours (excl. Admin, DON)]],Nurse[[#This Row],[RN Admin Hours]],Nurse[[#This Row],[RN DON Hours]])</f>
        <v>32.864130434782609</v>
      </c>
      <c r="M391" s="4">
        <v>20.790760869565219</v>
      </c>
      <c r="N391" s="4">
        <v>5.7146739130434785</v>
      </c>
      <c r="O391" s="4">
        <v>6.3586956521739131</v>
      </c>
      <c r="P391" s="4">
        <f>SUM(Nurse[[#This Row],[LPN Hours (excl. Admin)]],Nurse[[#This Row],[LPN Admin Hours]])</f>
        <v>26.214673913043477</v>
      </c>
      <c r="Q391" s="4">
        <v>26.214673913043477</v>
      </c>
      <c r="R391" s="4">
        <v>0</v>
      </c>
      <c r="S391" s="4">
        <f>SUM(Nurse[[#This Row],[CNA Hours]],Nurse[[#This Row],[NA TR Hours]],Nurse[[#This Row],[Med Aide/Tech Hours]])</f>
        <v>87.616847826086953</v>
      </c>
      <c r="T391" s="4">
        <v>87.616847826086953</v>
      </c>
      <c r="U391" s="4">
        <v>0</v>
      </c>
      <c r="V391" s="4">
        <v>0</v>
      </c>
      <c r="W3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1" s="4">
        <v>0</v>
      </c>
      <c r="Y391" s="4">
        <v>0</v>
      </c>
      <c r="Z391" s="4">
        <v>0</v>
      </c>
      <c r="AA391" s="4">
        <v>0</v>
      </c>
      <c r="AB391" s="4">
        <v>0</v>
      </c>
      <c r="AC391" s="4">
        <v>0</v>
      </c>
      <c r="AD391" s="4">
        <v>0</v>
      </c>
      <c r="AE391" s="4">
        <v>0</v>
      </c>
      <c r="AF391" s="1">
        <v>265195</v>
      </c>
      <c r="AG391" s="1">
        <v>7</v>
      </c>
      <c r="AH391"/>
    </row>
    <row r="392" spans="1:34" x14ac:dyDescent="0.25">
      <c r="A392" t="s">
        <v>496</v>
      </c>
      <c r="B392" t="s">
        <v>274</v>
      </c>
      <c r="C392" t="s">
        <v>816</v>
      </c>
      <c r="D392" t="s">
        <v>524</v>
      </c>
      <c r="E392" s="4">
        <v>47.510869565217391</v>
      </c>
      <c r="F392" s="4">
        <f>Nurse[[#This Row],[Total Nurse Staff Hours]]/Nurse[[#This Row],[MDS Census]]</f>
        <v>2.5339739190116681</v>
      </c>
      <c r="G392" s="4">
        <f>Nurse[[#This Row],[Total Direct Care Staff Hours]]/Nurse[[#This Row],[MDS Census]]</f>
        <v>2.1672958133150311</v>
      </c>
      <c r="H392" s="4">
        <f>Nurse[[#This Row],[Total RN Hours (w/ Admin, DON)]]/Nurse[[#This Row],[MDS Census]]</f>
        <v>0.19795241363532373</v>
      </c>
      <c r="I392" s="4">
        <f>Nurse[[#This Row],[RN Hours (excl. Admin, DON)]]/Nurse[[#This Row],[MDS Census]]</f>
        <v>0.1168496911461908</v>
      </c>
      <c r="J392" s="4">
        <f>SUM(Nurse[[#This Row],[RN Hours (excl. Admin, DON)]],Nurse[[#This Row],[RN Admin Hours]],Nurse[[#This Row],[RN DON Hours]],Nurse[[#This Row],[LPN Hours (excl. Admin)]],Nurse[[#This Row],[LPN Admin Hours]],Nurse[[#This Row],[CNA Hours]],Nurse[[#This Row],[NA TR Hours]],Nurse[[#This Row],[Med Aide/Tech Hours]])</f>
        <v>120.39130434782609</v>
      </c>
      <c r="K392" s="4">
        <f>SUM(Nurse[[#This Row],[RN Hours (excl. Admin, DON)]],Nurse[[#This Row],[LPN Hours (excl. Admin)]],Nurse[[#This Row],[CNA Hours]],Nurse[[#This Row],[NA TR Hours]],Nurse[[#This Row],[Med Aide/Tech Hours]])</f>
        <v>102.97010869565217</v>
      </c>
      <c r="L392" s="4">
        <f>SUM(Nurse[[#This Row],[RN Hours (excl. Admin, DON)]],Nurse[[#This Row],[RN Admin Hours]],Nurse[[#This Row],[RN DON Hours]])</f>
        <v>9.4048913043478262</v>
      </c>
      <c r="M392" s="4">
        <v>5.5516304347826084</v>
      </c>
      <c r="N392" s="4">
        <v>0</v>
      </c>
      <c r="O392" s="4">
        <v>3.8532608695652173</v>
      </c>
      <c r="P392" s="4">
        <f>SUM(Nurse[[#This Row],[LPN Hours (excl. Admin)]],Nurse[[#This Row],[LPN Admin Hours]])</f>
        <v>33.173913043478265</v>
      </c>
      <c r="Q392" s="4">
        <v>19.605978260869566</v>
      </c>
      <c r="R392" s="4">
        <v>13.567934782608695</v>
      </c>
      <c r="S392" s="4">
        <f>SUM(Nurse[[#This Row],[CNA Hours]],Nurse[[#This Row],[NA TR Hours]],Nurse[[#This Row],[Med Aide/Tech Hours]])</f>
        <v>77.8125</v>
      </c>
      <c r="T392" s="4">
        <v>77.8125</v>
      </c>
      <c r="U392" s="4">
        <v>0</v>
      </c>
      <c r="V392" s="4">
        <v>0</v>
      </c>
      <c r="W3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2" s="4">
        <v>0</v>
      </c>
      <c r="Y392" s="4">
        <v>0</v>
      </c>
      <c r="Z392" s="4">
        <v>0</v>
      </c>
      <c r="AA392" s="4">
        <v>0</v>
      </c>
      <c r="AB392" s="4">
        <v>0</v>
      </c>
      <c r="AC392" s="4">
        <v>0</v>
      </c>
      <c r="AD392" s="4">
        <v>0</v>
      </c>
      <c r="AE392" s="4">
        <v>0</v>
      </c>
      <c r="AF392" s="1">
        <v>265625</v>
      </c>
      <c r="AG392" s="1">
        <v>7</v>
      </c>
      <c r="AH392"/>
    </row>
    <row r="393" spans="1:34" x14ac:dyDescent="0.25">
      <c r="A393" t="s">
        <v>496</v>
      </c>
      <c r="B393" t="s">
        <v>198</v>
      </c>
      <c r="C393" t="s">
        <v>792</v>
      </c>
      <c r="D393" t="s">
        <v>522</v>
      </c>
      <c r="E393" s="4">
        <v>47.239130434782609</v>
      </c>
      <c r="F393" s="4">
        <f>Nurse[[#This Row],[Total Nurse Staff Hours]]/Nurse[[#This Row],[MDS Census]]</f>
        <v>3.8624712379199257</v>
      </c>
      <c r="G393" s="4">
        <f>Nurse[[#This Row],[Total Direct Care Staff Hours]]/Nurse[[#This Row],[MDS Census]]</f>
        <v>3.5430740911182697</v>
      </c>
      <c r="H393" s="4">
        <f>Nurse[[#This Row],[Total RN Hours (w/ Admin, DON)]]/Nurse[[#This Row],[MDS Census]]</f>
        <v>0.69592728946157367</v>
      </c>
      <c r="I393" s="4">
        <f>Nurse[[#This Row],[RN Hours (excl. Admin, DON)]]/Nurse[[#This Row],[MDS Census]]</f>
        <v>0.47374597330878959</v>
      </c>
      <c r="J393" s="4">
        <f>SUM(Nurse[[#This Row],[RN Hours (excl. Admin, DON)]],Nurse[[#This Row],[RN Admin Hours]],Nurse[[#This Row],[RN DON Hours]],Nurse[[#This Row],[LPN Hours (excl. Admin)]],Nurse[[#This Row],[LPN Admin Hours]],Nurse[[#This Row],[CNA Hours]],Nurse[[#This Row],[NA TR Hours]],Nurse[[#This Row],[Med Aide/Tech Hours]])</f>
        <v>182.45978260869563</v>
      </c>
      <c r="K393" s="4">
        <f>SUM(Nurse[[#This Row],[RN Hours (excl. Admin, DON)]],Nurse[[#This Row],[LPN Hours (excl. Admin)]],Nurse[[#This Row],[CNA Hours]],Nurse[[#This Row],[NA TR Hours]],Nurse[[#This Row],[Med Aide/Tech Hours]])</f>
        <v>167.37173913043478</v>
      </c>
      <c r="L393" s="4">
        <f>SUM(Nurse[[#This Row],[RN Hours (excl. Admin, DON)]],Nurse[[#This Row],[RN Admin Hours]],Nurse[[#This Row],[RN DON Hours]])</f>
        <v>32.874999999999993</v>
      </c>
      <c r="M393" s="4">
        <v>22.379347826086953</v>
      </c>
      <c r="N393" s="4">
        <v>6.2565217391304353</v>
      </c>
      <c r="O393" s="4">
        <v>4.2391304347826084</v>
      </c>
      <c r="P393" s="4">
        <f>SUM(Nurse[[#This Row],[LPN Hours (excl. Admin)]],Nurse[[#This Row],[LPN Admin Hours]])</f>
        <v>49.881521739130442</v>
      </c>
      <c r="Q393" s="4">
        <v>45.289130434782614</v>
      </c>
      <c r="R393" s="4">
        <v>4.5923913043478271</v>
      </c>
      <c r="S393" s="4">
        <f>SUM(Nurse[[#This Row],[CNA Hours]],Nurse[[#This Row],[NA TR Hours]],Nurse[[#This Row],[Med Aide/Tech Hours]])</f>
        <v>99.703260869565199</v>
      </c>
      <c r="T393" s="4">
        <v>72.796739130434773</v>
      </c>
      <c r="U393" s="4">
        <v>0</v>
      </c>
      <c r="V393" s="4">
        <v>26.906521739130426</v>
      </c>
      <c r="W3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9.159782608695652</v>
      </c>
      <c r="X393" s="4">
        <v>3.340217391304348</v>
      </c>
      <c r="Y393" s="4">
        <v>0</v>
      </c>
      <c r="Z393" s="4">
        <v>0</v>
      </c>
      <c r="AA393" s="4">
        <v>1.2847826086956522</v>
      </c>
      <c r="AB393" s="4">
        <v>0</v>
      </c>
      <c r="AC393" s="4">
        <v>4.534782608695652</v>
      </c>
      <c r="AD393" s="4">
        <v>0</v>
      </c>
      <c r="AE393" s="4">
        <v>0</v>
      </c>
      <c r="AF393" s="1">
        <v>265495</v>
      </c>
      <c r="AG393" s="1">
        <v>7</v>
      </c>
      <c r="AH393"/>
    </row>
    <row r="394" spans="1:34" x14ac:dyDescent="0.25">
      <c r="A394" t="s">
        <v>496</v>
      </c>
      <c r="B394" t="s">
        <v>306</v>
      </c>
      <c r="C394" t="s">
        <v>827</v>
      </c>
      <c r="D394" t="s">
        <v>547</v>
      </c>
      <c r="E394" s="4">
        <v>58.141304347826086</v>
      </c>
      <c r="F394" s="4">
        <f>Nurse[[#This Row],[Total Nurse Staff Hours]]/Nurse[[#This Row],[MDS Census]]</f>
        <v>2.3638063189381193</v>
      </c>
      <c r="G394" s="4">
        <f>Nurse[[#This Row],[Total Direct Care Staff Hours]]/Nurse[[#This Row],[MDS Census]]</f>
        <v>2.2950084127874368</v>
      </c>
      <c r="H394" s="4">
        <f>Nurse[[#This Row],[Total RN Hours (w/ Admin, DON)]]/Nurse[[#This Row],[MDS Census]]</f>
        <v>0.268975509441017</v>
      </c>
      <c r="I394" s="4">
        <f>Nurse[[#This Row],[RN Hours (excl. Admin, DON)]]/Nurse[[#This Row],[MDS Census]]</f>
        <v>0.268975509441017</v>
      </c>
      <c r="J394" s="4">
        <f>SUM(Nurse[[#This Row],[RN Hours (excl. Admin, DON)]],Nurse[[#This Row],[RN Admin Hours]],Nurse[[#This Row],[RN DON Hours]],Nurse[[#This Row],[LPN Hours (excl. Admin)]],Nurse[[#This Row],[LPN Admin Hours]],Nurse[[#This Row],[CNA Hours]],Nurse[[#This Row],[NA TR Hours]],Nurse[[#This Row],[Med Aide/Tech Hours]])</f>
        <v>137.43478260869566</v>
      </c>
      <c r="K394" s="4">
        <f>SUM(Nurse[[#This Row],[RN Hours (excl. Admin, DON)]],Nurse[[#This Row],[LPN Hours (excl. Admin)]],Nurse[[#This Row],[CNA Hours]],Nurse[[#This Row],[NA TR Hours]],Nurse[[#This Row],[Med Aide/Tech Hours]])</f>
        <v>133.43478260869566</v>
      </c>
      <c r="L394" s="4">
        <f>SUM(Nurse[[#This Row],[RN Hours (excl. Admin, DON)]],Nurse[[#This Row],[RN Admin Hours]],Nurse[[#This Row],[RN DON Hours]])</f>
        <v>15.638586956521738</v>
      </c>
      <c r="M394" s="4">
        <v>15.638586956521738</v>
      </c>
      <c r="N394" s="4">
        <v>0</v>
      </c>
      <c r="O394" s="4">
        <v>0</v>
      </c>
      <c r="P394" s="4">
        <f>SUM(Nurse[[#This Row],[LPN Hours (excl. Admin)]],Nurse[[#This Row],[LPN Admin Hours]])</f>
        <v>24.510869565217391</v>
      </c>
      <c r="Q394" s="4">
        <v>20.510869565217391</v>
      </c>
      <c r="R394" s="4">
        <v>4</v>
      </c>
      <c r="S394" s="4">
        <f>SUM(Nurse[[#This Row],[CNA Hours]],Nurse[[#This Row],[NA TR Hours]],Nurse[[#This Row],[Med Aide/Tech Hours]])</f>
        <v>97.285326086956516</v>
      </c>
      <c r="T394" s="4">
        <v>79.146739130434781</v>
      </c>
      <c r="U394" s="4">
        <v>0</v>
      </c>
      <c r="V394" s="4">
        <v>18.138586956521738</v>
      </c>
      <c r="W3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4" s="4">
        <v>0</v>
      </c>
      <c r="Y394" s="4">
        <v>0</v>
      </c>
      <c r="Z394" s="4">
        <v>0</v>
      </c>
      <c r="AA394" s="4">
        <v>0</v>
      </c>
      <c r="AB394" s="4">
        <v>0</v>
      </c>
      <c r="AC394" s="4">
        <v>0</v>
      </c>
      <c r="AD394" s="4">
        <v>0</v>
      </c>
      <c r="AE394" s="4">
        <v>0</v>
      </c>
      <c r="AF394" s="1">
        <v>265676</v>
      </c>
      <c r="AG394" s="1">
        <v>7</v>
      </c>
      <c r="AH394"/>
    </row>
    <row r="395" spans="1:34" x14ac:dyDescent="0.25">
      <c r="A395" t="s">
        <v>496</v>
      </c>
      <c r="B395" t="s">
        <v>305</v>
      </c>
      <c r="C395" t="s">
        <v>660</v>
      </c>
      <c r="D395" t="s">
        <v>599</v>
      </c>
      <c r="E395" s="4">
        <v>83.293478260869563</v>
      </c>
      <c r="F395" s="4">
        <f>Nurse[[#This Row],[Total Nurse Staff Hours]]/Nurse[[#This Row],[MDS Census]]</f>
        <v>3.0994832311105318</v>
      </c>
      <c r="G395" s="4">
        <f>Nurse[[#This Row],[Total Direct Care Staff Hours]]/Nurse[[#This Row],[MDS Census]]</f>
        <v>2.9206224716168609</v>
      </c>
      <c r="H395" s="4">
        <f>Nurse[[#This Row],[Total RN Hours (w/ Admin, DON)]]/Nurse[[#This Row],[MDS Census]]</f>
        <v>0.27366436121623378</v>
      </c>
      <c r="I395" s="4">
        <f>Nurse[[#This Row],[RN Hours (excl. Admin, DON)]]/Nurse[[#This Row],[MDS Census]]</f>
        <v>0.14361738222628212</v>
      </c>
      <c r="J395" s="4">
        <f>SUM(Nurse[[#This Row],[RN Hours (excl. Admin, DON)]],Nurse[[#This Row],[RN Admin Hours]],Nurse[[#This Row],[RN DON Hours]],Nurse[[#This Row],[LPN Hours (excl. Admin)]],Nurse[[#This Row],[LPN Admin Hours]],Nurse[[#This Row],[CNA Hours]],Nurse[[#This Row],[NA TR Hours]],Nurse[[#This Row],[Med Aide/Tech Hours]])</f>
        <v>258.16673913043485</v>
      </c>
      <c r="K395" s="4">
        <f>SUM(Nurse[[#This Row],[RN Hours (excl. Admin, DON)]],Nurse[[#This Row],[LPN Hours (excl. Admin)]],Nurse[[#This Row],[CNA Hours]],Nurse[[#This Row],[NA TR Hours]],Nurse[[#This Row],[Med Aide/Tech Hours]])</f>
        <v>243.26880434782615</v>
      </c>
      <c r="L395" s="4">
        <f>SUM(Nurse[[#This Row],[RN Hours (excl. Admin, DON)]],Nurse[[#This Row],[RN Admin Hours]],Nurse[[#This Row],[RN DON Hours]])</f>
        <v>22.794456521739125</v>
      </c>
      <c r="M395" s="4">
        <v>11.962391304347824</v>
      </c>
      <c r="N395" s="4">
        <v>5.9715217391304325</v>
      </c>
      <c r="O395" s="4">
        <v>4.8605434782608699</v>
      </c>
      <c r="P395" s="4">
        <f>SUM(Nurse[[#This Row],[LPN Hours (excl. Admin)]],Nurse[[#This Row],[LPN Admin Hours]])</f>
        <v>29.895760869565216</v>
      </c>
      <c r="Q395" s="4">
        <v>25.829891304347822</v>
      </c>
      <c r="R395" s="4">
        <v>4.0658695652173922</v>
      </c>
      <c r="S395" s="4">
        <f>SUM(Nurse[[#This Row],[CNA Hours]],Nurse[[#This Row],[NA TR Hours]],Nurse[[#This Row],[Med Aide/Tech Hours]])</f>
        <v>205.4765217391305</v>
      </c>
      <c r="T395" s="4">
        <v>133.18793478260878</v>
      </c>
      <c r="U395" s="4">
        <v>19.672717391304342</v>
      </c>
      <c r="V395" s="4">
        <v>52.615869565217388</v>
      </c>
      <c r="W3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5" s="4">
        <v>0</v>
      </c>
      <c r="Y395" s="4">
        <v>0</v>
      </c>
      <c r="Z395" s="4">
        <v>0</v>
      </c>
      <c r="AA395" s="4">
        <v>0</v>
      </c>
      <c r="AB395" s="4">
        <v>0</v>
      </c>
      <c r="AC395" s="4">
        <v>0</v>
      </c>
      <c r="AD395" s="4">
        <v>0</v>
      </c>
      <c r="AE395" s="4">
        <v>0</v>
      </c>
      <c r="AF395" s="1">
        <v>265674</v>
      </c>
      <c r="AG395" s="1">
        <v>7</v>
      </c>
      <c r="AH395"/>
    </row>
    <row r="396" spans="1:34" x14ac:dyDescent="0.25">
      <c r="A396" t="s">
        <v>496</v>
      </c>
      <c r="B396" t="s">
        <v>62</v>
      </c>
      <c r="C396" t="s">
        <v>743</v>
      </c>
      <c r="D396" t="s">
        <v>605</v>
      </c>
      <c r="E396" s="4">
        <v>59.75</v>
      </c>
      <c r="F396" s="4">
        <f>Nurse[[#This Row],[Total Nurse Staff Hours]]/Nurse[[#This Row],[MDS Census]]</f>
        <v>2.3696961979261411</v>
      </c>
      <c r="G396" s="4">
        <f>Nurse[[#This Row],[Total Direct Care Staff Hours]]/Nurse[[#This Row],[MDS Census]]</f>
        <v>2.2923976714571581</v>
      </c>
      <c r="H396" s="4">
        <f>Nurse[[#This Row],[Total RN Hours (w/ Admin, DON)]]/Nurse[[#This Row],[MDS Census]]</f>
        <v>0.45450609423321814</v>
      </c>
      <c r="I396" s="4">
        <f>Nurse[[#This Row],[RN Hours (excl. Admin, DON)]]/Nurse[[#This Row],[MDS Census]]</f>
        <v>0.37720756776423503</v>
      </c>
      <c r="J396" s="4">
        <f>SUM(Nurse[[#This Row],[RN Hours (excl. Admin, DON)]],Nurse[[#This Row],[RN Admin Hours]],Nurse[[#This Row],[RN DON Hours]],Nurse[[#This Row],[LPN Hours (excl. Admin)]],Nurse[[#This Row],[LPN Admin Hours]],Nurse[[#This Row],[CNA Hours]],Nurse[[#This Row],[NA TR Hours]],Nurse[[#This Row],[Med Aide/Tech Hours]])</f>
        <v>141.58934782608694</v>
      </c>
      <c r="K396" s="4">
        <f>SUM(Nurse[[#This Row],[RN Hours (excl. Admin, DON)]],Nurse[[#This Row],[LPN Hours (excl. Admin)]],Nurse[[#This Row],[CNA Hours]],Nurse[[#This Row],[NA TR Hours]],Nurse[[#This Row],[Med Aide/Tech Hours]])</f>
        <v>136.9707608695652</v>
      </c>
      <c r="L396" s="4">
        <f>SUM(Nurse[[#This Row],[RN Hours (excl. Admin, DON)]],Nurse[[#This Row],[RN Admin Hours]],Nurse[[#This Row],[RN DON Hours]])</f>
        <v>27.156739130434783</v>
      </c>
      <c r="M396" s="4">
        <v>22.538152173913044</v>
      </c>
      <c r="N396" s="4">
        <v>4.0995652173913042</v>
      </c>
      <c r="O396" s="4">
        <v>0.51902173913043481</v>
      </c>
      <c r="P396" s="4">
        <f>SUM(Nurse[[#This Row],[LPN Hours (excl. Admin)]],Nurse[[#This Row],[LPN Admin Hours]])</f>
        <v>30.8041304347826</v>
      </c>
      <c r="Q396" s="4">
        <v>30.8041304347826</v>
      </c>
      <c r="R396" s="4">
        <v>0</v>
      </c>
      <c r="S396" s="4">
        <f>SUM(Nurse[[#This Row],[CNA Hours]],Nurse[[#This Row],[NA TR Hours]],Nurse[[#This Row],[Med Aide/Tech Hours]])</f>
        <v>83.628478260869556</v>
      </c>
      <c r="T396" s="4">
        <v>66.26858695652173</v>
      </c>
      <c r="U396" s="4">
        <v>17.11282608695652</v>
      </c>
      <c r="V396" s="4">
        <v>0.24706521739130435</v>
      </c>
      <c r="W3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2.9891304347826084</v>
      </c>
      <c r="X396" s="4">
        <v>2.902173913043478</v>
      </c>
      <c r="Y396" s="4">
        <v>8.6956521739130432E-2</v>
      </c>
      <c r="Z396" s="4">
        <v>0</v>
      </c>
      <c r="AA396" s="4">
        <v>0</v>
      </c>
      <c r="AB396" s="4">
        <v>0</v>
      </c>
      <c r="AC396" s="4">
        <v>0</v>
      </c>
      <c r="AD396" s="4">
        <v>0</v>
      </c>
      <c r="AE396" s="4">
        <v>0</v>
      </c>
      <c r="AF396" s="1">
        <v>265225</v>
      </c>
      <c r="AG396" s="1">
        <v>7</v>
      </c>
      <c r="AH396"/>
    </row>
    <row r="397" spans="1:34" x14ac:dyDescent="0.25">
      <c r="A397" t="s">
        <v>496</v>
      </c>
      <c r="B397" t="s">
        <v>320</v>
      </c>
      <c r="C397" t="s">
        <v>831</v>
      </c>
      <c r="D397" t="s">
        <v>599</v>
      </c>
      <c r="E397" s="4">
        <v>130.2608695652174</v>
      </c>
      <c r="F397" s="4">
        <f>Nurse[[#This Row],[Total Nurse Staff Hours]]/Nurse[[#This Row],[MDS Census]]</f>
        <v>3.3061807409879838</v>
      </c>
      <c r="G397" s="4">
        <f>Nurse[[#This Row],[Total Direct Care Staff Hours]]/Nurse[[#This Row],[MDS Census]]</f>
        <v>3.2301985981308414</v>
      </c>
      <c r="H397" s="4">
        <f>Nurse[[#This Row],[Total RN Hours (w/ Admin, DON)]]/Nurse[[#This Row],[MDS Census]]</f>
        <v>0.41679072096128172</v>
      </c>
      <c r="I397" s="4">
        <f>Nurse[[#This Row],[RN Hours (excl. Admin, DON)]]/Nurse[[#This Row],[MDS Census]]</f>
        <v>0.34080857810413895</v>
      </c>
      <c r="J397" s="4">
        <f>SUM(Nurse[[#This Row],[RN Hours (excl. Admin, DON)]],Nurse[[#This Row],[RN Admin Hours]],Nurse[[#This Row],[RN DON Hours]],Nurse[[#This Row],[LPN Hours (excl. Admin)]],Nurse[[#This Row],[LPN Admin Hours]],Nurse[[#This Row],[CNA Hours]],Nurse[[#This Row],[NA TR Hours]],Nurse[[#This Row],[Med Aide/Tech Hours]])</f>
        <v>430.66597826086957</v>
      </c>
      <c r="K397" s="4">
        <f>SUM(Nurse[[#This Row],[RN Hours (excl. Admin, DON)]],Nurse[[#This Row],[LPN Hours (excl. Admin)]],Nurse[[#This Row],[CNA Hours]],Nurse[[#This Row],[NA TR Hours]],Nurse[[#This Row],[Med Aide/Tech Hours]])</f>
        <v>420.76847826086964</v>
      </c>
      <c r="L397" s="4">
        <f>SUM(Nurse[[#This Row],[RN Hours (excl. Admin, DON)]],Nurse[[#This Row],[RN Admin Hours]],Nurse[[#This Row],[RN DON Hours]])</f>
        <v>54.291521739130445</v>
      </c>
      <c r="M397" s="4">
        <v>44.394021739130451</v>
      </c>
      <c r="N397" s="4">
        <v>4.573369565217388</v>
      </c>
      <c r="O397" s="4">
        <v>5.3241304347826039</v>
      </c>
      <c r="P397" s="4">
        <f>SUM(Nurse[[#This Row],[LPN Hours (excl. Admin)]],Nurse[[#This Row],[LPN Admin Hours]])</f>
        <v>55.793043478260877</v>
      </c>
      <c r="Q397" s="4">
        <v>55.793043478260877</v>
      </c>
      <c r="R397" s="4">
        <v>0</v>
      </c>
      <c r="S397" s="4">
        <f>SUM(Nurse[[#This Row],[CNA Hours]],Nurse[[#This Row],[NA TR Hours]],Nurse[[#This Row],[Med Aide/Tech Hours]])</f>
        <v>320.58141304347828</v>
      </c>
      <c r="T397" s="4">
        <v>227.6723913043478</v>
      </c>
      <c r="U397" s="4">
        <v>44.156304347826101</v>
      </c>
      <c r="V397" s="4">
        <v>48.752717391304351</v>
      </c>
      <c r="W3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7" s="4">
        <v>0</v>
      </c>
      <c r="Y397" s="4">
        <v>0</v>
      </c>
      <c r="Z397" s="4">
        <v>0</v>
      </c>
      <c r="AA397" s="4">
        <v>0</v>
      </c>
      <c r="AB397" s="4">
        <v>0</v>
      </c>
      <c r="AC397" s="4">
        <v>0</v>
      </c>
      <c r="AD397" s="4">
        <v>0</v>
      </c>
      <c r="AE397" s="4">
        <v>0</v>
      </c>
      <c r="AF397" s="1">
        <v>265701</v>
      </c>
      <c r="AG397" s="1">
        <v>7</v>
      </c>
      <c r="AH397"/>
    </row>
    <row r="398" spans="1:34" x14ac:dyDescent="0.25">
      <c r="A398" t="s">
        <v>496</v>
      </c>
      <c r="B398" t="s">
        <v>439</v>
      </c>
      <c r="C398" t="s">
        <v>761</v>
      </c>
      <c r="D398" t="s">
        <v>581</v>
      </c>
      <c r="E398" s="4">
        <v>57.489130434782609</v>
      </c>
      <c r="F398" s="4">
        <f>Nurse[[#This Row],[Total Nurse Staff Hours]]/Nurse[[#This Row],[MDS Census]]</f>
        <v>2.7024579315560588</v>
      </c>
      <c r="G398" s="4">
        <f>Nurse[[#This Row],[Total Direct Care Staff Hours]]/Nurse[[#This Row],[MDS Census]]</f>
        <v>2.4742106258271881</v>
      </c>
      <c r="H398" s="4">
        <f>Nurse[[#This Row],[Total RN Hours (w/ Admin, DON)]]/Nurse[[#This Row],[MDS Census]]</f>
        <v>0.4914898846662884</v>
      </c>
      <c r="I398" s="4">
        <f>Nurse[[#This Row],[RN Hours (excl. Admin, DON)]]/Nurse[[#This Row],[MDS Census]]</f>
        <v>0.2632425789374172</v>
      </c>
      <c r="J398" s="4">
        <f>SUM(Nurse[[#This Row],[RN Hours (excl. Admin, DON)]],Nurse[[#This Row],[RN Admin Hours]],Nurse[[#This Row],[RN DON Hours]],Nurse[[#This Row],[LPN Hours (excl. Admin)]],Nurse[[#This Row],[LPN Admin Hours]],Nurse[[#This Row],[CNA Hours]],Nurse[[#This Row],[NA TR Hours]],Nurse[[#This Row],[Med Aide/Tech Hours]])</f>
        <v>155.36195652173907</v>
      </c>
      <c r="K398" s="4">
        <f>SUM(Nurse[[#This Row],[RN Hours (excl. Admin, DON)]],Nurse[[#This Row],[LPN Hours (excl. Admin)]],Nurse[[#This Row],[CNA Hours]],Nurse[[#This Row],[NA TR Hours]],Nurse[[#This Row],[Med Aide/Tech Hours]])</f>
        <v>142.24021739130433</v>
      </c>
      <c r="L398" s="4">
        <f>SUM(Nurse[[#This Row],[RN Hours (excl. Admin, DON)]],Nurse[[#This Row],[RN Admin Hours]],Nurse[[#This Row],[RN DON Hours]])</f>
        <v>28.255326086956515</v>
      </c>
      <c r="M398" s="4">
        <v>15.133586956521734</v>
      </c>
      <c r="N398" s="4">
        <v>7.7304347826086959</v>
      </c>
      <c r="O398" s="4">
        <v>5.3913043478260869</v>
      </c>
      <c r="P398" s="4">
        <f>SUM(Nurse[[#This Row],[LPN Hours (excl. Admin)]],Nurse[[#This Row],[LPN Admin Hours]])</f>
        <v>28.909782608695636</v>
      </c>
      <c r="Q398" s="4">
        <v>28.909782608695636</v>
      </c>
      <c r="R398" s="4">
        <v>0</v>
      </c>
      <c r="S398" s="4">
        <f>SUM(Nurse[[#This Row],[CNA Hours]],Nurse[[#This Row],[NA TR Hours]],Nurse[[#This Row],[Med Aide/Tech Hours]])</f>
        <v>98.196847826086952</v>
      </c>
      <c r="T398" s="4">
        <v>55.789347826086953</v>
      </c>
      <c r="U398" s="4">
        <v>21.903260869565212</v>
      </c>
      <c r="V398" s="4">
        <v>20.50423913043478</v>
      </c>
      <c r="W3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0.86956521739130432</v>
      </c>
      <c r="X398" s="4">
        <v>0</v>
      </c>
      <c r="Y398" s="4">
        <v>0.86956521739130432</v>
      </c>
      <c r="Z398" s="4">
        <v>0</v>
      </c>
      <c r="AA398" s="4">
        <v>0</v>
      </c>
      <c r="AB398" s="4">
        <v>0</v>
      </c>
      <c r="AC398" s="4">
        <v>0</v>
      </c>
      <c r="AD398" s="4">
        <v>0</v>
      </c>
      <c r="AE398" s="4">
        <v>0</v>
      </c>
      <c r="AF398" s="1">
        <v>265852</v>
      </c>
      <c r="AG398" s="1">
        <v>7</v>
      </c>
      <c r="AH398"/>
    </row>
    <row r="399" spans="1:34" x14ac:dyDescent="0.25">
      <c r="A399" t="s">
        <v>496</v>
      </c>
      <c r="B399" t="s">
        <v>367</v>
      </c>
      <c r="C399" t="s">
        <v>761</v>
      </c>
      <c r="D399" t="s">
        <v>581</v>
      </c>
      <c r="E399" s="4">
        <v>49.532608695652172</v>
      </c>
      <c r="F399" s="4">
        <f>Nurse[[#This Row],[Total Nurse Staff Hours]]/Nurse[[#This Row],[MDS Census]]</f>
        <v>3.472172481895984</v>
      </c>
      <c r="G399" s="4">
        <f>Nurse[[#This Row],[Total Direct Care Staff Hours]]/Nurse[[#This Row],[MDS Census]]</f>
        <v>3.2933048057932846</v>
      </c>
      <c r="H399" s="4">
        <f>Nurse[[#This Row],[Total RN Hours (w/ Admin, DON)]]/Nurse[[#This Row],[MDS Census]]</f>
        <v>0.25078779899056403</v>
      </c>
      <c r="I399" s="4">
        <f>Nurse[[#This Row],[RN Hours (excl. Admin, DON)]]/Nurse[[#This Row],[MDS Census]]</f>
        <v>0.13278692122010094</v>
      </c>
      <c r="J399" s="4">
        <f>SUM(Nurse[[#This Row],[RN Hours (excl. Admin, DON)]],Nurse[[#This Row],[RN Admin Hours]],Nurse[[#This Row],[RN DON Hours]],Nurse[[#This Row],[LPN Hours (excl. Admin)]],Nurse[[#This Row],[LPN Admin Hours]],Nurse[[#This Row],[CNA Hours]],Nurse[[#This Row],[NA TR Hours]],Nurse[[#This Row],[Med Aide/Tech Hours]])</f>
        <v>171.98576086956521</v>
      </c>
      <c r="K399" s="4">
        <f>SUM(Nurse[[#This Row],[RN Hours (excl. Admin, DON)]],Nurse[[#This Row],[LPN Hours (excl. Admin)]],Nurse[[#This Row],[CNA Hours]],Nurse[[#This Row],[NA TR Hours]],Nurse[[#This Row],[Med Aide/Tech Hours]])</f>
        <v>163.12597826086954</v>
      </c>
      <c r="L399" s="4">
        <f>SUM(Nurse[[#This Row],[RN Hours (excl. Admin, DON)]],Nurse[[#This Row],[RN Admin Hours]],Nurse[[#This Row],[RN DON Hours]])</f>
        <v>12.42217391304348</v>
      </c>
      <c r="M399" s="4">
        <v>6.5772826086956524</v>
      </c>
      <c r="N399" s="4">
        <v>0</v>
      </c>
      <c r="O399" s="4">
        <v>5.8448913043478266</v>
      </c>
      <c r="P399" s="4">
        <f>SUM(Nurse[[#This Row],[LPN Hours (excl. Admin)]],Nurse[[#This Row],[LPN Admin Hours]])</f>
        <v>21.21152173913044</v>
      </c>
      <c r="Q399" s="4">
        <v>18.196630434782612</v>
      </c>
      <c r="R399" s="4">
        <v>3.0148913043478269</v>
      </c>
      <c r="S399" s="4">
        <f>SUM(Nurse[[#This Row],[CNA Hours]],Nurse[[#This Row],[NA TR Hours]],Nurse[[#This Row],[Med Aide/Tech Hours]])</f>
        <v>138.3520652173913</v>
      </c>
      <c r="T399" s="4">
        <v>97.445326086956513</v>
      </c>
      <c r="U399" s="4">
        <v>24.133152173913043</v>
      </c>
      <c r="V399" s="4">
        <v>16.773586956521736</v>
      </c>
      <c r="W3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54.394021739130437</v>
      </c>
      <c r="X399" s="4">
        <v>0.27173913043478259</v>
      </c>
      <c r="Y399" s="4">
        <v>0</v>
      </c>
      <c r="Z399" s="4">
        <v>0</v>
      </c>
      <c r="AA399" s="4">
        <v>0.12771739130434784</v>
      </c>
      <c r="AB399" s="4">
        <v>0</v>
      </c>
      <c r="AC399" s="4">
        <v>53.75</v>
      </c>
      <c r="AD399" s="4">
        <v>0</v>
      </c>
      <c r="AE399" s="4">
        <v>0.24456521739130435</v>
      </c>
      <c r="AF399" s="1">
        <v>265762</v>
      </c>
      <c r="AG399" s="1">
        <v>7</v>
      </c>
      <c r="AH399"/>
    </row>
    <row r="400" spans="1:34" x14ac:dyDescent="0.25">
      <c r="A400" t="s">
        <v>496</v>
      </c>
      <c r="B400" t="s">
        <v>424</v>
      </c>
      <c r="C400" t="s">
        <v>739</v>
      </c>
      <c r="D400" t="s">
        <v>602</v>
      </c>
      <c r="E400" s="4">
        <v>44.423913043478258</v>
      </c>
      <c r="F400" s="4">
        <f>Nurse[[#This Row],[Total Nurse Staff Hours]]/Nurse[[#This Row],[MDS Census]]</f>
        <v>4.6622559334475167</v>
      </c>
      <c r="G400" s="4">
        <f>Nurse[[#This Row],[Total Direct Care Staff Hours]]/Nurse[[#This Row],[MDS Census]]</f>
        <v>4.0548421825299732</v>
      </c>
      <c r="H400" s="4">
        <f>Nurse[[#This Row],[Total RN Hours (w/ Admin, DON)]]/Nurse[[#This Row],[MDS Census]]</f>
        <v>0.82323954000489352</v>
      </c>
      <c r="I400" s="4">
        <f>Nurse[[#This Row],[RN Hours (excl. Admin, DON)]]/Nurse[[#This Row],[MDS Census]]</f>
        <v>0.44845363347198436</v>
      </c>
      <c r="J400" s="4">
        <f>SUM(Nurse[[#This Row],[RN Hours (excl. Admin, DON)]],Nurse[[#This Row],[RN Admin Hours]],Nurse[[#This Row],[RN DON Hours]],Nurse[[#This Row],[LPN Hours (excl. Admin)]],Nurse[[#This Row],[LPN Admin Hours]],Nurse[[#This Row],[CNA Hours]],Nurse[[#This Row],[NA TR Hours]],Nurse[[#This Row],[Med Aide/Tech Hours]])</f>
        <v>207.11565217391305</v>
      </c>
      <c r="K400" s="4">
        <f>SUM(Nurse[[#This Row],[RN Hours (excl. Admin, DON)]],Nurse[[#This Row],[LPN Hours (excl. Admin)]],Nurse[[#This Row],[CNA Hours]],Nurse[[#This Row],[NA TR Hours]],Nurse[[#This Row],[Med Aide/Tech Hours]])</f>
        <v>180.13195652173914</v>
      </c>
      <c r="L400" s="4">
        <f>SUM(Nurse[[#This Row],[RN Hours (excl. Admin, DON)]],Nurse[[#This Row],[RN Admin Hours]],Nurse[[#This Row],[RN DON Hours]])</f>
        <v>36.571521739130432</v>
      </c>
      <c r="M400" s="4">
        <v>19.922065217391303</v>
      </c>
      <c r="N400" s="4">
        <v>11.220108695652174</v>
      </c>
      <c r="O400" s="4">
        <v>5.4293478260869561</v>
      </c>
      <c r="P400" s="4">
        <f>SUM(Nurse[[#This Row],[LPN Hours (excl. Admin)]],Nurse[[#This Row],[LPN Admin Hours]])</f>
        <v>47.097826086956523</v>
      </c>
      <c r="Q400" s="4">
        <v>36.763586956521742</v>
      </c>
      <c r="R400" s="4">
        <v>10.334239130434783</v>
      </c>
      <c r="S400" s="4">
        <f>SUM(Nurse[[#This Row],[CNA Hours]],Nurse[[#This Row],[NA TR Hours]],Nurse[[#This Row],[Med Aide/Tech Hours]])</f>
        <v>123.4463043478261</v>
      </c>
      <c r="T400" s="4">
        <v>78.177282608695663</v>
      </c>
      <c r="U400" s="4">
        <v>2.1739130434782608E-2</v>
      </c>
      <c r="V400" s="4">
        <v>45.247282608695649</v>
      </c>
      <c r="W4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7.9227173913043467</v>
      </c>
      <c r="X400" s="4">
        <v>0.68293478260869567</v>
      </c>
      <c r="Y400" s="4">
        <v>0</v>
      </c>
      <c r="Z400" s="4">
        <v>0</v>
      </c>
      <c r="AA400" s="4">
        <v>0.56793478260869568</v>
      </c>
      <c r="AB400" s="4">
        <v>0</v>
      </c>
      <c r="AC400" s="4">
        <v>6.6501086956521736</v>
      </c>
      <c r="AD400" s="4">
        <v>2.1739130434782608E-2</v>
      </c>
      <c r="AE400" s="4">
        <v>0</v>
      </c>
      <c r="AF400" s="1">
        <v>265837</v>
      </c>
      <c r="AG400" s="1">
        <v>7</v>
      </c>
      <c r="AH400"/>
    </row>
    <row r="401" spans="1:34" x14ac:dyDescent="0.25">
      <c r="A401" t="s">
        <v>496</v>
      </c>
      <c r="B401" t="s">
        <v>254</v>
      </c>
      <c r="C401" t="s">
        <v>716</v>
      </c>
      <c r="D401" t="s">
        <v>593</v>
      </c>
      <c r="E401" s="4">
        <v>59.695652173913047</v>
      </c>
      <c r="F401" s="4">
        <f>Nurse[[#This Row],[Total Nurse Staff Hours]]/Nurse[[#This Row],[MDS Census]]</f>
        <v>2.5085087399854333</v>
      </c>
      <c r="G401" s="4">
        <f>Nurse[[#This Row],[Total Direct Care Staff Hours]]/Nurse[[#This Row],[MDS Census]]</f>
        <v>2.2045302257829569</v>
      </c>
      <c r="H401" s="4">
        <f>Nurse[[#This Row],[Total RN Hours (w/ Admin, DON)]]/Nurse[[#This Row],[MDS Census]]</f>
        <v>0.33569191551347405</v>
      </c>
      <c r="I401" s="4">
        <f>Nurse[[#This Row],[RN Hours (excl. Admin, DON)]]/Nurse[[#This Row],[MDS Census]]</f>
        <v>5.3457756737072114E-2</v>
      </c>
      <c r="J401" s="4">
        <f>SUM(Nurse[[#This Row],[RN Hours (excl. Admin, DON)]],Nurse[[#This Row],[RN Admin Hours]],Nurse[[#This Row],[RN DON Hours]],Nurse[[#This Row],[LPN Hours (excl. Admin)]],Nurse[[#This Row],[LPN Admin Hours]],Nurse[[#This Row],[CNA Hours]],Nurse[[#This Row],[NA TR Hours]],Nurse[[#This Row],[Med Aide/Tech Hours]])</f>
        <v>149.74706521739131</v>
      </c>
      <c r="K401" s="4">
        <f>SUM(Nurse[[#This Row],[RN Hours (excl. Admin, DON)]],Nurse[[#This Row],[LPN Hours (excl. Admin)]],Nurse[[#This Row],[CNA Hours]],Nurse[[#This Row],[NA TR Hours]],Nurse[[#This Row],[Med Aide/Tech Hours]])</f>
        <v>131.60086956521738</v>
      </c>
      <c r="L401" s="4">
        <f>SUM(Nurse[[#This Row],[RN Hours (excl. Admin, DON)]],Nurse[[#This Row],[RN Admin Hours]],Nurse[[#This Row],[RN DON Hours]])</f>
        <v>20.039347826086953</v>
      </c>
      <c r="M401" s="4">
        <v>3.1911956521739135</v>
      </c>
      <c r="N401" s="4">
        <v>11.195978260869563</v>
      </c>
      <c r="O401" s="4">
        <v>5.6521739130434785</v>
      </c>
      <c r="P401" s="4">
        <f>SUM(Nurse[[#This Row],[LPN Hours (excl. Admin)]],Nurse[[#This Row],[LPN Admin Hours]])</f>
        <v>31.532391304347836</v>
      </c>
      <c r="Q401" s="4">
        <v>30.234347826086967</v>
      </c>
      <c r="R401" s="4">
        <v>1.2980434782608692</v>
      </c>
      <c r="S401" s="4">
        <f>SUM(Nurse[[#This Row],[CNA Hours]],Nurse[[#This Row],[NA TR Hours]],Nurse[[#This Row],[Med Aide/Tech Hours]])</f>
        <v>98.175326086956517</v>
      </c>
      <c r="T401" s="4">
        <v>67.633152173913047</v>
      </c>
      <c r="U401" s="4">
        <v>2.1795652173913043</v>
      </c>
      <c r="V401" s="4">
        <v>28.362608695652167</v>
      </c>
      <c r="W4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10.721956521739131</v>
      </c>
      <c r="X401" s="4">
        <v>0.60869565217391308</v>
      </c>
      <c r="Y401" s="4">
        <v>0.52173913043478259</v>
      </c>
      <c r="Z401" s="4">
        <v>1.7391304347826086</v>
      </c>
      <c r="AA401" s="4">
        <v>4.8160869565217386</v>
      </c>
      <c r="AB401" s="4">
        <v>0</v>
      </c>
      <c r="AC401" s="4">
        <v>2.3841304347826089</v>
      </c>
      <c r="AD401" s="4">
        <v>0</v>
      </c>
      <c r="AE401" s="4">
        <v>0.65217391304347827</v>
      </c>
      <c r="AF401" s="1">
        <v>265586</v>
      </c>
      <c r="AG401" s="1">
        <v>7</v>
      </c>
      <c r="AH401"/>
    </row>
    <row r="402" spans="1:34" x14ac:dyDescent="0.25">
      <c r="A402" t="s">
        <v>496</v>
      </c>
      <c r="B402" t="s">
        <v>295</v>
      </c>
      <c r="C402" t="s">
        <v>754</v>
      </c>
      <c r="D402" t="s">
        <v>562</v>
      </c>
      <c r="E402" s="4">
        <v>66.293478260869563</v>
      </c>
      <c r="F402" s="4">
        <f>Nurse[[#This Row],[Total Nurse Staff Hours]]/Nurse[[#This Row],[MDS Census]]</f>
        <v>2.7506476471552719</v>
      </c>
      <c r="G402" s="4">
        <f>Nurse[[#This Row],[Total Direct Care Staff Hours]]/Nurse[[#This Row],[MDS Census]]</f>
        <v>2.6205033612067554</v>
      </c>
      <c r="H402" s="4">
        <f>Nurse[[#This Row],[Total RN Hours (w/ Admin, DON)]]/Nurse[[#This Row],[MDS Census]]</f>
        <v>0.2483193966223971</v>
      </c>
      <c r="I402" s="4">
        <f>Nurse[[#This Row],[RN Hours (excl. Admin, DON)]]/Nurse[[#This Row],[MDS Census]]</f>
        <v>0.22249549106410887</v>
      </c>
      <c r="J402" s="4">
        <f>SUM(Nurse[[#This Row],[RN Hours (excl. Admin, DON)]],Nurse[[#This Row],[RN Admin Hours]],Nurse[[#This Row],[RN DON Hours]],Nurse[[#This Row],[LPN Hours (excl. Admin)]],Nurse[[#This Row],[LPN Admin Hours]],Nurse[[#This Row],[CNA Hours]],Nurse[[#This Row],[NA TR Hours]],Nurse[[#This Row],[Med Aide/Tech Hours]])</f>
        <v>182.35000000000002</v>
      </c>
      <c r="K402" s="4">
        <f>SUM(Nurse[[#This Row],[RN Hours (excl. Admin, DON)]],Nurse[[#This Row],[LPN Hours (excl. Admin)]],Nurse[[#This Row],[CNA Hours]],Nurse[[#This Row],[NA TR Hours]],Nurse[[#This Row],[Med Aide/Tech Hours]])</f>
        <v>173.72228260869565</v>
      </c>
      <c r="L402" s="4">
        <f>SUM(Nurse[[#This Row],[RN Hours (excl. Admin, DON)]],Nurse[[#This Row],[RN Admin Hours]],Nurse[[#This Row],[RN DON Hours]])</f>
        <v>16.461956521739129</v>
      </c>
      <c r="M402" s="4">
        <v>14.75</v>
      </c>
      <c r="N402" s="4">
        <v>1.7119565217391304</v>
      </c>
      <c r="O402" s="4">
        <v>0</v>
      </c>
      <c r="P402" s="4">
        <f>SUM(Nurse[[#This Row],[LPN Hours (excl. Admin)]],Nurse[[#This Row],[LPN Admin Hours]])</f>
        <v>54.546195652173914</v>
      </c>
      <c r="Q402" s="4">
        <v>47.630434782608695</v>
      </c>
      <c r="R402" s="4">
        <v>6.9157608695652177</v>
      </c>
      <c r="S402" s="4">
        <f>SUM(Nurse[[#This Row],[CNA Hours]],Nurse[[#This Row],[NA TR Hours]],Nurse[[#This Row],[Med Aide/Tech Hours]])</f>
        <v>111.34184782608696</v>
      </c>
      <c r="T402" s="4">
        <v>101.26032608695652</v>
      </c>
      <c r="U402" s="4">
        <v>0</v>
      </c>
      <c r="V402" s="4">
        <v>10.081521739130435</v>
      </c>
      <c r="W4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2" s="4">
        <v>0</v>
      </c>
      <c r="Y402" s="4">
        <v>0</v>
      </c>
      <c r="Z402" s="4">
        <v>0</v>
      </c>
      <c r="AA402" s="4">
        <v>0</v>
      </c>
      <c r="AB402" s="4">
        <v>0</v>
      </c>
      <c r="AC402" s="4">
        <v>0</v>
      </c>
      <c r="AD402" s="4">
        <v>0</v>
      </c>
      <c r="AE402" s="4">
        <v>0</v>
      </c>
      <c r="AF402" s="1">
        <v>265661</v>
      </c>
      <c r="AG402" s="1">
        <v>7</v>
      </c>
      <c r="AH402"/>
    </row>
    <row r="403" spans="1:34" x14ac:dyDescent="0.25">
      <c r="A403" t="s">
        <v>496</v>
      </c>
      <c r="B403" t="s">
        <v>255</v>
      </c>
      <c r="C403" t="s">
        <v>809</v>
      </c>
      <c r="D403" t="s">
        <v>589</v>
      </c>
      <c r="E403" s="4">
        <v>67.630434782608702</v>
      </c>
      <c r="F403" s="4">
        <f>Nurse[[#This Row],[Total Nurse Staff Hours]]/Nurse[[#This Row],[MDS Census]]</f>
        <v>2.7881677917068464</v>
      </c>
      <c r="G403" s="4">
        <f>Nurse[[#This Row],[Total Direct Care Staff Hours]]/Nurse[[#This Row],[MDS Census]]</f>
        <v>2.5327386692381868</v>
      </c>
      <c r="H403" s="4">
        <f>Nurse[[#This Row],[Total RN Hours (w/ Admin, DON)]]/Nurse[[#This Row],[MDS Census]]</f>
        <v>0.17595628415300549</v>
      </c>
      <c r="I403" s="4">
        <f>Nurse[[#This Row],[RN Hours (excl. Admin, DON)]]/Nurse[[#This Row],[MDS Census]]</f>
        <v>9.2381870781099329E-2</v>
      </c>
      <c r="J403" s="4">
        <f>SUM(Nurse[[#This Row],[RN Hours (excl. Admin, DON)]],Nurse[[#This Row],[RN Admin Hours]],Nurse[[#This Row],[RN DON Hours]],Nurse[[#This Row],[LPN Hours (excl. Admin)]],Nurse[[#This Row],[LPN Admin Hours]],Nurse[[#This Row],[CNA Hours]],Nurse[[#This Row],[NA TR Hours]],Nurse[[#This Row],[Med Aide/Tech Hours]])</f>
        <v>188.565</v>
      </c>
      <c r="K403" s="4">
        <f>SUM(Nurse[[#This Row],[RN Hours (excl. Admin, DON)]],Nurse[[#This Row],[LPN Hours (excl. Admin)]],Nurse[[#This Row],[CNA Hours]],Nurse[[#This Row],[NA TR Hours]],Nurse[[#This Row],[Med Aide/Tech Hours]])</f>
        <v>171.29021739130434</v>
      </c>
      <c r="L403" s="4">
        <f>SUM(Nurse[[#This Row],[RN Hours (excl. Admin, DON)]],Nurse[[#This Row],[RN Admin Hours]],Nurse[[#This Row],[RN DON Hours]])</f>
        <v>11.900000000000002</v>
      </c>
      <c r="M403" s="4">
        <v>6.2478260869565228</v>
      </c>
      <c r="N403" s="4">
        <v>0</v>
      </c>
      <c r="O403" s="4">
        <v>5.6521739130434785</v>
      </c>
      <c r="P403" s="4">
        <f>SUM(Nurse[[#This Row],[LPN Hours (excl. Admin)]],Nurse[[#This Row],[LPN Admin Hours]])</f>
        <v>56.107826086956514</v>
      </c>
      <c r="Q403" s="4">
        <v>44.485217391304339</v>
      </c>
      <c r="R403" s="4">
        <v>11.622608695652174</v>
      </c>
      <c r="S403" s="4">
        <f>SUM(Nurse[[#This Row],[CNA Hours]],Nurse[[#This Row],[NA TR Hours]],Nurse[[#This Row],[Med Aide/Tech Hours]])</f>
        <v>120.55717391304347</v>
      </c>
      <c r="T403" s="4">
        <v>62.016086956521725</v>
      </c>
      <c r="U403" s="4">
        <v>36.555978260869566</v>
      </c>
      <c r="V403" s="4">
        <v>21.985108695652173</v>
      </c>
      <c r="W4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47.254130434782603</v>
      </c>
      <c r="X403" s="4">
        <v>0</v>
      </c>
      <c r="Y403" s="4">
        <v>0</v>
      </c>
      <c r="Z403" s="4">
        <v>0</v>
      </c>
      <c r="AA403" s="4">
        <v>8.9535869565217379</v>
      </c>
      <c r="AB403" s="4">
        <v>0</v>
      </c>
      <c r="AC403" s="4">
        <v>30.609782608695646</v>
      </c>
      <c r="AD403" s="4">
        <v>0</v>
      </c>
      <c r="AE403" s="4">
        <v>7.690760869565219</v>
      </c>
      <c r="AF403" s="1">
        <v>265589</v>
      </c>
      <c r="AG403" s="1">
        <v>7</v>
      </c>
      <c r="AH403"/>
    </row>
    <row r="404" spans="1:34" x14ac:dyDescent="0.25">
      <c r="A404" t="s">
        <v>496</v>
      </c>
      <c r="B404" t="s">
        <v>23</v>
      </c>
      <c r="C404" t="s">
        <v>726</v>
      </c>
      <c r="D404" t="s">
        <v>593</v>
      </c>
      <c r="E404" s="4">
        <v>143.96739130434781</v>
      </c>
      <c r="F404" s="4">
        <f>Nurse[[#This Row],[Total Nurse Staff Hours]]/Nurse[[#This Row],[MDS Census]]</f>
        <v>2.2471551528878821</v>
      </c>
      <c r="G404" s="4">
        <f>Nurse[[#This Row],[Total Direct Care Staff Hours]]/Nurse[[#This Row],[MDS Census]]</f>
        <v>2.1408508871272178</v>
      </c>
      <c r="H404" s="4">
        <f>Nurse[[#This Row],[Total RN Hours (w/ Admin, DON)]]/Nurse[[#This Row],[MDS Census]]</f>
        <v>0.310225745564364</v>
      </c>
      <c r="I404" s="4">
        <f>Nurse[[#This Row],[RN Hours (excl. Admin, DON)]]/Nurse[[#This Row],[MDS Census]]</f>
        <v>0.22143752359380908</v>
      </c>
      <c r="J404" s="4">
        <f>SUM(Nurse[[#This Row],[RN Hours (excl. Admin, DON)]],Nurse[[#This Row],[RN Admin Hours]],Nurse[[#This Row],[RN DON Hours]],Nurse[[#This Row],[LPN Hours (excl. Admin)]],Nurse[[#This Row],[LPN Admin Hours]],Nurse[[#This Row],[CNA Hours]],Nurse[[#This Row],[NA TR Hours]],Nurse[[#This Row],[Med Aide/Tech Hours]])</f>
        <v>323.51706521739129</v>
      </c>
      <c r="K404" s="4">
        <f>SUM(Nurse[[#This Row],[RN Hours (excl. Admin, DON)]],Nurse[[#This Row],[LPN Hours (excl. Admin)]],Nurse[[#This Row],[CNA Hours]],Nurse[[#This Row],[NA TR Hours]],Nurse[[#This Row],[Med Aide/Tech Hours]])</f>
        <v>308.2127173913043</v>
      </c>
      <c r="L404" s="4">
        <f>SUM(Nurse[[#This Row],[RN Hours (excl. Admin, DON)]],Nurse[[#This Row],[RN Admin Hours]],Nurse[[#This Row],[RN DON Hours]])</f>
        <v>44.662391304347835</v>
      </c>
      <c r="M404" s="4">
        <v>31.879782608695663</v>
      </c>
      <c r="N404" s="4">
        <v>8.7826086956521738</v>
      </c>
      <c r="O404" s="4">
        <v>4</v>
      </c>
      <c r="P404" s="4">
        <f>SUM(Nurse[[#This Row],[LPN Hours (excl. Admin)]],Nurse[[#This Row],[LPN Admin Hours]])</f>
        <v>86.213478260869579</v>
      </c>
      <c r="Q404" s="4">
        <v>83.691739130434797</v>
      </c>
      <c r="R404" s="4">
        <v>2.5217391304347827</v>
      </c>
      <c r="S404" s="4">
        <f>SUM(Nurse[[#This Row],[CNA Hours]],Nurse[[#This Row],[NA TR Hours]],Nurse[[#This Row],[Med Aide/Tech Hours]])</f>
        <v>192.64119565217385</v>
      </c>
      <c r="T404" s="4">
        <v>135.57456521739124</v>
      </c>
      <c r="U404" s="4">
        <v>5.8554347826086959</v>
      </c>
      <c r="V404" s="4">
        <v>51.211195652173913</v>
      </c>
      <c r="W4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10.397282608695651</v>
      </c>
      <c r="X404" s="4">
        <v>5.2203260869565202</v>
      </c>
      <c r="Y404" s="4">
        <v>0</v>
      </c>
      <c r="Z404" s="4">
        <v>0</v>
      </c>
      <c r="AA404" s="4">
        <v>0</v>
      </c>
      <c r="AB404" s="4">
        <v>0</v>
      </c>
      <c r="AC404" s="4">
        <v>5.1769565217391316</v>
      </c>
      <c r="AD404" s="4">
        <v>0</v>
      </c>
      <c r="AE404" s="4">
        <v>0</v>
      </c>
      <c r="AF404" s="1">
        <v>265120</v>
      </c>
      <c r="AG404" s="1">
        <v>7</v>
      </c>
      <c r="AH404"/>
    </row>
    <row r="405" spans="1:34" x14ac:dyDescent="0.25">
      <c r="A405" t="s">
        <v>496</v>
      </c>
      <c r="B405" t="s">
        <v>450</v>
      </c>
      <c r="C405" t="s">
        <v>859</v>
      </c>
      <c r="D405" t="s">
        <v>542</v>
      </c>
      <c r="E405" s="4">
        <v>40.836956521739133</v>
      </c>
      <c r="F405" s="4">
        <f>Nurse[[#This Row],[Total Nurse Staff Hours]]/Nurse[[#This Row],[MDS Census]]</f>
        <v>3.5609129624700557</v>
      </c>
      <c r="G405" s="4">
        <f>Nurse[[#This Row],[Total Direct Care Staff Hours]]/Nurse[[#This Row],[MDS Census]]</f>
        <v>3.3070109129624696</v>
      </c>
      <c r="H405" s="4">
        <f>Nurse[[#This Row],[Total RN Hours (w/ Admin, DON)]]/Nurse[[#This Row],[MDS Census]]</f>
        <v>0.39586904445035931</v>
      </c>
      <c r="I405" s="4">
        <f>Nurse[[#This Row],[RN Hours (excl. Admin, DON)]]/Nurse[[#This Row],[MDS Census]]</f>
        <v>0.14196699494277348</v>
      </c>
      <c r="J405" s="4">
        <f>SUM(Nurse[[#This Row],[RN Hours (excl. Admin, DON)]],Nurse[[#This Row],[RN Admin Hours]],Nurse[[#This Row],[RN DON Hours]],Nurse[[#This Row],[LPN Hours (excl. Admin)]],Nurse[[#This Row],[LPN Admin Hours]],Nurse[[#This Row],[CNA Hours]],Nurse[[#This Row],[NA TR Hours]],Nurse[[#This Row],[Med Aide/Tech Hours]])</f>
        <v>145.41684782608695</v>
      </c>
      <c r="K405" s="4">
        <f>SUM(Nurse[[#This Row],[RN Hours (excl. Admin, DON)]],Nurse[[#This Row],[LPN Hours (excl. Admin)]],Nurse[[#This Row],[CNA Hours]],Nurse[[#This Row],[NA TR Hours]],Nurse[[#This Row],[Med Aide/Tech Hours]])</f>
        <v>135.04826086956521</v>
      </c>
      <c r="L405" s="4">
        <f>SUM(Nurse[[#This Row],[RN Hours (excl. Admin, DON)]],Nurse[[#This Row],[RN Admin Hours]],Nurse[[#This Row],[RN DON Hours]])</f>
        <v>16.166086956521738</v>
      </c>
      <c r="M405" s="4">
        <v>5.7975000000000003</v>
      </c>
      <c r="N405" s="4">
        <v>4.6294565217391295</v>
      </c>
      <c r="O405" s="4">
        <v>5.7391304347826084</v>
      </c>
      <c r="P405" s="4">
        <f>SUM(Nurse[[#This Row],[LPN Hours (excl. Admin)]],Nurse[[#This Row],[LPN Admin Hours]])</f>
        <v>26.39152173913044</v>
      </c>
      <c r="Q405" s="4">
        <v>26.39152173913044</v>
      </c>
      <c r="R405" s="4">
        <v>0</v>
      </c>
      <c r="S405" s="4">
        <f>SUM(Nurse[[#This Row],[CNA Hours]],Nurse[[#This Row],[NA TR Hours]],Nurse[[#This Row],[Med Aide/Tech Hours]])</f>
        <v>102.85923913043477</v>
      </c>
      <c r="T405" s="4">
        <v>71.631086956521727</v>
      </c>
      <c r="U405" s="4">
        <v>7.9757608695652156</v>
      </c>
      <c r="V405" s="4">
        <v>23.252391304347825</v>
      </c>
      <c r="W4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10.614130434782608</v>
      </c>
      <c r="X405" s="4">
        <v>0</v>
      </c>
      <c r="Y405" s="4">
        <v>0</v>
      </c>
      <c r="Z405" s="4">
        <v>0</v>
      </c>
      <c r="AA405" s="4">
        <v>1.0652173913043479</v>
      </c>
      <c r="AB405" s="4">
        <v>0</v>
      </c>
      <c r="AC405" s="4">
        <v>9.4211956521739122</v>
      </c>
      <c r="AD405" s="4">
        <v>0</v>
      </c>
      <c r="AE405" s="4">
        <v>0.12771739130434784</v>
      </c>
      <c r="AF405" s="1">
        <v>265866</v>
      </c>
      <c r="AG405" s="1">
        <v>7</v>
      </c>
      <c r="AH405"/>
    </row>
    <row r="406" spans="1:34" x14ac:dyDescent="0.25">
      <c r="A406" t="s">
        <v>496</v>
      </c>
      <c r="B406" t="s">
        <v>403</v>
      </c>
      <c r="C406" t="s">
        <v>739</v>
      </c>
      <c r="D406" t="s">
        <v>602</v>
      </c>
      <c r="E406" s="4">
        <v>46.281690140845072</v>
      </c>
      <c r="F406" s="4">
        <f>Nurse[[#This Row],[Total Nurse Staff Hours]]/Nurse[[#This Row],[MDS Census]]</f>
        <v>1.6950852099817413</v>
      </c>
      <c r="G406" s="4">
        <f>Nurse[[#This Row],[Total Direct Care Staff Hours]]/Nurse[[#This Row],[MDS Census]]</f>
        <v>1.4600760803408401</v>
      </c>
      <c r="H406" s="4">
        <f>Nurse[[#This Row],[Total RN Hours (w/ Admin, DON)]]/Nurse[[#This Row],[MDS Census]]</f>
        <v>0.50496348143639691</v>
      </c>
      <c r="I406" s="4">
        <f>Nurse[[#This Row],[RN Hours (excl. Admin, DON)]]/Nurse[[#This Row],[MDS Census]]</f>
        <v>0.27482349360925146</v>
      </c>
      <c r="J406" s="4">
        <f>SUM(Nurse[[#This Row],[RN Hours (excl. Admin, DON)]],Nurse[[#This Row],[RN Admin Hours]],Nurse[[#This Row],[RN DON Hours]],Nurse[[#This Row],[LPN Hours (excl. Admin)]],Nurse[[#This Row],[LPN Admin Hours]],Nurse[[#This Row],[CNA Hours]],Nurse[[#This Row],[NA TR Hours]],Nurse[[#This Row],[Med Aide/Tech Hours]])</f>
        <v>78.45140845070425</v>
      </c>
      <c r="K406" s="4">
        <f>SUM(Nurse[[#This Row],[RN Hours (excl. Admin, DON)]],Nurse[[#This Row],[LPN Hours (excl. Admin)]],Nurse[[#This Row],[CNA Hours]],Nurse[[#This Row],[NA TR Hours]],Nurse[[#This Row],[Med Aide/Tech Hours]])</f>
        <v>67.574788732394381</v>
      </c>
      <c r="L406" s="4">
        <f>SUM(Nurse[[#This Row],[RN Hours (excl. Admin, DON)]],Nurse[[#This Row],[RN Admin Hours]],Nurse[[#This Row],[RN DON Hours]])</f>
        <v>23.370563380281695</v>
      </c>
      <c r="M406" s="4">
        <v>12.719295774647891</v>
      </c>
      <c r="N406" s="4">
        <v>10.651267605633803</v>
      </c>
      <c r="O406" s="4">
        <v>0</v>
      </c>
      <c r="P406" s="4">
        <f>SUM(Nurse[[#This Row],[LPN Hours (excl. Admin)]],Nurse[[#This Row],[LPN Admin Hours]])</f>
        <v>22.194225352112682</v>
      </c>
      <c r="Q406" s="4">
        <v>21.968873239436626</v>
      </c>
      <c r="R406" s="4">
        <v>0.22535211267605634</v>
      </c>
      <c r="S406" s="4">
        <f>SUM(Nurse[[#This Row],[CNA Hours]],Nurse[[#This Row],[NA TR Hours]],Nurse[[#This Row],[Med Aide/Tech Hours]])</f>
        <v>32.886619718309859</v>
      </c>
      <c r="T406" s="4">
        <v>15.858309859154934</v>
      </c>
      <c r="U406" s="4">
        <v>4.2822535211267621</v>
      </c>
      <c r="V406" s="4">
        <v>12.746056338028165</v>
      </c>
      <c r="W4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4.6329577464788736</v>
      </c>
      <c r="X406" s="4">
        <v>0</v>
      </c>
      <c r="Y406" s="4">
        <v>0</v>
      </c>
      <c r="Z406" s="4">
        <v>0</v>
      </c>
      <c r="AA406" s="4">
        <v>0</v>
      </c>
      <c r="AB406" s="4">
        <v>0</v>
      </c>
      <c r="AC406" s="4">
        <v>3.409859154929578</v>
      </c>
      <c r="AD406" s="4">
        <v>0</v>
      </c>
      <c r="AE406" s="4">
        <v>1.2230985915492958</v>
      </c>
      <c r="AF406" s="1">
        <v>265810</v>
      </c>
      <c r="AG406" s="1">
        <v>7</v>
      </c>
      <c r="AH406"/>
    </row>
    <row r="407" spans="1:34" x14ac:dyDescent="0.25">
      <c r="A407" t="s">
        <v>496</v>
      </c>
      <c r="B407" t="s">
        <v>383</v>
      </c>
      <c r="C407" t="s">
        <v>681</v>
      </c>
      <c r="D407" t="s">
        <v>567</v>
      </c>
      <c r="E407" s="4">
        <v>51.507042253521128</v>
      </c>
      <c r="F407" s="4">
        <f>Nurse[[#This Row],[Total Nurse Staff Hours]]/Nurse[[#This Row],[MDS Census]]</f>
        <v>3.8424665025977576</v>
      </c>
      <c r="G407" s="4">
        <f>Nurse[[#This Row],[Total Direct Care Staff Hours]]/Nurse[[#This Row],[MDS Census]]</f>
        <v>3.5149412086409626</v>
      </c>
      <c r="H407" s="4">
        <f>Nurse[[#This Row],[Total RN Hours (w/ Admin, DON)]]/Nurse[[#This Row],[MDS Census]]</f>
        <v>0.64291769209734739</v>
      </c>
      <c r="I407" s="4">
        <f>Nurse[[#This Row],[RN Hours (excl. Admin, DON)]]/Nurse[[#This Row],[MDS Census]]</f>
        <v>0.43842220399234327</v>
      </c>
      <c r="J407" s="4">
        <f>SUM(Nurse[[#This Row],[RN Hours (excl. Admin, DON)]],Nurse[[#This Row],[RN Admin Hours]],Nurse[[#This Row],[RN DON Hours]],Nurse[[#This Row],[LPN Hours (excl. Admin)]],Nurse[[#This Row],[LPN Admin Hours]],Nurse[[#This Row],[CNA Hours]],Nurse[[#This Row],[NA TR Hours]],Nurse[[#This Row],[Med Aide/Tech Hours]])</f>
        <v>197.91408450704225</v>
      </c>
      <c r="K407" s="4">
        <f>SUM(Nurse[[#This Row],[RN Hours (excl. Admin, DON)]],Nurse[[#This Row],[LPN Hours (excl. Admin)]],Nurse[[#This Row],[CNA Hours]],Nurse[[#This Row],[NA TR Hours]],Nurse[[#This Row],[Med Aide/Tech Hours]])</f>
        <v>181.04422535211268</v>
      </c>
      <c r="L407" s="4">
        <f>SUM(Nurse[[#This Row],[RN Hours (excl. Admin, DON)]],Nurse[[#This Row],[RN Admin Hours]],Nurse[[#This Row],[RN DON Hours]])</f>
        <v>33.114788732394359</v>
      </c>
      <c r="M407" s="4">
        <v>22.581830985915484</v>
      </c>
      <c r="N407" s="4">
        <v>5.575211267605634</v>
      </c>
      <c r="O407" s="4">
        <v>4.957746478873239</v>
      </c>
      <c r="P407" s="4">
        <f>SUM(Nurse[[#This Row],[LPN Hours (excl. Admin)]],Nurse[[#This Row],[LPN Admin Hours]])</f>
        <v>26.961690140845075</v>
      </c>
      <c r="Q407" s="4">
        <v>20.624788732394371</v>
      </c>
      <c r="R407" s="4">
        <v>6.3369014084507036</v>
      </c>
      <c r="S407" s="4">
        <f>SUM(Nurse[[#This Row],[CNA Hours]],Nurse[[#This Row],[NA TR Hours]],Nurse[[#This Row],[Med Aide/Tech Hours]])</f>
        <v>137.83760563380284</v>
      </c>
      <c r="T407" s="4">
        <v>47.442535211267625</v>
      </c>
      <c r="U407" s="4">
        <v>40.136619718309859</v>
      </c>
      <c r="V407" s="4">
        <v>50.258450704225346</v>
      </c>
      <c r="W4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7" s="4">
        <v>0</v>
      </c>
      <c r="Y407" s="4">
        <v>0</v>
      </c>
      <c r="Z407" s="4">
        <v>0</v>
      </c>
      <c r="AA407" s="4">
        <v>0</v>
      </c>
      <c r="AB407" s="4">
        <v>0</v>
      </c>
      <c r="AC407" s="4">
        <v>0</v>
      </c>
      <c r="AD407" s="4">
        <v>0</v>
      </c>
      <c r="AE407" s="4">
        <v>0</v>
      </c>
      <c r="AF407" s="1">
        <v>265785</v>
      </c>
      <c r="AG407" s="1">
        <v>7</v>
      </c>
      <c r="AH407"/>
    </row>
    <row r="408" spans="1:34" x14ac:dyDescent="0.25">
      <c r="A408" t="s">
        <v>496</v>
      </c>
      <c r="B408" t="s">
        <v>376</v>
      </c>
      <c r="C408" t="s">
        <v>703</v>
      </c>
      <c r="D408" t="s">
        <v>523</v>
      </c>
      <c r="E408" s="4">
        <v>46.183098591549296</v>
      </c>
      <c r="F408" s="4">
        <f>Nurse[[#This Row],[Total Nurse Staff Hours]]/Nurse[[#This Row],[MDS Census]]</f>
        <v>3.9057212564806352</v>
      </c>
      <c r="G408" s="4">
        <f>Nurse[[#This Row],[Total Direct Care Staff Hours]]/Nurse[[#This Row],[MDS Census]]</f>
        <v>3.525687709667582</v>
      </c>
      <c r="H408" s="4">
        <f>Nurse[[#This Row],[Total RN Hours (w/ Admin, DON)]]/Nurse[[#This Row],[MDS Census]]</f>
        <v>0.38848734370234833</v>
      </c>
      <c r="I408" s="4">
        <f>Nurse[[#This Row],[RN Hours (excl. Admin, DON)]]/Nurse[[#This Row],[MDS Census]]</f>
        <v>0.24684354986276305</v>
      </c>
      <c r="J408" s="4">
        <f>SUM(Nurse[[#This Row],[RN Hours (excl. Admin, DON)]],Nurse[[#This Row],[RN Admin Hours]],Nurse[[#This Row],[RN DON Hours]],Nurse[[#This Row],[LPN Hours (excl. Admin)]],Nurse[[#This Row],[LPN Admin Hours]],Nurse[[#This Row],[CNA Hours]],Nurse[[#This Row],[NA TR Hours]],Nurse[[#This Row],[Med Aide/Tech Hours]])</f>
        <v>180.37830985915497</v>
      </c>
      <c r="K408" s="4">
        <f>SUM(Nurse[[#This Row],[RN Hours (excl. Admin, DON)]],Nurse[[#This Row],[LPN Hours (excl. Admin)]],Nurse[[#This Row],[CNA Hours]],Nurse[[#This Row],[NA TR Hours]],Nurse[[#This Row],[Med Aide/Tech Hours]])</f>
        <v>162.82718309859158</v>
      </c>
      <c r="L408" s="4">
        <f>SUM(Nurse[[#This Row],[RN Hours (excl. Admin, DON)]],Nurse[[#This Row],[RN Admin Hours]],Nurse[[#This Row],[RN DON Hours]])</f>
        <v>17.941549295774649</v>
      </c>
      <c r="M408" s="4">
        <v>11.4</v>
      </c>
      <c r="N408" s="4">
        <v>0.90140845070422537</v>
      </c>
      <c r="O408" s="4">
        <v>5.6401408450704213</v>
      </c>
      <c r="P408" s="4">
        <f>SUM(Nurse[[#This Row],[LPN Hours (excl. Admin)]],Nurse[[#This Row],[LPN Admin Hours]])</f>
        <v>40.261830985915495</v>
      </c>
      <c r="Q408" s="4">
        <v>29.252253521126757</v>
      </c>
      <c r="R408" s="4">
        <v>11.009577464788736</v>
      </c>
      <c r="S408" s="4">
        <f>SUM(Nurse[[#This Row],[CNA Hours]],Nurse[[#This Row],[NA TR Hours]],Nurse[[#This Row],[Med Aide/Tech Hours]])</f>
        <v>122.17492957746484</v>
      </c>
      <c r="T408" s="4">
        <v>59.593943661971835</v>
      </c>
      <c r="U408" s="4">
        <v>17.372112676056339</v>
      </c>
      <c r="V408" s="4">
        <v>45.208873239436649</v>
      </c>
      <c r="W4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8" s="4">
        <v>0</v>
      </c>
      <c r="Y408" s="4">
        <v>0</v>
      </c>
      <c r="Z408" s="4">
        <v>0</v>
      </c>
      <c r="AA408" s="4">
        <v>0</v>
      </c>
      <c r="AB408" s="4">
        <v>0</v>
      </c>
      <c r="AC408" s="4">
        <v>0</v>
      </c>
      <c r="AD408" s="4">
        <v>0</v>
      </c>
      <c r="AE408" s="4">
        <v>0</v>
      </c>
      <c r="AF408" s="1">
        <v>265772</v>
      </c>
      <c r="AG408" s="1">
        <v>7</v>
      </c>
      <c r="AH408"/>
    </row>
    <row r="409" spans="1:34" x14ac:dyDescent="0.25">
      <c r="A409" t="s">
        <v>496</v>
      </c>
      <c r="B409" t="s">
        <v>121</v>
      </c>
      <c r="C409" t="s">
        <v>726</v>
      </c>
      <c r="D409" t="s">
        <v>593</v>
      </c>
      <c r="E409" s="4">
        <v>85.845070422535215</v>
      </c>
      <c r="F409" s="4">
        <f>Nurse[[#This Row],[Total Nurse Staff Hours]]/Nurse[[#This Row],[MDS Census]]</f>
        <v>2.7067415914684165</v>
      </c>
      <c r="G409" s="4">
        <f>Nurse[[#This Row],[Total Direct Care Staff Hours]]/Nurse[[#This Row],[MDS Census]]</f>
        <v>2.5324905660377359</v>
      </c>
      <c r="H409" s="4">
        <f>Nurse[[#This Row],[Total RN Hours (w/ Admin, DON)]]/Nurse[[#This Row],[MDS Census]]</f>
        <v>0.32449220672682527</v>
      </c>
      <c r="I409" s="4">
        <f>Nurse[[#This Row],[RN Hours (excl. Admin, DON)]]/Nurse[[#This Row],[MDS Census]]</f>
        <v>0.15024118129614439</v>
      </c>
      <c r="J409" s="4">
        <f>SUM(Nurse[[#This Row],[RN Hours (excl. Admin, DON)]],Nurse[[#This Row],[RN Admin Hours]],Nurse[[#This Row],[RN DON Hours]],Nurse[[#This Row],[LPN Hours (excl. Admin)]],Nurse[[#This Row],[LPN Admin Hours]],Nurse[[#This Row],[CNA Hours]],Nurse[[#This Row],[NA TR Hours]],Nurse[[#This Row],[Med Aide/Tech Hours]])</f>
        <v>232.36042253521126</v>
      </c>
      <c r="K409" s="4">
        <f>SUM(Nurse[[#This Row],[RN Hours (excl. Admin, DON)]],Nurse[[#This Row],[LPN Hours (excl. Admin)]],Nurse[[#This Row],[CNA Hours]],Nurse[[#This Row],[NA TR Hours]],Nurse[[#This Row],[Med Aide/Tech Hours]])</f>
        <v>217.4018309859155</v>
      </c>
      <c r="L409" s="4">
        <f>SUM(Nurse[[#This Row],[RN Hours (excl. Admin, DON)]],Nurse[[#This Row],[RN Admin Hours]],Nurse[[#This Row],[RN DON Hours]])</f>
        <v>27.856056338028171</v>
      </c>
      <c r="M409" s="4">
        <v>12.897464788732396</v>
      </c>
      <c r="N409" s="4">
        <v>9.3247887323943672</v>
      </c>
      <c r="O409" s="4">
        <v>5.6338028169014081</v>
      </c>
      <c r="P409" s="4">
        <f>SUM(Nurse[[#This Row],[LPN Hours (excl. Admin)]],Nurse[[#This Row],[LPN Admin Hours]])</f>
        <v>45.156197183098591</v>
      </c>
      <c r="Q409" s="4">
        <v>45.156197183098591</v>
      </c>
      <c r="R409" s="4">
        <v>0</v>
      </c>
      <c r="S409" s="4">
        <f>SUM(Nurse[[#This Row],[CNA Hours]],Nurse[[#This Row],[NA TR Hours]],Nurse[[#This Row],[Med Aide/Tech Hours]])</f>
        <v>159.3481690140845</v>
      </c>
      <c r="T409" s="4">
        <v>121.75718309859155</v>
      </c>
      <c r="U409" s="4">
        <v>0</v>
      </c>
      <c r="V409" s="4">
        <v>37.590985915492958</v>
      </c>
      <c r="W4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3.045774647887324</v>
      </c>
      <c r="X409" s="4">
        <v>0</v>
      </c>
      <c r="Y409" s="4">
        <v>0</v>
      </c>
      <c r="Z409" s="4">
        <v>0</v>
      </c>
      <c r="AA409" s="4">
        <v>3.045774647887324</v>
      </c>
      <c r="AB409" s="4">
        <v>0</v>
      </c>
      <c r="AC409" s="4">
        <v>0</v>
      </c>
      <c r="AD409" s="4">
        <v>0</v>
      </c>
      <c r="AE409" s="4">
        <v>0</v>
      </c>
      <c r="AF409" s="1">
        <v>265365</v>
      </c>
      <c r="AG409" s="1">
        <v>7</v>
      </c>
      <c r="AH409"/>
    </row>
    <row r="410" spans="1:34" x14ac:dyDescent="0.25">
      <c r="A410" t="s">
        <v>496</v>
      </c>
      <c r="B410" t="s">
        <v>289</v>
      </c>
      <c r="C410" t="s">
        <v>822</v>
      </c>
      <c r="D410" t="s">
        <v>624</v>
      </c>
      <c r="E410" s="4">
        <v>46.563380281690144</v>
      </c>
      <c r="F410" s="4">
        <f>Nurse[[#This Row],[Total Nurse Staff Hours]]/Nurse[[#This Row],[MDS Census]]</f>
        <v>3.463133696309741</v>
      </c>
      <c r="G410" s="4">
        <f>Nurse[[#This Row],[Total Direct Care Staff Hours]]/Nurse[[#This Row],[MDS Census]]</f>
        <v>3.2891288566243206</v>
      </c>
      <c r="H410" s="4">
        <f>Nurse[[#This Row],[Total RN Hours (w/ Admin, DON)]]/Nurse[[#This Row],[MDS Census]]</f>
        <v>0.50168784029038105</v>
      </c>
      <c r="I410" s="4">
        <f>Nurse[[#This Row],[RN Hours (excl. Admin, DON)]]/Nurse[[#This Row],[MDS Census]]</f>
        <v>0.35436176648517842</v>
      </c>
      <c r="J410" s="4">
        <f>SUM(Nurse[[#This Row],[RN Hours (excl. Admin, DON)]],Nurse[[#This Row],[RN Admin Hours]],Nurse[[#This Row],[RN DON Hours]],Nurse[[#This Row],[LPN Hours (excl. Admin)]],Nurse[[#This Row],[LPN Admin Hours]],Nurse[[#This Row],[CNA Hours]],Nurse[[#This Row],[NA TR Hours]],Nurse[[#This Row],[Med Aide/Tech Hours]])</f>
        <v>161.25521126760569</v>
      </c>
      <c r="K410" s="4">
        <f>SUM(Nurse[[#This Row],[RN Hours (excl. Admin, DON)]],Nurse[[#This Row],[LPN Hours (excl. Admin)]],Nurse[[#This Row],[CNA Hours]],Nurse[[#This Row],[NA TR Hours]],Nurse[[#This Row],[Med Aide/Tech Hours]])</f>
        <v>153.15295774647893</v>
      </c>
      <c r="L410" s="4">
        <f>SUM(Nurse[[#This Row],[RN Hours (excl. Admin, DON)]],Nurse[[#This Row],[RN Admin Hours]],Nurse[[#This Row],[RN DON Hours]])</f>
        <v>23.360281690140845</v>
      </c>
      <c r="M410" s="4">
        <v>16.500281690140845</v>
      </c>
      <c r="N410" s="4">
        <v>4.0143661971830982</v>
      </c>
      <c r="O410" s="4">
        <v>2.8456338028169013</v>
      </c>
      <c r="P410" s="4">
        <f>SUM(Nurse[[#This Row],[LPN Hours (excl. Admin)]],Nurse[[#This Row],[LPN Admin Hours]])</f>
        <v>15.749295774647885</v>
      </c>
      <c r="Q410" s="4">
        <v>14.507042253521124</v>
      </c>
      <c r="R410" s="4">
        <v>1.2422535211267605</v>
      </c>
      <c r="S410" s="4">
        <f>SUM(Nurse[[#This Row],[CNA Hours]],Nurse[[#This Row],[NA TR Hours]],Nurse[[#This Row],[Med Aide/Tech Hours]])</f>
        <v>122.14563380281695</v>
      </c>
      <c r="T410" s="4">
        <v>51.152253521126781</v>
      </c>
      <c r="U410" s="4">
        <v>15.655070422535214</v>
      </c>
      <c r="V410" s="4">
        <v>55.338309859154954</v>
      </c>
      <c r="W4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1.8484507042253522</v>
      </c>
      <c r="X410" s="4">
        <v>0.51859154929577467</v>
      </c>
      <c r="Y410" s="4">
        <v>0</v>
      </c>
      <c r="Z410" s="4">
        <v>0</v>
      </c>
      <c r="AA410" s="4">
        <v>1.3298591549295775</v>
      </c>
      <c r="AB410" s="4">
        <v>0</v>
      </c>
      <c r="AC410" s="4">
        <v>0</v>
      </c>
      <c r="AD410" s="4">
        <v>0</v>
      </c>
      <c r="AE410" s="4">
        <v>0</v>
      </c>
      <c r="AF410" s="1">
        <v>265651</v>
      </c>
      <c r="AG410" s="1">
        <v>7</v>
      </c>
      <c r="AH410"/>
    </row>
    <row r="411" spans="1:34" x14ac:dyDescent="0.25">
      <c r="A411" t="s">
        <v>496</v>
      </c>
      <c r="B411" t="s">
        <v>380</v>
      </c>
      <c r="C411" t="s">
        <v>734</v>
      </c>
      <c r="D411" t="s">
        <v>547</v>
      </c>
      <c r="E411" s="4">
        <v>36.436619718309856</v>
      </c>
      <c r="F411" s="4">
        <f>Nurse[[#This Row],[Total Nurse Staff Hours]]/Nurse[[#This Row],[MDS Census]]</f>
        <v>4.5680788558175509</v>
      </c>
      <c r="G411" s="4">
        <f>Nurse[[#This Row],[Total Direct Care Staff Hours]]/Nurse[[#This Row],[MDS Census]]</f>
        <v>4.1621492075763449</v>
      </c>
      <c r="H411" s="4">
        <f>Nurse[[#This Row],[Total RN Hours (w/ Admin, DON)]]/Nurse[[#This Row],[MDS Census]]</f>
        <v>0.37439118670274446</v>
      </c>
      <c r="I411" s="4">
        <f>Nurse[[#This Row],[RN Hours (excl. Admin, DON)]]/Nurse[[#This Row],[MDS Census]]</f>
        <v>9.624661770390415E-2</v>
      </c>
      <c r="J411" s="4">
        <f>SUM(Nurse[[#This Row],[RN Hours (excl. Admin, DON)]],Nurse[[#This Row],[RN Admin Hours]],Nurse[[#This Row],[RN DON Hours]],Nurse[[#This Row],[LPN Hours (excl. Admin)]],Nurse[[#This Row],[LPN Admin Hours]],Nurse[[#This Row],[CNA Hours]],Nurse[[#This Row],[NA TR Hours]],Nurse[[#This Row],[Med Aide/Tech Hours]])</f>
        <v>166.44535211267609</v>
      </c>
      <c r="K411" s="4">
        <f>SUM(Nurse[[#This Row],[RN Hours (excl. Admin, DON)]],Nurse[[#This Row],[LPN Hours (excl. Admin)]],Nurse[[#This Row],[CNA Hours]],Nurse[[#This Row],[NA TR Hours]],Nurse[[#This Row],[Med Aide/Tech Hours]])</f>
        <v>151.65464788732399</v>
      </c>
      <c r="L411" s="4">
        <f>SUM(Nurse[[#This Row],[RN Hours (excl. Admin, DON)]],Nurse[[#This Row],[RN Admin Hours]],Nurse[[#This Row],[RN DON Hours]])</f>
        <v>13.641549295774645</v>
      </c>
      <c r="M411" s="4">
        <v>3.5069014084507044</v>
      </c>
      <c r="N411" s="4">
        <v>4.6135211267605625</v>
      </c>
      <c r="O411" s="4">
        <v>5.5211267605633791</v>
      </c>
      <c r="P411" s="4">
        <f>SUM(Nurse[[#This Row],[LPN Hours (excl. Admin)]],Nurse[[#This Row],[LPN Admin Hours]])</f>
        <v>21.625070422535217</v>
      </c>
      <c r="Q411" s="4">
        <v>16.969014084507048</v>
      </c>
      <c r="R411" s="4">
        <v>4.6560563380281694</v>
      </c>
      <c r="S411" s="4">
        <f>SUM(Nurse[[#This Row],[CNA Hours]],Nurse[[#This Row],[NA TR Hours]],Nurse[[#This Row],[Med Aide/Tech Hours]])</f>
        <v>131.17873239436622</v>
      </c>
      <c r="T411" s="4">
        <v>53.270985915492972</v>
      </c>
      <c r="U411" s="4">
        <v>32.14676056338029</v>
      </c>
      <c r="V411" s="4">
        <v>45.760985915492967</v>
      </c>
      <c r="W4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1" s="4">
        <v>0</v>
      </c>
      <c r="Y411" s="4">
        <v>0</v>
      </c>
      <c r="Z411" s="4">
        <v>0</v>
      </c>
      <c r="AA411" s="4">
        <v>0</v>
      </c>
      <c r="AB411" s="4">
        <v>0</v>
      </c>
      <c r="AC411" s="4">
        <v>0</v>
      </c>
      <c r="AD411" s="4">
        <v>0</v>
      </c>
      <c r="AE411" s="4">
        <v>0</v>
      </c>
      <c r="AF411" s="1">
        <v>265779</v>
      </c>
      <c r="AG411" s="1">
        <v>7</v>
      </c>
      <c r="AH411"/>
    </row>
    <row r="412" spans="1:34" x14ac:dyDescent="0.25">
      <c r="A412" t="s">
        <v>496</v>
      </c>
      <c r="B412" t="s">
        <v>233</v>
      </c>
      <c r="C412" t="s">
        <v>804</v>
      </c>
      <c r="D412" t="s">
        <v>625</v>
      </c>
      <c r="E412" s="4">
        <v>70.901408450704224</v>
      </c>
      <c r="F412" s="4">
        <f>Nurse[[#This Row],[Total Nurse Staff Hours]]/Nurse[[#This Row],[MDS Census]]</f>
        <v>3.185077473182361</v>
      </c>
      <c r="G412" s="4">
        <f>Nurse[[#This Row],[Total Direct Care Staff Hours]]/Nurse[[#This Row],[MDS Census]]</f>
        <v>3.0165236392530801</v>
      </c>
      <c r="H412" s="4">
        <f>Nurse[[#This Row],[Total RN Hours (w/ Admin, DON)]]/Nurse[[#This Row],[MDS Census]]</f>
        <v>0.64920143027413579</v>
      </c>
      <c r="I412" s="4">
        <f>Nurse[[#This Row],[RN Hours (excl. Admin, DON)]]/Nurse[[#This Row],[MDS Census]]</f>
        <v>0.48064759634485488</v>
      </c>
      <c r="J412" s="4">
        <f>SUM(Nurse[[#This Row],[RN Hours (excl. Admin, DON)]],Nurse[[#This Row],[RN Admin Hours]],Nurse[[#This Row],[RN DON Hours]],Nurse[[#This Row],[LPN Hours (excl. Admin)]],Nurse[[#This Row],[LPN Admin Hours]],Nurse[[#This Row],[CNA Hours]],Nurse[[#This Row],[NA TR Hours]],Nurse[[#This Row],[Med Aide/Tech Hours]])</f>
        <v>225.82647887323952</v>
      </c>
      <c r="K412" s="4">
        <f>SUM(Nurse[[#This Row],[RN Hours (excl. Admin, DON)]],Nurse[[#This Row],[LPN Hours (excl. Admin)]],Nurse[[#This Row],[CNA Hours]],Nurse[[#This Row],[NA TR Hours]],Nurse[[#This Row],[Med Aide/Tech Hours]])</f>
        <v>213.8757746478874</v>
      </c>
      <c r="L412" s="4">
        <f>SUM(Nurse[[#This Row],[RN Hours (excl. Admin, DON)]],Nurse[[#This Row],[RN Admin Hours]],Nurse[[#This Row],[RN DON Hours]])</f>
        <v>46.029295774647878</v>
      </c>
      <c r="M412" s="4">
        <v>34.078591549295766</v>
      </c>
      <c r="N412" s="4">
        <v>6.9716901408450704</v>
      </c>
      <c r="O412" s="4">
        <v>4.9790140845070425</v>
      </c>
      <c r="P412" s="4">
        <f>SUM(Nurse[[#This Row],[LPN Hours (excl. Admin)]],Nurse[[#This Row],[LPN Admin Hours]])</f>
        <v>28.951267605633817</v>
      </c>
      <c r="Q412" s="4">
        <v>28.951267605633817</v>
      </c>
      <c r="R412" s="4">
        <v>0</v>
      </c>
      <c r="S412" s="4">
        <f>SUM(Nurse[[#This Row],[CNA Hours]],Nurse[[#This Row],[NA TR Hours]],Nurse[[#This Row],[Med Aide/Tech Hours]])</f>
        <v>150.84591549295783</v>
      </c>
      <c r="T412" s="4">
        <v>115.30042253521133</v>
      </c>
      <c r="U412" s="4">
        <v>16.154647887323936</v>
      </c>
      <c r="V412" s="4">
        <v>19.390845070422547</v>
      </c>
      <c r="W4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2" s="4">
        <v>0</v>
      </c>
      <c r="Y412" s="4">
        <v>0</v>
      </c>
      <c r="Z412" s="4">
        <v>0</v>
      </c>
      <c r="AA412" s="4">
        <v>0</v>
      </c>
      <c r="AB412" s="4">
        <v>0</v>
      </c>
      <c r="AC412" s="4">
        <v>0</v>
      </c>
      <c r="AD412" s="4">
        <v>0</v>
      </c>
      <c r="AE412" s="4">
        <v>0</v>
      </c>
      <c r="AF412" s="1">
        <v>265553</v>
      </c>
      <c r="AG412" s="1">
        <v>7</v>
      </c>
      <c r="AH412"/>
    </row>
    <row r="413" spans="1:34" x14ac:dyDescent="0.25">
      <c r="A413" t="s">
        <v>496</v>
      </c>
      <c r="B413" t="s">
        <v>194</v>
      </c>
      <c r="C413" t="s">
        <v>752</v>
      </c>
      <c r="D413" t="s">
        <v>593</v>
      </c>
      <c r="E413" s="4">
        <v>136.21126760563379</v>
      </c>
      <c r="F413" s="4">
        <f>Nurse[[#This Row],[Total Nurse Staff Hours]]/Nurse[[#This Row],[MDS Census]]</f>
        <v>2.9862423741081581</v>
      </c>
      <c r="G413" s="4">
        <f>Nurse[[#This Row],[Total Direct Care Staff Hours]]/Nurse[[#This Row],[MDS Census]]</f>
        <v>2.8184427670354664</v>
      </c>
      <c r="H413" s="4">
        <f>Nurse[[#This Row],[Total RN Hours (w/ Admin, DON)]]/Nurse[[#This Row],[MDS Census]]</f>
        <v>0.19670147864750284</v>
      </c>
      <c r="I413" s="4">
        <f>Nurse[[#This Row],[RN Hours (excl. Admin, DON)]]/Nurse[[#This Row],[MDS Census]]</f>
        <v>6.9524351152931457E-2</v>
      </c>
      <c r="J413" s="4">
        <f>SUM(Nurse[[#This Row],[RN Hours (excl. Admin, DON)]],Nurse[[#This Row],[RN Admin Hours]],Nurse[[#This Row],[RN DON Hours]],Nurse[[#This Row],[LPN Hours (excl. Admin)]],Nurse[[#This Row],[LPN Admin Hours]],Nurse[[#This Row],[CNA Hours]],Nurse[[#This Row],[NA TR Hours]],Nurse[[#This Row],[Med Aide/Tech Hours]])</f>
        <v>406.75985915492953</v>
      </c>
      <c r="K413" s="4">
        <f>SUM(Nurse[[#This Row],[RN Hours (excl. Admin, DON)]],Nurse[[#This Row],[LPN Hours (excl. Admin)]],Nurse[[#This Row],[CNA Hours]],Nurse[[#This Row],[NA TR Hours]],Nurse[[#This Row],[Med Aide/Tech Hours]])</f>
        <v>383.9036619718309</v>
      </c>
      <c r="L413" s="4">
        <f>SUM(Nurse[[#This Row],[RN Hours (excl. Admin, DON)]],Nurse[[#This Row],[RN Admin Hours]],Nurse[[#This Row],[RN DON Hours]])</f>
        <v>26.792957746478873</v>
      </c>
      <c r="M413" s="4">
        <v>9.4700000000000006</v>
      </c>
      <c r="N413" s="4">
        <v>11.689154929577464</v>
      </c>
      <c r="O413" s="4">
        <v>5.6338028169014081</v>
      </c>
      <c r="P413" s="4">
        <f>SUM(Nurse[[#This Row],[LPN Hours (excl. Admin)]],Nurse[[#This Row],[LPN Admin Hours]])</f>
        <v>130.60338028169016</v>
      </c>
      <c r="Q413" s="4">
        <v>125.07014084507044</v>
      </c>
      <c r="R413" s="4">
        <v>5.5332394366197191</v>
      </c>
      <c r="S413" s="4">
        <f>SUM(Nurse[[#This Row],[CNA Hours]],Nurse[[#This Row],[NA TR Hours]],Nurse[[#This Row],[Med Aide/Tech Hours]])</f>
        <v>249.3635211267605</v>
      </c>
      <c r="T413" s="4">
        <v>211.29436619718302</v>
      </c>
      <c r="U413" s="4">
        <v>0</v>
      </c>
      <c r="V413" s="4">
        <v>38.069154929577472</v>
      </c>
      <c r="W4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3" s="4">
        <v>0</v>
      </c>
      <c r="Y413" s="4">
        <v>0</v>
      </c>
      <c r="Z413" s="4">
        <v>0</v>
      </c>
      <c r="AA413" s="4">
        <v>0</v>
      </c>
      <c r="AB413" s="4">
        <v>0</v>
      </c>
      <c r="AC413" s="4">
        <v>0</v>
      </c>
      <c r="AD413" s="4">
        <v>0</v>
      </c>
      <c r="AE413" s="4">
        <v>0</v>
      </c>
      <c r="AF413" s="1">
        <v>265486</v>
      </c>
      <c r="AG413" s="1">
        <v>7</v>
      </c>
      <c r="AH413"/>
    </row>
    <row r="414" spans="1:34" x14ac:dyDescent="0.25">
      <c r="A414" t="s">
        <v>496</v>
      </c>
      <c r="B414" t="s">
        <v>408</v>
      </c>
      <c r="C414" t="s">
        <v>739</v>
      </c>
      <c r="D414" t="s">
        <v>602</v>
      </c>
      <c r="E414" s="4">
        <v>26.43661971830986</v>
      </c>
      <c r="F414" s="4">
        <f>Nurse[[#This Row],[Total Nurse Staff Hours]]/Nurse[[#This Row],[MDS Census]]</f>
        <v>5.2632498668087369</v>
      </c>
      <c r="G414" s="4">
        <f>Nurse[[#This Row],[Total Direct Care Staff Hours]]/Nurse[[#This Row],[MDS Census]]</f>
        <v>4.7759669685668609</v>
      </c>
      <c r="H414" s="4">
        <f>Nurse[[#This Row],[Total RN Hours (w/ Admin, DON)]]/Nurse[[#This Row],[MDS Census]]</f>
        <v>0.60599893446989883</v>
      </c>
      <c r="I414" s="4">
        <f>Nurse[[#This Row],[RN Hours (excl. Admin, DON)]]/Nurse[[#This Row],[MDS Census]]</f>
        <v>0.30376132125732558</v>
      </c>
      <c r="J414" s="4">
        <f>SUM(Nurse[[#This Row],[RN Hours (excl. Admin, DON)]],Nurse[[#This Row],[RN Admin Hours]],Nurse[[#This Row],[RN DON Hours]],Nurse[[#This Row],[LPN Hours (excl. Admin)]],Nurse[[#This Row],[LPN Admin Hours]],Nurse[[#This Row],[CNA Hours]],Nurse[[#This Row],[NA TR Hours]],Nurse[[#This Row],[Med Aide/Tech Hours]])</f>
        <v>139.14253521126759</v>
      </c>
      <c r="K414" s="4">
        <f>SUM(Nurse[[#This Row],[RN Hours (excl. Admin, DON)]],Nurse[[#This Row],[LPN Hours (excl. Admin)]],Nurse[[#This Row],[CNA Hours]],Nurse[[#This Row],[NA TR Hours]],Nurse[[#This Row],[Med Aide/Tech Hours]])</f>
        <v>126.26042253521123</v>
      </c>
      <c r="L414" s="4">
        <f>SUM(Nurse[[#This Row],[RN Hours (excl. Admin, DON)]],Nurse[[#This Row],[RN Admin Hours]],Nurse[[#This Row],[RN DON Hours]])</f>
        <v>16.020563380281693</v>
      </c>
      <c r="M414" s="4">
        <v>8.0304225352112688</v>
      </c>
      <c r="N414" s="4">
        <v>2.9295774647887325</v>
      </c>
      <c r="O414" s="4">
        <v>5.0605633802816907</v>
      </c>
      <c r="P414" s="4">
        <f>SUM(Nurse[[#This Row],[LPN Hours (excl. Admin)]],Nurse[[#This Row],[LPN Admin Hours]])</f>
        <v>27.62605633802816</v>
      </c>
      <c r="Q414" s="4">
        <v>22.734084507042244</v>
      </c>
      <c r="R414" s="4">
        <v>4.8919718309859164</v>
      </c>
      <c r="S414" s="4">
        <f>SUM(Nurse[[#This Row],[CNA Hours]],Nurse[[#This Row],[NA TR Hours]],Nurse[[#This Row],[Med Aide/Tech Hours]])</f>
        <v>95.495915492957721</v>
      </c>
      <c r="T414" s="4">
        <v>33.845915492957744</v>
      </c>
      <c r="U414" s="4">
        <v>30.178309859154929</v>
      </c>
      <c r="V414" s="4">
        <v>31.471690140845062</v>
      </c>
      <c r="W4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4" s="4">
        <v>0</v>
      </c>
      <c r="Y414" s="4">
        <v>0</v>
      </c>
      <c r="Z414" s="4">
        <v>0</v>
      </c>
      <c r="AA414" s="4">
        <v>0</v>
      </c>
      <c r="AB414" s="4">
        <v>0</v>
      </c>
      <c r="AC414" s="4">
        <v>0</v>
      </c>
      <c r="AD414" s="4">
        <v>0</v>
      </c>
      <c r="AE414" s="4">
        <v>0</v>
      </c>
      <c r="AF414" s="1">
        <v>265819</v>
      </c>
      <c r="AG414" s="1">
        <v>7</v>
      </c>
      <c r="AH414"/>
    </row>
    <row r="415" spans="1:34" x14ac:dyDescent="0.25">
      <c r="A415" t="s">
        <v>496</v>
      </c>
      <c r="B415" t="s">
        <v>303</v>
      </c>
      <c r="C415" t="s">
        <v>802</v>
      </c>
      <c r="D415" t="s">
        <v>624</v>
      </c>
      <c r="E415" s="4">
        <v>77.056338028169009</v>
      </c>
      <c r="F415" s="4">
        <f>Nurse[[#This Row],[Total Nurse Staff Hours]]/Nurse[[#This Row],[MDS Census]]</f>
        <v>2.8012045329921409</v>
      </c>
      <c r="G415" s="4">
        <f>Nurse[[#This Row],[Total Direct Care Staff Hours]]/Nurse[[#This Row],[MDS Census]]</f>
        <v>2.5929427892524224</v>
      </c>
      <c r="H415" s="4">
        <f>Nurse[[#This Row],[Total RN Hours (w/ Admin, DON)]]/Nurse[[#This Row],[MDS Census]]</f>
        <v>0.43311094863827465</v>
      </c>
      <c r="I415" s="4">
        <f>Nurse[[#This Row],[RN Hours (excl. Admin, DON)]]/Nurse[[#This Row],[MDS Census]]</f>
        <v>0.29894352038018651</v>
      </c>
      <c r="J415" s="4">
        <f>SUM(Nurse[[#This Row],[RN Hours (excl. Admin, DON)]],Nurse[[#This Row],[RN Admin Hours]],Nurse[[#This Row],[RN DON Hours]],Nurse[[#This Row],[LPN Hours (excl. Admin)]],Nurse[[#This Row],[LPN Admin Hours]],Nurse[[#This Row],[CNA Hours]],Nurse[[#This Row],[NA TR Hours]],Nurse[[#This Row],[Med Aide/Tech Hours]])</f>
        <v>215.8505633802817</v>
      </c>
      <c r="K415" s="4">
        <f>SUM(Nurse[[#This Row],[RN Hours (excl. Admin, DON)]],Nurse[[#This Row],[LPN Hours (excl. Admin)]],Nurse[[#This Row],[CNA Hours]],Nurse[[#This Row],[NA TR Hours]],Nurse[[#This Row],[Med Aide/Tech Hours]])</f>
        <v>199.80267605633804</v>
      </c>
      <c r="L415" s="4">
        <f>SUM(Nurse[[#This Row],[RN Hours (excl. Admin, DON)]],Nurse[[#This Row],[RN Admin Hours]],Nurse[[#This Row],[RN DON Hours]])</f>
        <v>33.373943661971836</v>
      </c>
      <c r="M415" s="4">
        <v>23.035492957746484</v>
      </c>
      <c r="N415" s="4">
        <v>5.0678873239436637</v>
      </c>
      <c r="O415" s="4">
        <v>5.2705633802816898</v>
      </c>
      <c r="P415" s="4">
        <f>SUM(Nurse[[#This Row],[LPN Hours (excl. Admin)]],Nurse[[#This Row],[LPN Admin Hours]])</f>
        <v>49.542394366197186</v>
      </c>
      <c r="Q415" s="4">
        <v>43.832957746478876</v>
      </c>
      <c r="R415" s="4">
        <v>5.7094366197183088</v>
      </c>
      <c r="S415" s="4">
        <f>SUM(Nurse[[#This Row],[CNA Hours]],Nurse[[#This Row],[NA TR Hours]],Nurse[[#This Row],[Med Aide/Tech Hours]])</f>
        <v>132.93422535211272</v>
      </c>
      <c r="T415" s="4">
        <v>103.31788732394369</v>
      </c>
      <c r="U415" s="4">
        <v>12.820704225352111</v>
      </c>
      <c r="V415" s="4">
        <v>16.795633802816905</v>
      </c>
      <c r="W4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5" s="4">
        <v>0</v>
      </c>
      <c r="Y415" s="4">
        <v>0</v>
      </c>
      <c r="Z415" s="4">
        <v>0</v>
      </c>
      <c r="AA415" s="4">
        <v>0</v>
      </c>
      <c r="AB415" s="4">
        <v>0</v>
      </c>
      <c r="AC415" s="4">
        <v>0</v>
      </c>
      <c r="AD415" s="4">
        <v>0</v>
      </c>
      <c r="AE415" s="4">
        <v>0</v>
      </c>
      <c r="AF415" s="1">
        <v>265670</v>
      </c>
      <c r="AG415" s="1">
        <v>7</v>
      </c>
      <c r="AH415"/>
    </row>
    <row r="416" spans="1:34" x14ac:dyDescent="0.25">
      <c r="A416" t="s">
        <v>496</v>
      </c>
      <c r="B416" t="s">
        <v>58</v>
      </c>
      <c r="C416" t="s">
        <v>739</v>
      </c>
      <c r="D416" t="s">
        <v>602</v>
      </c>
      <c r="E416" s="4">
        <v>69.323943661971825</v>
      </c>
      <c r="F416" s="4">
        <f>Nurse[[#This Row],[Total Nurse Staff Hours]]/Nurse[[#This Row],[MDS Census]]</f>
        <v>2.8322409589597735</v>
      </c>
      <c r="G416" s="4">
        <f>Nurse[[#This Row],[Total Direct Care Staff Hours]]/Nurse[[#This Row],[MDS Census]]</f>
        <v>2.6195123933360436</v>
      </c>
      <c r="H416" s="4">
        <f>Nurse[[#This Row],[Total RN Hours (w/ Admin, DON)]]/Nurse[[#This Row],[MDS Census]]</f>
        <v>0.34305160503860227</v>
      </c>
      <c r="I416" s="4">
        <f>Nurse[[#This Row],[RN Hours (excl. Admin, DON)]]/Nurse[[#This Row],[MDS Census]]</f>
        <v>0.18627184071515651</v>
      </c>
      <c r="J416" s="4">
        <f>SUM(Nurse[[#This Row],[RN Hours (excl. Admin, DON)]],Nurse[[#This Row],[RN Admin Hours]],Nurse[[#This Row],[RN DON Hours]],Nurse[[#This Row],[LPN Hours (excl. Admin)]],Nurse[[#This Row],[LPN Admin Hours]],Nurse[[#This Row],[CNA Hours]],Nurse[[#This Row],[NA TR Hours]],Nurse[[#This Row],[Med Aide/Tech Hours]])</f>
        <v>196.34211267605639</v>
      </c>
      <c r="K416" s="4">
        <f>SUM(Nurse[[#This Row],[RN Hours (excl. Admin, DON)]],Nurse[[#This Row],[LPN Hours (excl. Admin)]],Nurse[[#This Row],[CNA Hours]],Nurse[[#This Row],[NA TR Hours]],Nurse[[#This Row],[Med Aide/Tech Hours]])</f>
        <v>181.59492957746485</v>
      </c>
      <c r="L416" s="4">
        <f>SUM(Nurse[[#This Row],[RN Hours (excl. Admin, DON)]],Nurse[[#This Row],[RN Admin Hours]],Nurse[[#This Row],[RN DON Hours]])</f>
        <v>23.781690140845072</v>
      </c>
      <c r="M416" s="4">
        <v>12.9130985915493</v>
      </c>
      <c r="N416" s="4">
        <v>5.4592957746478863</v>
      </c>
      <c r="O416" s="4">
        <v>5.4092957746478874</v>
      </c>
      <c r="P416" s="4">
        <f>SUM(Nurse[[#This Row],[LPN Hours (excl. Admin)]],Nurse[[#This Row],[LPN Admin Hours]])</f>
        <v>42.448028169014073</v>
      </c>
      <c r="Q416" s="4">
        <v>38.569436619718296</v>
      </c>
      <c r="R416" s="4">
        <v>3.8785915492957748</v>
      </c>
      <c r="S416" s="4">
        <f>SUM(Nurse[[#This Row],[CNA Hours]],Nurse[[#This Row],[NA TR Hours]],Nurse[[#This Row],[Med Aide/Tech Hours]])</f>
        <v>130.11239436619724</v>
      </c>
      <c r="T416" s="4">
        <v>95.26323943661977</v>
      </c>
      <c r="U416" s="4">
        <v>9.5721126760563404</v>
      </c>
      <c r="V416" s="4">
        <v>25.277042253521131</v>
      </c>
      <c r="W4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6" s="4">
        <v>0</v>
      </c>
      <c r="Y416" s="4">
        <v>0</v>
      </c>
      <c r="Z416" s="4">
        <v>0</v>
      </c>
      <c r="AA416" s="4">
        <v>0</v>
      </c>
      <c r="AB416" s="4">
        <v>0</v>
      </c>
      <c r="AC416" s="4">
        <v>0</v>
      </c>
      <c r="AD416" s="4">
        <v>0</v>
      </c>
      <c r="AE416" s="4">
        <v>0</v>
      </c>
      <c r="AF416" s="1">
        <v>265208</v>
      </c>
      <c r="AG416" s="1">
        <v>7</v>
      </c>
      <c r="AH416"/>
    </row>
    <row r="417" spans="1:34" x14ac:dyDescent="0.25">
      <c r="A417" t="s">
        <v>496</v>
      </c>
      <c r="B417" t="s">
        <v>378</v>
      </c>
      <c r="C417" t="s">
        <v>844</v>
      </c>
      <c r="D417" t="s">
        <v>584</v>
      </c>
      <c r="E417" s="4">
        <v>52.352112676056336</v>
      </c>
      <c r="F417" s="4">
        <f>Nurse[[#This Row],[Total Nurse Staff Hours]]/Nurse[[#This Row],[MDS Census]]</f>
        <v>3.0419800914716171</v>
      </c>
      <c r="G417" s="4">
        <f>Nurse[[#This Row],[Total Direct Care Staff Hours]]/Nurse[[#This Row],[MDS Census]]</f>
        <v>2.7334517083669629</v>
      </c>
      <c r="H417" s="4">
        <f>Nurse[[#This Row],[Total RN Hours (w/ Admin, DON)]]/Nurse[[#This Row],[MDS Census]]</f>
        <v>0.55367500672585435</v>
      </c>
      <c r="I417" s="4">
        <f>Nurse[[#This Row],[RN Hours (excl. Admin, DON)]]/Nurse[[#This Row],[MDS Census]]</f>
        <v>0.37348937315039021</v>
      </c>
      <c r="J417" s="4">
        <f>SUM(Nurse[[#This Row],[RN Hours (excl. Admin, DON)]],Nurse[[#This Row],[RN Admin Hours]],Nurse[[#This Row],[RN DON Hours]],Nurse[[#This Row],[LPN Hours (excl. Admin)]],Nurse[[#This Row],[LPN Admin Hours]],Nurse[[#This Row],[CNA Hours]],Nurse[[#This Row],[NA TR Hours]],Nurse[[#This Row],[Med Aide/Tech Hours]])</f>
        <v>159.25408450704225</v>
      </c>
      <c r="K417" s="4">
        <f>SUM(Nurse[[#This Row],[RN Hours (excl. Admin, DON)]],Nurse[[#This Row],[LPN Hours (excl. Admin)]],Nurse[[#This Row],[CNA Hours]],Nurse[[#This Row],[NA TR Hours]],Nurse[[#This Row],[Med Aide/Tech Hours]])</f>
        <v>143.10197183098592</v>
      </c>
      <c r="L417" s="4">
        <f>SUM(Nurse[[#This Row],[RN Hours (excl. Admin, DON)]],Nurse[[#This Row],[RN Admin Hours]],Nurse[[#This Row],[RN DON Hours]])</f>
        <v>28.986056338028174</v>
      </c>
      <c r="M417" s="4">
        <v>19.552957746478878</v>
      </c>
      <c r="N417" s="4">
        <v>6.003239436619717</v>
      </c>
      <c r="O417" s="4">
        <v>3.4298591549295772</v>
      </c>
      <c r="P417" s="4">
        <f>SUM(Nurse[[#This Row],[LPN Hours (excl. Admin)]],Nurse[[#This Row],[LPN Admin Hours]])</f>
        <v>28.589999999999993</v>
      </c>
      <c r="Q417" s="4">
        <v>21.870985915492952</v>
      </c>
      <c r="R417" s="4">
        <v>6.7190140845070419</v>
      </c>
      <c r="S417" s="4">
        <f>SUM(Nurse[[#This Row],[CNA Hours]],Nurse[[#This Row],[NA TR Hours]],Nurse[[#This Row],[Med Aide/Tech Hours]])</f>
        <v>101.67802816901407</v>
      </c>
      <c r="T417" s="4">
        <v>69.805352112676047</v>
      </c>
      <c r="U417" s="4">
        <v>13.5987323943662</v>
      </c>
      <c r="V417" s="4">
        <v>18.273943661971831</v>
      </c>
      <c r="W4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10.838591549295776</v>
      </c>
      <c r="X417" s="4">
        <v>0</v>
      </c>
      <c r="Y417" s="4">
        <v>0</v>
      </c>
      <c r="Z417" s="4">
        <v>0</v>
      </c>
      <c r="AA417" s="4">
        <v>1.052112676056338</v>
      </c>
      <c r="AB417" s="4">
        <v>0</v>
      </c>
      <c r="AC417" s="4">
        <v>8.8085915492957767</v>
      </c>
      <c r="AD417" s="4">
        <v>0</v>
      </c>
      <c r="AE417" s="4">
        <v>0.97788732394366185</v>
      </c>
      <c r="AF417" s="1">
        <v>265777</v>
      </c>
      <c r="AG417" s="1">
        <v>7</v>
      </c>
      <c r="AH417"/>
    </row>
    <row r="418" spans="1:34" x14ac:dyDescent="0.25">
      <c r="A418" t="s">
        <v>496</v>
      </c>
      <c r="B418" t="s">
        <v>251</v>
      </c>
      <c r="C418" t="s">
        <v>808</v>
      </c>
      <c r="D418" t="s">
        <v>592</v>
      </c>
      <c r="E418" s="4">
        <v>56.630434782608695</v>
      </c>
      <c r="F418" s="4">
        <f>Nurse[[#This Row],[Total Nurse Staff Hours]]/Nurse[[#This Row],[MDS Census]]</f>
        <v>2.000143953934741</v>
      </c>
      <c r="G418" s="4">
        <f>Nurse[[#This Row],[Total Direct Care Staff Hours]]/Nurse[[#This Row],[MDS Census]]</f>
        <v>2.000143953934741</v>
      </c>
      <c r="H418" s="4">
        <f>Nurse[[#This Row],[Total RN Hours (w/ Admin, DON)]]/Nurse[[#This Row],[MDS Census]]</f>
        <v>0.27471209213051823</v>
      </c>
      <c r="I418" s="4">
        <f>Nurse[[#This Row],[RN Hours (excl. Admin, DON)]]/Nurse[[#This Row],[MDS Census]]</f>
        <v>0.27471209213051823</v>
      </c>
      <c r="J418" s="4">
        <f>SUM(Nurse[[#This Row],[RN Hours (excl. Admin, DON)]],Nurse[[#This Row],[RN Admin Hours]],Nurse[[#This Row],[RN DON Hours]],Nurse[[#This Row],[LPN Hours (excl. Admin)]],Nurse[[#This Row],[LPN Admin Hours]],Nurse[[#This Row],[CNA Hours]],Nurse[[#This Row],[NA TR Hours]],Nurse[[#This Row],[Med Aide/Tech Hours]])</f>
        <v>113.26902173913044</v>
      </c>
      <c r="K418" s="4">
        <f>SUM(Nurse[[#This Row],[RN Hours (excl. Admin, DON)]],Nurse[[#This Row],[LPN Hours (excl. Admin)]],Nurse[[#This Row],[CNA Hours]],Nurse[[#This Row],[NA TR Hours]],Nurse[[#This Row],[Med Aide/Tech Hours]])</f>
        <v>113.26902173913044</v>
      </c>
      <c r="L418" s="4">
        <f>SUM(Nurse[[#This Row],[RN Hours (excl. Admin, DON)]],Nurse[[#This Row],[RN Admin Hours]],Nurse[[#This Row],[RN DON Hours]])</f>
        <v>15.557065217391305</v>
      </c>
      <c r="M418" s="4">
        <v>15.557065217391305</v>
      </c>
      <c r="N418" s="4">
        <v>0</v>
      </c>
      <c r="O418" s="4">
        <v>0</v>
      </c>
      <c r="P418" s="4">
        <f>SUM(Nurse[[#This Row],[LPN Hours (excl. Admin)]],Nurse[[#This Row],[LPN Admin Hours]])</f>
        <v>27.043478260869566</v>
      </c>
      <c r="Q418" s="4">
        <v>27.043478260869566</v>
      </c>
      <c r="R418" s="4">
        <v>0</v>
      </c>
      <c r="S418" s="4">
        <f>SUM(Nurse[[#This Row],[CNA Hours]],Nurse[[#This Row],[NA TR Hours]],Nurse[[#This Row],[Med Aide/Tech Hours]])</f>
        <v>70.668478260869563</v>
      </c>
      <c r="T418" s="4">
        <v>59.277173913043477</v>
      </c>
      <c r="U418" s="4">
        <v>0</v>
      </c>
      <c r="V418" s="4">
        <v>11.391304347826088</v>
      </c>
      <c r="W4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8" s="4">
        <v>0</v>
      </c>
      <c r="Y418" s="4">
        <v>0</v>
      </c>
      <c r="Z418" s="4">
        <v>0</v>
      </c>
      <c r="AA418" s="4">
        <v>0</v>
      </c>
      <c r="AB418" s="4">
        <v>0</v>
      </c>
      <c r="AC418" s="4">
        <v>0</v>
      </c>
      <c r="AD418" s="4">
        <v>0</v>
      </c>
      <c r="AE418" s="4">
        <v>0</v>
      </c>
      <c r="AF418" s="1">
        <v>265582</v>
      </c>
      <c r="AG418" s="1">
        <v>7</v>
      </c>
      <c r="AH418"/>
    </row>
    <row r="419" spans="1:34" x14ac:dyDescent="0.25">
      <c r="A419" t="s">
        <v>496</v>
      </c>
      <c r="B419" t="s">
        <v>293</v>
      </c>
      <c r="C419" t="s">
        <v>824</v>
      </c>
      <c r="D419" t="s">
        <v>544</v>
      </c>
      <c r="E419" s="4">
        <v>55.923913043478258</v>
      </c>
      <c r="F419" s="4">
        <f>Nurse[[#This Row],[Total Nurse Staff Hours]]/Nurse[[#This Row],[MDS Census]]</f>
        <v>2.6286103012633624</v>
      </c>
      <c r="G419" s="4">
        <f>Nurse[[#This Row],[Total Direct Care Staff Hours]]/Nurse[[#This Row],[MDS Census]]</f>
        <v>2.4395121477162292</v>
      </c>
      <c r="H419" s="4">
        <f>Nurse[[#This Row],[Total RN Hours (w/ Admin, DON)]]/Nurse[[#This Row],[MDS Census]]</f>
        <v>0.73051700680272103</v>
      </c>
      <c r="I419" s="4">
        <f>Nurse[[#This Row],[RN Hours (excl. Admin, DON)]]/Nurse[[#This Row],[MDS Census]]</f>
        <v>0.58630126336248767</v>
      </c>
      <c r="J419" s="4">
        <f>SUM(Nurse[[#This Row],[RN Hours (excl. Admin, DON)]],Nurse[[#This Row],[RN Admin Hours]],Nurse[[#This Row],[RN DON Hours]],Nurse[[#This Row],[LPN Hours (excl. Admin)]],Nurse[[#This Row],[LPN Admin Hours]],Nurse[[#This Row],[CNA Hours]],Nurse[[#This Row],[NA TR Hours]],Nurse[[#This Row],[Med Aide/Tech Hours]])</f>
        <v>147.00217391304346</v>
      </c>
      <c r="K419" s="4">
        <f>SUM(Nurse[[#This Row],[RN Hours (excl. Admin, DON)]],Nurse[[#This Row],[LPN Hours (excl. Admin)]],Nurse[[#This Row],[CNA Hours]],Nurse[[#This Row],[NA TR Hours]],Nurse[[#This Row],[Med Aide/Tech Hours]])</f>
        <v>136.42706521739129</v>
      </c>
      <c r="L419" s="4">
        <f>SUM(Nurse[[#This Row],[RN Hours (excl. Admin, DON)]],Nurse[[#This Row],[RN Admin Hours]],Nurse[[#This Row],[RN DON Hours]])</f>
        <v>40.853369565217385</v>
      </c>
      <c r="M419" s="4">
        <v>32.788260869565207</v>
      </c>
      <c r="N419" s="4">
        <v>4.8477173913043483</v>
      </c>
      <c r="O419" s="4">
        <v>3.2173913043478262</v>
      </c>
      <c r="P419" s="4">
        <f>SUM(Nurse[[#This Row],[LPN Hours (excl. Admin)]],Nurse[[#This Row],[LPN Admin Hours]])</f>
        <v>14.052826086956522</v>
      </c>
      <c r="Q419" s="4">
        <v>11.54282608695652</v>
      </c>
      <c r="R419" s="4">
        <v>2.5100000000000011</v>
      </c>
      <c r="S419" s="4">
        <f>SUM(Nurse[[#This Row],[CNA Hours]],Nurse[[#This Row],[NA TR Hours]],Nurse[[#This Row],[Med Aide/Tech Hours]])</f>
        <v>92.095978260869572</v>
      </c>
      <c r="T419" s="4">
        <v>63.048804347826085</v>
      </c>
      <c r="U419" s="4">
        <v>5.0556521739130433</v>
      </c>
      <c r="V419" s="4">
        <v>23.991521739130441</v>
      </c>
      <c r="W4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2.1739130434782608</v>
      </c>
      <c r="X419" s="4">
        <v>0</v>
      </c>
      <c r="Y419" s="4">
        <v>2.1739130434782608</v>
      </c>
      <c r="Z419" s="4">
        <v>0</v>
      </c>
      <c r="AA419" s="4">
        <v>0</v>
      </c>
      <c r="AB419" s="4">
        <v>0</v>
      </c>
      <c r="AC419" s="4">
        <v>0</v>
      </c>
      <c r="AD419" s="4">
        <v>0</v>
      </c>
      <c r="AE419" s="4">
        <v>0</v>
      </c>
      <c r="AF419" s="1">
        <v>265656</v>
      </c>
      <c r="AG419" s="1">
        <v>7</v>
      </c>
      <c r="AH419"/>
    </row>
    <row r="420" spans="1:34" x14ac:dyDescent="0.25">
      <c r="A420" t="s">
        <v>496</v>
      </c>
      <c r="B420" t="s">
        <v>334</v>
      </c>
      <c r="C420" t="s">
        <v>666</v>
      </c>
      <c r="D420" t="s">
        <v>569</v>
      </c>
      <c r="E420" s="4">
        <v>47.141304347826086</v>
      </c>
      <c r="F420" s="4">
        <f>Nurse[[#This Row],[Total Nurse Staff Hours]]/Nurse[[#This Row],[MDS Census]]</f>
        <v>4.4870302052109752</v>
      </c>
      <c r="G420" s="4">
        <f>Nurse[[#This Row],[Total Direct Care Staff Hours]]/Nurse[[#This Row],[MDS Census]]</f>
        <v>4.4795365459995384</v>
      </c>
      <c r="H420" s="4">
        <f>Nurse[[#This Row],[Total RN Hours (w/ Admin, DON)]]/Nurse[[#This Row],[MDS Census]]</f>
        <v>0.314560756283145</v>
      </c>
      <c r="I420" s="4">
        <f>Nurse[[#This Row],[RN Hours (excl. Admin, DON)]]/Nurse[[#This Row],[MDS Census]]</f>
        <v>0.30706709707170854</v>
      </c>
      <c r="J420" s="4">
        <f>SUM(Nurse[[#This Row],[RN Hours (excl. Admin, DON)]],Nurse[[#This Row],[RN Admin Hours]],Nurse[[#This Row],[RN DON Hours]],Nurse[[#This Row],[LPN Hours (excl. Admin)]],Nurse[[#This Row],[LPN Admin Hours]],Nurse[[#This Row],[CNA Hours]],Nurse[[#This Row],[NA TR Hours]],Nurse[[#This Row],[Med Aide/Tech Hours]])</f>
        <v>211.52445652173913</v>
      </c>
      <c r="K420" s="4">
        <f>SUM(Nurse[[#This Row],[RN Hours (excl. Admin, DON)]],Nurse[[#This Row],[LPN Hours (excl. Admin)]],Nurse[[#This Row],[CNA Hours]],Nurse[[#This Row],[NA TR Hours]],Nurse[[#This Row],[Med Aide/Tech Hours]])</f>
        <v>211.17119565217388</v>
      </c>
      <c r="L420" s="4">
        <f>SUM(Nurse[[#This Row],[RN Hours (excl. Admin, DON)]],Nurse[[#This Row],[RN Admin Hours]],Nurse[[#This Row],[RN DON Hours]])</f>
        <v>14.828804347826086</v>
      </c>
      <c r="M420" s="4">
        <v>14.475543478260869</v>
      </c>
      <c r="N420" s="4">
        <v>0</v>
      </c>
      <c r="O420" s="4">
        <v>0.35326086956521741</v>
      </c>
      <c r="P420" s="4">
        <f>SUM(Nurse[[#This Row],[LPN Hours (excl. Admin)]],Nurse[[#This Row],[LPN Admin Hours]])</f>
        <v>40.269021739130437</v>
      </c>
      <c r="Q420" s="4">
        <v>40.269021739130437</v>
      </c>
      <c r="R420" s="4">
        <v>0</v>
      </c>
      <c r="S420" s="4">
        <f>SUM(Nurse[[#This Row],[CNA Hours]],Nurse[[#This Row],[NA TR Hours]],Nurse[[#This Row],[Med Aide/Tech Hours]])</f>
        <v>156.4266304347826</v>
      </c>
      <c r="T420" s="4">
        <v>74.432065217391298</v>
      </c>
      <c r="U420" s="4">
        <v>41.720108695652172</v>
      </c>
      <c r="V420" s="4">
        <v>40.274456521739133</v>
      </c>
      <c r="W4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0" s="4">
        <v>0</v>
      </c>
      <c r="Y420" s="4">
        <v>0</v>
      </c>
      <c r="Z420" s="4">
        <v>0</v>
      </c>
      <c r="AA420" s="4">
        <v>0</v>
      </c>
      <c r="AB420" s="4">
        <v>0</v>
      </c>
      <c r="AC420" s="4">
        <v>0</v>
      </c>
      <c r="AD420" s="4">
        <v>0</v>
      </c>
      <c r="AE420" s="4">
        <v>0</v>
      </c>
      <c r="AF420" s="1">
        <v>265715</v>
      </c>
      <c r="AG420" s="1">
        <v>7</v>
      </c>
      <c r="AH420"/>
    </row>
    <row r="421" spans="1:34" x14ac:dyDescent="0.25">
      <c r="A421" t="s">
        <v>496</v>
      </c>
      <c r="B421" t="s">
        <v>136</v>
      </c>
      <c r="C421" t="s">
        <v>709</v>
      </c>
      <c r="D421" t="s">
        <v>522</v>
      </c>
      <c r="E421" s="4">
        <v>110.29347826086956</v>
      </c>
      <c r="F421" s="4">
        <f>Nurse[[#This Row],[Total Nurse Staff Hours]]/Nurse[[#This Row],[MDS Census]]</f>
        <v>1.9576170296639399</v>
      </c>
      <c r="G421" s="4">
        <f>Nurse[[#This Row],[Total Direct Care Staff Hours]]/Nurse[[#This Row],[MDS Census]]</f>
        <v>1.7965447915640087</v>
      </c>
      <c r="H421" s="4">
        <f>Nurse[[#This Row],[Total RN Hours (w/ Admin, DON)]]/Nurse[[#This Row],[MDS Census]]</f>
        <v>0.25424164777766833</v>
      </c>
      <c r="I421" s="4">
        <f>Nurse[[#This Row],[RN Hours (excl. Admin, DON)]]/Nurse[[#This Row],[MDS Census]]</f>
        <v>0.11401300877106538</v>
      </c>
      <c r="J421" s="4">
        <f>SUM(Nurse[[#This Row],[RN Hours (excl. Admin, DON)]],Nurse[[#This Row],[RN Admin Hours]],Nurse[[#This Row],[RN DON Hours]],Nurse[[#This Row],[LPN Hours (excl. Admin)]],Nurse[[#This Row],[LPN Admin Hours]],Nurse[[#This Row],[CNA Hours]],Nurse[[#This Row],[NA TR Hours]],Nurse[[#This Row],[Med Aide/Tech Hours]])</f>
        <v>215.91239130434781</v>
      </c>
      <c r="K421" s="4">
        <f>SUM(Nurse[[#This Row],[RN Hours (excl. Admin, DON)]],Nurse[[#This Row],[LPN Hours (excl. Admin)]],Nurse[[#This Row],[CNA Hours]],Nurse[[#This Row],[NA TR Hours]],Nurse[[#This Row],[Med Aide/Tech Hours]])</f>
        <v>198.14717391304345</v>
      </c>
      <c r="L421" s="4">
        <f>SUM(Nurse[[#This Row],[RN Hours (excl. Admin, DON)]],Nurse[[#This Row],[RN Admin Hours]],Nurse[[#This Row],[RN DON Hours]])</f>
        <v>28.041195652173919</v>
      </c>
      <c r="M421" s="4">
        <v>12.57489130434783</v>
      </c>
      <c r="N421" s="4">
        <v>9.3467391304347842</v>
      </c>
      <c r="O421" s="4">
        <v>6.1195652173913047</v>
      </c>
      <c r="P421" s="4">
        <f>SUM(Nurse[[#This Row],[LPN Hours (excl. Admin)]],Nurse[[#This Row],[LPN Admin Hours]])</f>
        <v>79.66391304347826</v>
      </c>
      <c r="Q421" s="4">
        <v>77.364999999999995</v>
      </c>
      <c r="R421" s="4">
        <v>2.2989130434782608</v>
      </c>
      <c r="S421" s="4">
        <f>SUM(Nurse[[#This Row],[CNA Hours]],Nurse[[#This Row],[NA TR Hours]],Nurse[[#This Row],[Med Aide/Tech Hours]])</f>
        <v>108.20728260869564</v>
      </c>
      <c r="T421" s="4">
        <v>78.364999999999995</v>
      </c>
      <c r="U421" s="4">
        <v>3.9923913043478261</v>
      </c>
      <c r="V421" s="4">
        <v>25.849891304347818</v>
      </c>
      <c r="W4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6.9728260869565215</v>
      </c>
      <c r="X421" s="4">
        <v>0</v>
      </c>
      <c r="Y421" s="4">
        <v>0</v>
      </c>
      <c r="Z421" s="4">
        <v>0</v>
      </c>
      <c r="AA421" s="4">
        <v>6.9728260869565215</v>
      </c>
      <c r="AB421" s="4">
        <v>0</v>
      </c>
      <c r="AC421" s="4">
        <v>0</v>
      </c>
      <c r="AD421" s="4">
        <v>0</v>
      </c>
      <c r="AE421" s="4">
        <v>0</v>
      </c>
      <c r="AF421" s="1">
        <v>265390</v>
      </c>
      <c r="AG421" s="1">
        <v>7</v>
      </c>
      <c r="AH421"/>
    </row>
    <row r="422" spans="1:34" x14ac:dyDescent="0.25">
      <c r="A422" t="s">
        <v>496</v>
      </c>
      <c r="B422" t="s">
        <v>7</v>
      </c>
      <c r="C422" t="s">
        <v>708</v>
      </c>
      <c r="D422" t="s">
        <v>536</v>
      </c>
      <c r="E422" s="4">
        <v>41.804347826086953</v>
      </c>
      <c r="F422" s="4">
        <f>Nurse[[#This Row],[Total Nurse Staff Hours]]/Nurse[[#This Row],[MDS Census]]</f>
        <v>2.5665704628185133</v>
      </c>
      <c r="G422" s="4">
        <f>Nurse[[#This Row],[Total Direct Care Staff Hours]]/Nurse[[#This Row],[MDS Census]]</f>
        <v>2.441765470618825</v>
      </c>
      <c r="H422" s="4">
        <f>Nurse[[#This Row],[Total RN Hours (w/ Admin, DON)]]/Nurse[[#This Row],[MDS Census]]</f>
        <v>0.15824232969318774</v>
      </c>
      <c r="I422" s="4">
        <f>Nurse[[#This Row],[RN Hours (excl. Admin, DON)]]/Nurse[[#This Row],[MDS Census]]</f>
        <v>3.3437337493499746E-2</v>
      </c>
      <c r="J422" s="4">
        <f>SUM(Nurse[[#This Row],[RN Hours (excl. Admin, DON)]],Nurse[[#This Row],[RN Admin Hours]],Nurse[[#This Row],[RN DON Hours]],Nurse[[#This Row],[LPN Hours (excl. Admin)]],Nurse[[#This Row],[LPN Admin Hours]],Nurse[[#This Row],[CNA Hours]],Nurse[[#This Row],[NA TR Hours]],Nurse[[#This Row],[Med Aide/Tech Hours]])</f>
        <v>107.2938043478261</v>
      </c>
      <c r="K422" s="4">
        <f>SUM(Nurse[[#This Row],[RN Hours (excl. Admin, DON)]],Nurse[[#This Row],[LPN Hours (excl. Admin)]],Nurse[[#This Row],[CNA Hours]],Nurse[[#This Row],[NA TR Hours]],Nurse[[#This Row],[Med Aide/Tech Hours]])</f>
        <v>102.07641304347827</v>
      </c>
      <c r="L422" s="4">
        <f>SUM(Nurse[[#This Row],[RN Hours (excl. Admin, DON)]],Nurse[[#This Row],[RN Admin Hours]],Nurse[[#This Row],[RN DON Hours]])</f>
        <v>6.6152173913043484</v>
      </c>
      <c r="M422" s="4">
        <v>1.3978260869565218</v>
      </c>
      <c r="N422" s="4">
        <v>0</v>
      </c>
      <c r="O422" s="4">
        <v>5.2173913043478262</v>
      </c>
      <c r="P422" s="4">
        <f>SUM(Nurse[[#This Row],[LPN Hours (excl. Admin)]],Nurse[[#This Row],[LPN Admin Hours]])</f>
        <v>25.309347826086956</v>
      </c>
      <c r="Q422" s="4">
        <v>25.309347826086956</v>
      </c>
      <c r="R422" s="4">
        <v>0</v>
      </c>
      <c r="S422" s="4">
        <f>SUM(Nurse[[#This Row],[CNA Hours]],Nurse[[#This Row],[NA TR Hours]],Nurse[[#This Row],[Med Aide/Tech Hours]])</f>
        <v>75.369239130434792</v>
      </c>
      <c r="T422" s="4">
        <v>65.781630434782628</v>
      </c>
      <c r="U422" s="4">
        <v>1.4490217391304347</v>
      </c>
      <c r="V422" s="4">
        <v>8.1385869565217384</v>
      </c>
      <c r="W4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35.036413043478262</v>
      </c>
      <c r="X422" s="4">
        <v>0.2608695652173913</v>
      </c>
      <c r="Y422" s="4">
        <v>0</v>
      </c>
      <c r="Z422" s="4">
        <v>0</v>
      </c>
      <c r="AA422" s="4">
        <v>5.7798913043478262</v>
      </c>
      <c r="AB422" s="4">
        <v>0</v>
      </c>
      <c r="AC422" s="4">
        <v>20.857065217391302</v>
      </c>
      <c r="AD422" s="4">
        <v>0</v>
      </c>
      <c r="AE422" s="4">
        <v>8.1385869565217384</v>
      </c>
      <c r="AF422" s="1">
        <v>265745</v>
      </c>
      <c r="AG422" s="1">
        <v>7</v>
      </c>
      <c r="AH422"/>
    </row>
    <row r="423" spans="1:34" x14ac:dyDescent="0.25">
      <c r="A423" t="s">
        <v>496</v>
      </c>
      <c r="B423" t="s">
        <v>462</v>
      </c>
      <c r="C423" t="s">
        <v>862</v>
      </c>
      <c r="D423" t="s">
        <v>589</v>
      </c>
      <c r="E423" s="4">
        <v>18.695652173913043</v>
      </c>
      <c r="F423" s="4">
        <f>Nurse[[#This Row],[Total Nurse Staff Hours]]/Nurse[[#This Row],[MDS Census]]</f>
        <v>5.0983604651162775</v>
      </c>
      <c r="G423" s="4">
        <f>Nurse[[#This Row],[Total Direct Care Staff Hours]]/Nurse[[#This Row],[MDS Census]]</f>
        <v>4.6346395348837186</v>
      </c>
      <c r="H423" s="4">
        <f>Nurse[[#This Row],[Total RN Hours (w/ Admin, DON)]]/Nurse[[#This Row],[MDS Census]]</f>
        <v>0.9640116279069767</v>
      </c>
      <c r="I423" s="4">
        <f>Nurse[[#This Row],[RN Hours (excl. Admin, DON)]]/Nurse[[#This Row],[MDS Census]]</f>
        <v>0.53827325581395324</v>
      </c>
      <c r="J423" s="4">
        <f>SUM(Nurse[[#This Row],[RN Hours (excl. Admin, DON)]],Nurse[[#This Row],[RN Admin Hours]],Nurse[[#This Row],[RN DON Hours]],Nurse[[#This Row],[LPN Hours (excl. Admin)]],Nurse[[#This Row],[LPN Admin Hours]],Nurse[[#This Row],[CNA Hours]],Nurse[[#This Row],[NA TR Hours]],Nurse[[#This Row],[Med Aide/Tech Hours]])</f>
        <v>95.317173913043447</v>
      </c>
      <c r="K423" s="4">
        <f>SUM(Nurse[[#This Row],[RN Hours (excl. Admin, DON)]],Nurse[[#This Row],[LPN Hours (excl. Admin)]],Nurse[[#This Row],[CNA Hours]],Nurse[[#This Row],[NA TR Hours]],Nurse[[#This Row],[Med Aide/Tech Hours]])</f>
        <v>86.647608695652124</v>
      </c>
      <c r="L423" s="4">
        <f>SUM(Nurse[[#This Row],[RN Hours (excl. Admin, DON)]],Nurse[[#This Row],[RN Admin Hours]],Nurse[[#This Row],[RN DON Hours]])</f>
        <v>18.02282608695652</v>
      </c>
      <c r="M423" s="4">
        <v>10.063369565217387</v>
      </c>
      <c r="N423" s="4">
        <v>2.4811956521739136</v>
      </c>
      <c r="O423" s="4">
        <v>5.4782608695652177</v>
      </c>
      <c r="P423" s="4">
        <f>SUM(Nurse[[#This Row],[LPN Hours (excl. Admin)]],Nurse[[#This Row],[LPN Admin Hours]])</f>
        <v>33.825326086956522</v>
      </c>
      <c r="Q423" s="4">
        <v>33.115217391304348</v>
      </c>
      <c r="R423" s="4">
        <v>0.71010869565217394</v>
      </c>
      <c r="S423" s="4">
        <f>SUM(Nurse[[#This Row],[CNA Hours]],Nurse[[#This Row],[NA TR Hours]],Nurse[[#This Row],[Med Aide/Tech Hours]])</f>
        <v>43.469021739130397</v>
      </c>
      <c r="T423" s="4">
        <v>42.923369565217357</v>
      </c>
      <c r="U423" s="4">
        <v>0</v>
      </c>
      <c r="V423" s="4">
        <v>0.54565217391304355</v>
      </c>
      <c r="W4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22.015217391304343</v>
      </c>
      <c r="X423" s="4">
        <v>5.4902173913043475</v>
      </c>
      <c r="Y423" s="4">
        <v>0</v>
      </c>
      <c r="Z423" s="4">
        <v>0</v>
      </c>
      <c r="AA423" s="4">
        <v>3.7641304347826088</v>
      </c>
      <c r="AB423" s="4">
        <v>0</v>
      </c>
      <c r="AC423" s="4">
        <v>12.215217391304344</v>
      </c>
      <c r="AD423" s="4">
        <v>0</v>
      </c>
      <c r="AE423" s="4">
        <v>0.54565217391304355</v>
      </c>
      <c r="AF423" s="1">
        <v>265881</v>
      </c>
      <c r="AG423" s="1">
        <v>7</v>
      </c>
      <c r="AH423"/>
    </row>
    <row r="424" spans="1:34" x14ac:dyDescent="0.25">
      <c r="A424" t="s">
        <v>496</v>
      </c>
      <c r="B424" t="s">
        <v>448</v>
      </c>
      <c r="C424" t="s">
        <v>675</v>
      </c>
      <c r="D424" t="s">
        <v>538</v>
      </c>
      <c r="E424" s="4">
        <v>32.771739130434781</v>
      </c>
      <c r="F424" s="4">
        <f>Nurse[[#This Row],[Total Nurse Staff Hours]]/Nurse[[#This Row],[MDS Census]]</f>
        <v>4.4471044776119406</v>
      </c>
      <c r="G424" s="4">
        <f>Nurse[[#This Row],[Total Direct Care Staff Hours]]/Nurse[[#This Row],[MDS Census]]</f>
        <v>3.9746202321724726</v>
      </c>
      <c r="H424" s="4">
        <f>Nurse[[#This Row],[Total RN Hours (w/ Admin, DON)]]/Nurse[[#This Row],[MDS Census]]</f>
        <v>1.0430348258706468</v>
      </c>
      <c r="I424" s="4">
        <f>Nurse[[#This Row],[RN Hours (excl. Admin, DON)]]/Nurse[[#This Row],[MDS Census]]</f>
        <v>0.75199004975124373</v>
      </c>
      <c r="J424" s="4">
        <f>SUM(Nurse[[#This Row],[RN Hours (excl. Admin, DON)]],Nurse[[#This Row],[RN Admin Hours]],Nurse[[#This Row],[RN DON Hours]],Nurse[[#This Row],[LPN Hours (excl. Admin)]],Nurse[[#This Row],[LPN Admin Hours]],Nurse[[#This Row],[CNA Hours]],Nurse[[#This Row],[NA TR Hours]],Nurse[[#This Row],[Med Aide/Tech Hours]])</f>
        <v>145.73934782608697</v>
      </c>
      <c r="K424" s="4">
        <f>SUM(Nurse[[#This Row],[RN Hours (excl. Admin, DON)]],Nurse[[#This Row],[LPN Hours (excl. Admin)]],Nurse[[#This Row],[CNA Hours]],Nurse[[#This Row],[NA TR Hours]],Nurse[[#This Row],[Med Aide/Tech Hours]])</f>
        <v>130.2552173913044</v>
      </c>
      <c r="L424" s="4">
        <f>SUM(Nurse[[#This Row],[RN Hours (excl. Admin, DON)]],Nurse[[#This Row],[RN Admin Hours]],Nurse[[#This Row],[RN DON Hours]])</f>
        <v>34.182065217391305</v>
      </c>
      <c r="M424" s="4">
        <v>24.644021739130434</v>
      </c>
      <c r="N424" s="4">
        <v>4.4021739130434785</v>
      </c>
      <c r="O424" s="4">
        <v>5.1358695652173916</v>
      </c>
      <c r="P424" s="4">
        <f>SUM(Nurse[[#This Row],[LPN Hours (excl. Admin)]],Nurse[[#This Row],[LPN Admin Hours]])</f>
        <v>44.683152173913044</v>
      </c>
      <c r="Q424" s="4">
        <v>38.737065217391304</v>
      </c>
      <c r="R424" s="4">
        <v>5.9460869565217411</v>
      </c>
      <c r="S424" s="4">
        <f>SUM(Nurse[[#This Row],[CNA Hours]],Nurse[[#This Row],[NA TR Hours]],Nurse[[#This Row],[Med Aide/Tech Hours]])</f>
        <v>66.874130434782629</v>
      </c>
      <c r="T424" s="4">
        <v>65.886413043478285</v>
      </c>
      <c r="U424" s="4">
        <v>0</v>
      </c>
      <c r="V424" s="4">
        <v>0.98771739130434788</v>
      </c>
      <c r="W4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8.6214130434782597</v>
      </c>
      <c r="X424" s="4">
        <v>0</v>
      </c>
      <c r="Y424" s="4">
        <v>0</v>
      </c>
      <c r="Z424" s="4">
        <v>0</v>
      </c>
      <c r="AA424" s="4">
        <v>0</v>
      </c>
      <c r="AB424" s="4">
        <v>0</v>
      </c>
      <c r="AC424" s="4">
        <v>8.6214130434782597</v>
      </c>
      <c r="AD424" s="4">
        <v>0</v>
      </c>
      <c r="AE424" s="4">
        <v>0</v>
      </c>
      <c r="AF424" s="1">
        <v>265864</v>
      </c>
      <c r="AG424" s="1">
        <v>7</v>
      </c>
      <c r="AH424"/>
    </row>
    <row r="425" spans="1:34" x14ac:dyDescent="0.25">
      <c r="A425" t="s">
        <v>496</v>
      </c>
      <c r="B425" t="s">
        <v>453</v>
      </c>
      <c r="C425" t="s">
        <v>657</v>
      </c>
      <c r="D425" t="s">
        <v>544</v>
      </c>
      <c r="E425" s="4">
        <v>36.695652173913047</v>
      </c>
      <c r="F425" s="4">
        <f>Nurse[[#This Row],[Total Nurse Staff Hours]]/Nurse[[#This Row],[MDS Census]]</f>
        <v>4.8377280805687208</v>
      </c>
      <c r="G425" s="4">
        <f>Nurse[[#This Row],[Total Direct Care Staff Hours]]/Nurse[[#This Row],[MDS Census]]</f>
        <v>4.6813299763033172</v>
      </c>
      <c r="H425" s="4">
        <f>Nurse[[#This Row],[Total RN Hours (w/ Admin, DON)]]/Nurse[[#This Row],[MDS Census]]</f>
        <v>1.575719786729858</v>
      </c>
      <c r="I425" s="4">
        <f>Nurse[[#This Row],[RN Hours (excl. Admin, DON)]]/Nurse[[#This Row],[MDS Census]]</f>
        <v>1.4193216824644552</v>
      </c>
      <c r="J425" s="4">
        <f>SUM(Nurse[[#This Row],[RN Hours (excl. Admin, DON)]],Nurse[[#This Row],[RN Admin Hours]],Nurse[[#This Row],[RN DON Hours]],Nurse[[#This Row],[LPN Hours (excl. Admin)]],Nurse[[#This Row],[LPN Admin Hours]],Nurse[[#This Row],[CNA Hours]],Nurse[[#This Row],[NA TR Hours]],Nurse[[#This Row],[Med Aide/Tech Hours]])</f>
        <v>177.52358695652177</v>
      </c>
      <c r="K425" s="4">
        <f>SUM(Nurse[[#This Row],[RN Hours (excl. Admin, DON)]],Nurse[[#This Row],[LPN Hours (excl. Admin)]],Nurse[[#This Row],[CNA Hours]],Nurse[[#This Row],[NA TR Hours]],Nurse[[#This Row],[Med Aide/Tech Hours]])</f>
        <v>171.78445652173914</v>
      </c>
      <c r="L425" s="4">
        <f>SUM(Nurse[[#This Row],[RN Hours (excl. Admin, DON)]],Nurse[[#This Row],[RN Admin Hours]],Nurse[[#This Row],[RN DON Hours]])</f>
        <v>57.822065217391319</v>
      </c>
      <c r="M425" s="4">
        <v>52.08293478260871</v>
      </c>
      <c r="N425" s="4">
        <v>0</v>
      </c>
      <c r="O425" s="4">
        <v>5.7391304347826084</v>
      </c>
      <c r="P425" s="4">
        <f>SUM(Nurse[[#This Row],[LPN Hours (excl. Admin)]],Nurse[[#This Row],[LPN Admin Hours]])</f>
        <v>23.787065217391302</v>
      </c>
      <c r="Q425" s="4">
        <v>23.787065217391302</v>
      </c>
      <c r="R425" s="4">
        <v>0</v>
      </c>
      <c r="S425" s="4">
        <f>SUM(Nurse[[#This Row],[CNA Hours]],Nurse[[#This Row],[NA TR Hours]],Nurse[[#This Row],[Med Aide/Tech Hours]])</f>
        <v>95.91445652173914</v>
      </c>
      <c r="T425" s="4">
        <v>95.91445652173914</v>
      </c>
      <c r="U425" s="4">
        <v>0</v>
      </c>
      <c r="V425" s="4">
        <v>0</v>
      </c>
      <c r="W4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5" s="4">
        <v>0</v>
      </c>
      <c r="Y425" s="4">
        <v>0</v>
      </c>
      <c r="Z425" s="4">
        <v>0</v>
      </c>
      <c r="AA425" s="4">
        <v>0</v>
      </c>
      <c r="AB425" s="4">
        <v>0</v>
      </c>
      <c r="AC425" s="4">
        <v>0</v>
      </c>
      <c r="AD425" s="4">
        <v>0</v>
      </c>
      <c r="AE425" s="4">
        <v>0</v>
      </c>
      <c r="AF425" s="1">
        <v>265871</v>
      </c>
      <c r="AG425" s="1">
        <v>7</v>
      </c>
      <c r="AH425"/>
    </row>
    <row r="426" spans="1:34" x14ac:dyDescent="0.25">
      <c r="A426" t="s">
        <v>496</v>
      </c>
      <c r="B426" t="s">
        <v>152</v>
      </c>
      <c r="C426" t="s">
        <v>697</v>
      </c>
      <c r="D426" t="s">
        <v>593</v>
      </c>
      <c r="E426" s="4">
        <v>48.464788732394368</v>
      </c>
      <c r="F426" s="4">
        <f>Nurse[[#This Row],[Total Nurse Staff Hours]]/Nurse[[#This Row],[MDS Census]]</f>
        <v>5.4791804707933736</v>
      </c>
      <c r="G426" s="4">
        <f>Nurse[[#This Row],[Total Direct Care Staff Hours]]/Nurse[[#This Row],[MDS Census]]</f>
        <v>4.9679395524556824</v>
      </c>
      <c r="H426" s="4">
        <f>Nurse[[#This Row],[Total RN Hours (w/ Admin, DON)]]/Nurse[[#This Row],[MDS Census]]</f>
        <v>1.5038244696309213</v>
      </c>
      <c r="I426" s="4">
        <f>Nurse[[#This Row],[RN Hours (excl. Admin, DON)]]/Nurse[[#This Row],[MDS Census]]</f>
        <v>0.99258355129322862</v>
      </c>
      <c r="J426" s="4">
        <f>SUM(Nurse[[#This Row],[RN Hours (excl. Admin, DON)]],Nurse[[#This Row],[RN Admin Hours]],Nurse[[#This Row],[RN DON Hours]],Nurse[[#This Row],[LPN Hours (excl. Admin)]],Nurse[[#This Row],[LPN Admin Hours]],Nurse[[#This Row],[CNA Hours]],Nurse[[#This Row],[NA TR Hours]],Nurse[[#This Row],[Med Aide/Tech Hours]])</f>
        <v>265.54732394366198</v>
      </c>
      <c r="K426" s="4">
        <f>SUM(Nurse[[#This Row],[RN Hours (excl. Admin, DON)]],Nurse[[#This Row],[LPN Hours (excl. Admin)]],Nurse[[#This Row],[CNA Hours]],Nurse[[#This Row],[NA TR Hours]],Nurse[[#This Row],[Med Aide/Tech Hours]])</f>
        <v>240.77014084507047</v>
      </c>
      <c r="L426" s="4">
        <f>SUM(Nurse[[#This Row],[RN Hours (excl. Admin, DON)]],Nurse[[#This Row],[RN Admin Hours]],Nurse[[#This Row],[RN DON Hours]])</f>
        <v>72.882535211267609</v>
      </c>
      <c r="M426" s="4">
        <v>48.105352112676051</v>
      </c>
      <c r="N426" s="4">
        <v>20.967605633802826</v>
      </c>
      <c r="O426" s="4">
        <v>3.8095774647887342</v>
      </c>
      <c r="P426" s="4">
        <f>SUM(Nurse[[#This Row],[LPN Hours (excl. Admin)]],Nurse[[#This Row],[LPN Admin Hours]])</f>
        <v>59.370563380281695</v>
      </c>
      <c r="Q426" s="4">
        <v>59.370563380281695</v>
      </c>
      <c r="R426" s="4">
        <v>0</v>
      </c>
      <c r="S426" s="4">
        <f>SUM(Nurse[[#This Row],[CNA Hours]],Nurse[[#This Row],[NA TR Hours]],Nurse[[#This Row],[Med Aide/Tech Hours]])</f>
        <v>133.2942253521127</v>
      </c>
      <c r="T426" s="4">
        <v>112.1104225352113</v>
      </c>
      <c r="U426" s="4">
        <v>0</v>
      </c>
      <c r="V426" s="4">
        <v>21.183802816901416</v>
      </c>
      <c r="W4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6" s="4">
        <v>0</v>
      </c>
      <c r="Y426" s="4">
        <v>0</v>
      </c>
      <c r="Z426" s="4">
        <v>0</v>
      </c>
      <c r="AA426" s="4">
        <v>0</v>
      </c>
      <c r="AB426" s="4">
        <v>0</v>
      </c>
      <c r="AC426" s="4">
        <v>0</v>
      </c>
      <c r="AD426" s="4">
        <v>0</v>
      </c>
      <c r="AE426" s="4">
        <v>0</v>
      </c>
      <c r="AF426" s="1">
        <v>265414</v>
      </c>
      <c r="AG426" s="1">
        <v>7</v>
      </c>
      <c r="AH426"/>
    </row>
    <row r="427" spans="1:34" x14ac:dyDescent="0.25">
      <c r="A427" t="s">
        <v>496</v>
      </c>
      <c r="B427" t="s">
        <v>265</v>
      </c>
      <c r="C427" t="s">
        <v>814</v>
      </c>
      <c r="D427" t="s">
        <v>548</v>
      </c>
      <c r="E427" s="4">
        <v>72.293478260869563</v>
      </c>
      <c r="F427" s="4">
        <f>Nurse[[#This Row],[Total Nurse Staff Hours]]/Nurse[[#This Row],[MDS Census]]</f>
        <v>2.5717155314990223</v>
      </c>
      <c r="G427" s="4">
        <f>Nurse[[#This Row],[Total Direct Care Staff Hours]]/Nurse[[#This Row],[MDS Census]]</f>
        <v>2.2773868591189292</v>
      </c>
      <c r="H427" s="4">
        <f>Nurse[[#This Row],[Total RN Hours (w/ Admin, DON)]]/Nurse[[#This Row],[MDS Census]]</f>
        <v>0.11019696286272743</v>
      </c>
      <c r="I427" s="4">
        <f>Nurse[[#This Row],[RN Hours (excl. Admin, DON)]]/Nurse[[#This Row],[MDS Census]]</f>
        <v>3.9831604270034585E-2</v>
      </c>
      <c r="J427" s="4">
        <f>SUM(Nurse[[#This Row],[RN Hours (excl. Admin, DON)]],Nurse[[#This Row],[RN Admin Hours]],Nurse[[#This Row],[RN DON Hours]],Nurse[[#This Row],[LPN Hours (excl. Admin)]],Nurse[[#This Row],[LPN Admin Hours]],Nurse[[#This Row],[CNA Hours]],Nurse[[#This Row],[NA TR Hours]],Nurse[[#This Row],[Med Aide/Tech Hours]])</f>
        <v>185.91826086956519</v>
      </c>
      <c r="K427" s="4">
        <f>SUM(Nurse[[#This Row],[RN Hours (excl. Admin, DON)]],Nurse[[#This Row],[LPN Hours (excl. Admin)]],Nurse[[#This Row],[CNA Hours]],Nurse[[#This Row],[NA TR Hours]],Nurse[[#This Row],[Med Aide/Tech Hours]])</f>
        <v>164.64021739130433</v>
      </c>
      <c r="L427" s="4">
        <f>SUM(Nurse[[#This Row],[RN Hours (excl. Admin, DON)]],Nurse[[#This Row],[RN Admin Hours]],Nurse[[#This Row],[RN DON Hours]])</f>
        <v>7.9665217391304353</v>
      </c>
      <c r="M427" s="4">
        <v>2.8795652173913044</v>
      </c>
      <c r="N427" s="4">
        <v>0</v>
      </c>
      <c r="O427" s="4">
        <v>5.0869565217391308</v>
      </c>
      <c r="P427" s="4">
        <f>SUM(Nurse[[#This Row],[LPN Hours (excl. Admin)]],Nurse[[#This Row],[LPN Admin Hours]])</f>
        <v>47.852391304347805</v>
      </c>
      <c r="Q427" s="4">
        <v>31.661304347826068</v>
      </c>
      <c r="R427" s="4">
        <v>16.191086956521733</v>
      </c>
      <c r="S427" s="4">
        <f>SUM(Nurse[[#This Row],[CNA Hours]],Nurse[[#This Row],[NA TR Hours]],Nurse[[#This Row],[Med Aide/Tech Hours]])</f>
        <v>130.09934782608696</v>
      </c>
      <c r="T427" s="4">
        <v>50.274891304347818</v>
      </c>
      <c r="U427" s="4">
        <v>17.204456521739136</v>
      </c>
      <c r="V427" s="4">
        <v>62.62</v>
      </c>
      <c r="W4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7" s="4">
        <v>0</v>
      </c>
      <c r="Y427" s="4">
        <v>0</v>
      </c>
      <c r="Z427" s="4">
        <v>0</v>
      </c>
      <c r="AA427" s="4">
        <v>0</v>
      </c>
      <c r="AB427" s="4">
        <v>0</v>
      </c>
      <c r="AC427" s="4">
        <v>0</v>
      </c>
      <c r="AD427" s="4">
        <v>0</v>
      </c>
      <c r="AE427" s="4">
        <v>0</v>
      </c>
      <c r="AF427" s="1">
        <v>265606</v>
      </c>
      <c r="AG427" s="1">
        <v>7</v>
      </c>
      <c r="AH427"/>
    </row>
    <row r="428" spans="1:34" x14ac:dyDescent="0.25">
      <c r="A428" t="s">
        <v>496</v>
      </c>
      <c r="B428" t="s">
        <v>30</v>
      </c>
      <c r="C428" t="s">
        <v>700</v>
      </c>
      <c r="D428" t="s">
        <v>538</v>
      </c>
      <c r="E428" s="4">
        <v>62.75</v>
      </c>
      <c r="F428" s="4">
        <f>Nurse[[#This Row],[Total Nurse Staff Hours]]/Nurse[[#This Row],[MDS Census]]</f>
        <v>3.1961164039494196</v>
      </c>
      <c r="G428" s="4">
        <f>Nurse[[#This Row],[Total Direct Care Staff Hours]]/Nurse[[#This Row],[MDS Census]]</f>
        <v>3.0000311796293091</v>
      </c>
      <c r="H428" s="4">
        <f>Nurse[[#This Row],[Total RN Hours (w/ Admin, DON)]]/Nurse[[#This Row],[MDS Census]]</f>
        <v>0.23685605404469084</v>
      </c>
      <c r="I428" s="4">
        <f>Nurse[[#This Row],[RN Hours (excl. Admin, DON)]]/Nurse[[#This Row],[MDS Census]]</f>
        <v>0.14123852416421276</v>
      </c>
      <c r="J428" s="4">
        <f>SUM(Nurse[[#This Row],[RN Hours (excl. Admin, DON)]],Nurse[[#This Row],[RN Admin Hours]],Nurse[[#This Row],[RN DON Hours]],Nurse[[#This Row],[LPN Hours (excl. Admin)]],Nurse[[#This Row],[LPN Admin Hours]],Nurse[[#This Row],[CNA Hours]],Nurse[[#This Row],[NA TR Hours]],Nurse[[#This Row],[Med Aide/Tech Hours]])</f>
        <v>200.55630434782609</v>
      </c>
      <c r="K428" s="4">
        <f>SUM(Nurse[[#This Row],[RN Hours (excl. Admin, DON)]],Nurse[[#This Row],[LPN Hours (excl. Admin)]],Nurse[[#This Row],[CNA Hours]],Nurse[[#This Row],[NA TR Hours]],Nurse[[#This Row],[Med Aide/Tech Hours]])</f>
        <v>188.25195652173915</v>
      </c>
      <c r="L428" s="4">
        <f>SUM(Nurse[[#This Row],[RN Hours (excl. Admin, DON)]],Nurse[[#This Row],[RN Admin Hours]],Nurse[[#This Row],[RN DON Hours]])</f>
        <v>14.862717391304351</v>
      </c>
      <c r="M428" s="4">
        <v>8.8627173913043507</v>
      </c>
      <c r="N428" s="4">
        <v>0</v>
      </c>
      <c r="O428" s="4">
        <v>6</v>
      </c>
      <c r="P428" s="4">
        <f>SUM(Nurse[[#This Row],[LPN Hours (excl. Admin)]],Nurse[[#This Row],[LPN Admin Hours]])</f>
        <v>34.719130434782599</v>
      </c>
      <c r="Q428" s="4">
        <v>28.414782608695646</v>
      </c>
      <c r="R428" s="4">
        <v>6.3043478260869561</v>
      </c>
      <c r="S428" s="4">
        <f>SUM(Nurse[[#This Row],[CNA Hours]],Nurse[[#This Row],[NA TR Hours]],Nurse[[#This Row],[Med Aide/Tech Hours]])</f>
        <v>150.97445652173914</v>
      </c>
      <c r="T428" s="4">
        <v>110.55782608695654</v>
      </c>
      <c r="U428" s="4">
        <v>0</v>
      </c>
      <c r="V428" s="4">
        <v>40.416630434782611</v>
      </c>
      <c r="W4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2.5597826086956523</v>
      </c>
      <c r="X428" s="4">
        <v>0</v>
      </c>
      <c r="Y428" s="4">
        <v>0</v>
      </c>
      <c r="Z428" s="4">
        <v>0</v>
      </c>
      <c r="AA428" s="4">
        <v>0</v>
      </c>
      <c r="AB428" s="4">
        <v>0</v>
      </c>
      <c r="AC428" s="4">
        <v>2.472826086956522</v>
      </c>
      <c r="AD428" s="4">
        <v>0</v>
      </c>
      <c r="AE428" s="4">
        <v>8.6956521739130432E-2</v>
      </c>
      <c r="AF428" s="1">
        <v>265145</v>
      </c>
      <c r="AG428" s="1">
        <v>7</v>
      </c>
      <c r="AH428"/>
    </row>
    <row r="429" spans="1:34" x14ac:dyDescent="0.25">
      <c r="A429" t="s">
        <v>496</v>
      </c>
      <c r="B429" t="s">
        <v>466</v>
      </c>
      <c r="C429" t="s">
        <v>729</v>
      </c>
      <c r="D429" t="s">
        <v>597</v>
      </c>
      <c r="E429" s="4">
        <v>113.39130434782609</v>
      </c>
      <c r="F429" s="4">
        <f>Nurse[[#This Row],[Total Nurse Staff Hours]]/Nurse[[#This Row],[MDS Census]]</f>
        <v>3.1352942868098155</v>
      </c>
      <c r="G429" s="4">
        <f>Nurse[[#This Row],[Total Direct Care Staff Hours]]/Nurse[[#This Row],[MDS Census]]</f>
        <v>3.0835304831288339</v>
      </c>
      <c r="H429" s="4">
        <f>Nurse[[#This Row],[Total RN Hours (w/ Admin, DON)]]/Nurse[[#This Row],[MDS Census]]</f>
        <v>0.15795149539877298</v>
      </c>
      <c r="I429" s="4">
        <f>Nurse[[#This Row],[RN Hours (excl. Admin, DON)]]/Nurse[[#This Row],[MDS Census]]</f>
        <v>0.1061876917177914</v>
      </c>
      <c r="J429" s="4">
        <f>SUM(Nurse[[#This Row],[RN Hours (excl. Admin, DON)]],Nurse[[#This Row],[RN Admin Hours]],Nurse[[#This Row],[RN DON Hours]],Nurse[[#This Row],[LPN Hours (excl. Admin)]],Nurse[[#This Row],[LPN Admin Hours]],Nurse[[#This Row],[CNA Hours]],Nurse[[#This Row],[NA TR Hours]],Nurse[[#This Row],[Med Aide/Tech Hours]])</f>
        <v>355.51510869565215</v>
      </c>
      <c r="K429" s="4">
        <f>SUM(Nurse[[#This Row],[RN Hours (excl. Admin, DON)]],Nurse[[#This Row],[LPN Hours (excl. Admin)]],Nurse[[#This Row],[CNA Hours]],Nurse[[#This Row],[NA TR Hours]],Nurse[[#This Row],[Med Aide/Tech Hours]])</f>
        <v>349.64554347826083</v>
      </c>
      <c r="L429" s="4">
        <f>SUM(Nurse[[#This Row],[RN Hours (excl. Admin, DON)]],Nurse[[#This Row],[RN Admin Hours]],Nurse[[#This Row],[RN DON Hours]])</f>
        <v>17.91032608695652</v>
      </c>
      <c r="M429" s="4">
        <v>12.040760869565217</v>
      </c>
      <c r="N429" s="4">
        <v>0.66304347826086951</v>
      </c>
      <c r="O429" s="4">
        <v>5.2065217391304346</v>
      </c>
      <c r="P429" s="4">
        <f>SUM(Nurse[[#This Row],[LPN Hours (excl. Admin)]],Nurse[[#This Row],[LPN Admin Hours]])</f>
        <v>46.802717391304348</v>
      </c>
      <c r="Q429" s="4">
        <v>46.802717391304348</v>
      </c>
      <c r="R429" s="4">
        <v>0</v>
      </c>
      <c r="S429" s="4">
        <f>SUM(Nurse[[#This Row],[CNA Hours]],Nurse[[#This Row],[NA TR Hours]],Nurse[[#This Row],[Med Aide/Tech Hours]])</f>
        <v>290.80206521739126</v>
      </c>
      <c r="T429" s="4">
        <v>190.4425</v>
      </c>
      <c r="U429" s="4">
        <v>38.236086956521724</v>
      </c>
      <c r="V429" s="4">
        <v>62.123478260869561</v>
      </c>
      <c r="W4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9" s="4">
        <v>0</v>
      </c>
      <c r="Y429" s="4">
        <v>0</v>
      </c>
      <c r="Z429" s="4">
        <v>0</v>
      </c>
      <c r="AA429" s="4">
        <v>0</v>
      </c>
      <c r="AB429" s="4">
        <v>0</v>
      </c>
      <c r="AC429" s="4">
        <v>0</v>
      </c>
      <c r="AD429" s="4">
        <v>0</v>
      </c>
      <c r="AE429" s="4">
        <v>0</v>
      </c>
      <c r="AF429" t="s">
        <v>2</v>
      </c>
      <c r="AG429" s="1">
        <v>7</v>
      </c>
      <c r="AH429"/>
    </row>
    <row r="430" spans="1:34" x14ac:dyDescent="0.25">
      <c r="A430" t="s">
        <v>496</v>
      </c>
      <c r="B430" t="s">
        <v>224</v>
      </c>
      <c r="C430" t="s">
        <v>801</v>
      </c>
      <c r="D430" t="s">
        <v>583</v>
      </c>
      <c r="E430" s="4">
        <v>25.793478260869566</v>
      </c>
      <c r="F430" s="4">
        <f>Nurse[[#This Row],[Total Nurse Staff Hours]]/Nurse[[#This Row],[MDS Census]]</f>
        <v>3.8302064896755152</v>
      </c>
      <c r="G430" s="4">
        <f>Nurse[[#This Row],[Total Direct Care Staff Hours]]/Nurse[[#This Row],[MDS Census]]</f>
        <v>3.4873914875684782</v>
      </c>
      <c r="H430" s="4">
        <f>Nurse[[#This Row],[Total RN Hours (w/ Admin, DON)]]/Nurse[[#This Row],[MDS Census]]</f>
        <v>0.22134428992836069</v>
      </c>
      <c r="I430" s="4">
        <f>Nurse[[#This Row],[RN Hours (excl. Admin, DON)]]/Nurse[[#This Row],[MDS Census]]</f>
        <v>1.2747576906868943E-2</v>
      </c>
      <c r="J430" s="4">
        <f>SUM(Nurse[[#This Row],[RN Hours (excl. Admin, DON)]],Nurse[[#This Row],[RN Admin Hours]],Nurse[[#This Row],[RN DON Hours]],Nurse[[#This Row],[LPN Hours (excl. Admin)]],Nurse[[#This Row],[LPN Admin Hours]],Nurse[[#This Row],[CNA Hours]],Nurse[[#This Row],[NA TR Hours]],Nurse[[#This Row],[Med Aide/Tech Hours]])</f>
        <v>98.794347826086934</v>
      </c>
      <c r="K430" s="4">
        <f>SUM(Nurse[[#This Row],[RN Hours (excl. Admin, DON)]],Nurse[[#This Row],[LPN Hours (excl. Admin)]],Nurse[[#This Row],[CNA Hours]],Nurse[[#This Row],[NA TR Hours]],Nurse[[#This Row],[Med Aide/Tech Hours]])</f>
        <v>89.95195652173912</v>
      </c>
      <c r="L430" s="4">
        <f>SUM(Nurse[[#This Row],[RN Hours (excl. Admin, DON)]],Nurse[[#This Row],[RN Admin Hours]],Nurse[[#This Row],[RN DON Hours]])</f>
        <v>5.7092391304347823</v>
      </c>
      <c r="M430" s="4">
        <v>0.32880434782608697</v>
      </c>
      <c r="N430" s="4">
        <v>0</v>
      </c>
      <c r="O430" s="4">
        <v>5.3804347826086953</v>
      </c>
      <c r="P430" s="4">
        <f>SUM(Nurse[[#This Row],[LPN Hours (excl. Admin)]],Nurse[[#This Row],[LPN Admin Hours]])</f>
        <v>29.414673913043483</v>
      </c>
      <c r="Q430" s="4">
        <v>25.952717391304354</v>
      </c>
      <c r="R430" s="4">
        <v>3.4619565217391304</v>
      </c>
      <c r="S430" s="4">
        <f>SUM(Nurse[[#This Row],[CNA Hours]],Nurse[[#This Row],[NA TR Hours]],Nurse[[#This Row],[Med Aide/Tech Hours]])</f>
        <v>63.670434782608673</v>
      </c>
      <c r="T430" s="4">
        <v>38.17021739130432</v>
      </c>
      <c r="U430" s="4">
        <v>19.133804347826093</v>
      </c>
      <c r="V430" s="4">
        <v>6.3664130434782624</v>
      </c>
      <c r="W4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0" s="4">
        <v>0</v>
      </c>
      <c r="Y430" s="4">
        <v>0</v>
      </c>
      <c r="Z430" s="4">
        <v>0</v>
      </c>
      <c r="AA430" s="4">
        <v>0</v>
      </c>
      <c r="AB430" s="4">
        <v>0</v>
      </c>
      <c r="AC430" s="4">
        <v>0</v>
      </c>
      <c r="AD430" s="4">
        <v>0</v>
      </c>
      <c r="AE430" s="4">
        <v>0</v>
      </c>
      <c r="AF430" s="1">
        <v>265537</v>
      </c>
      <c r="AG430" s="1">
        <v>7</v>
      </c>
      <c r="AH430"/>
    </row>
    <row r="431" spans="1:34" x14ac:dyDescent="0.25">
      <c r="A431" t="s">
        <v>496</v>
      </c>
      <c r="B431" t="s">
        <v>353</v>
      </c>
      <c r="C431" t="s">
        <v>840</v>
      </c>
      <c r="D431" t="s">
        <v>626</v>
      </c>
      <c r="E431" s="4">
        <v>37.043478260869563</v>
      </c>
      <c r="F431" s="4">
        <f>Nurse[[#This Row],[Total Nurse Staff Hours]]/Nurse[[#This Row],[MDS Census]]</f>
        <v>3.1614788732394352</v>
      </c>
      <c r="G431" s="4">
        <f>Nurse[[#This Row],[Total Direct Care Staff Hours]]/Nurse[[#This Row],[MDS Census]]</f>
        <v>2.9399706572769944</v>
      </c>
      <c r="H431" s="4">
        <f>Nurse[[#This Row],[Total RN Hours (w/ Admin, DON)]]/Nurse[[#This Row],[MDS Census]]</f>
        <v>0.48384683098591535</v>
      </c>
      <c r="I431" s="4">
        <f>Nurse[[#This Row],[RN Hours (excl. Admin, DON)]]/Nurse[[#This Row],[MDS Census]]</f>
        <v>0.26233861502347411</v>
      </c>
      <c r="J431" s="4">
        <f>SUM(Nurse[[#This Row],[RN Hours (excl. Admin, DON)]],Nurse[[#This Row],[RN Admin Hours]],Nurse[[#This Row],[RN DON Hours]],Nurse[[#This Row],[LPN Hours (excl. Admin)]],Nurse[[#This Row],[LPN Admin Hours]],Nurse[[#This Row],[CNA Hours]],Nurse[[#This Row],[NA TR Hours]],Nurse[[#This Row],[Med Aide/Tech Hours]])</f>
        <v>117.11217391304342</v>
      </c>
      <c r="K431" s="4">
        <f>SUM(Nurse[[#This Row],[RN Hours (excl. Admin, DON)]],Nurse[[#This Row],[LPN Hours (excl. Admin)]],Nurse[[#This Row],[CNA Hours]],Nurse[[#This Row],[NA TR Hours]],Nurse[[#This Row],[Med Aide/Tech Hours]])</f>
        <v>108.90673913043474</v>
      </c>
      <c r="L431" s="4">
        <f>SUM(Nurse[[#This Row],[RN Hours (excl. Admin, DON)]],Nurse[[#This Row],[RN Admin Hours]],Nurse[[#This Row],[RN DON Hours]])</f>
        <v>17.923369565217385</v>
      </c>
      <c r="M431" s="4">
        <v>9.7179347826086921</v>
      </c>
      <c r="N431" s="4">
        <v>2.8249999999999997</v>
      </c>
      <c r="O431" s="4">
        <v>5.3804347826086953</v>
      </c>
      <c r="P431" s="4">
        <f>SUM(Nurse[[#This Row],[LPN Hours (excl. Admin)]],Nurse[[#This Row],[LPN Admin Hours]])</f>
        <v>19.446847826086948</v>
      </c>
      <c r="Q431" s="4">
        <v>19.446847826086948</v>
      </c>
      <c r="R431" s="4">
        <v>0</v>
      </c>
      <c r="S431" s="4">
        <f>SUM(Nurse[[#This Row],[CNA Hours]],Nurse[[#This Row],[NA TR Hours]],Nurse[[#This Row],[Med Aide/Tech Hours]])</f>
        <v>79.741956521739098</v>
      </c>
      <c r="T431" s="4">
        <v>58.338586956521702</v>
      </c>
      <c r="U431" s="4">
        <v>9.7345652173913066</v>
      </c>
      <c r="V431" s="4">
        <v>11.668804347826089</v>
      </c>
      <c r="W4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9.4402173913043494</v>
      </c>
      <c r="X431" s="4">
        <v>0.37228260869565216</v>
      </c>
      <c r="Y431" s="4">
        <v>0</v>
      </c>
      <c r="Z431" s="4">
        <v>0</v>
      </c>
      <c r="AA431" s="4">
        <v>0</v>
      </c>
      <c r="AB431" s="4">
        <v>0</v>
      </c>
      <c r="AC431" s="4">
        <v>8.4864130434782616</v>
      </c>
      <c r="AD431" s="4">
        <v>0</v>
      </c>
      <c r="AE431" s="4">
        <v>0.58152173913043481</v>
      </c>
      <c r="AF431" s="1">
        <v>265746</v>
      </c>
      <c r="AG431" s="1">
        <v>7</v>
      </c>
      <c r="AH431"/>
    </row>
    <row r="432" spans="1:34" x14ac:dyDescent="0.25">
      <c r="A432" t="s">
        <v>496</v>
      </c>
      <c r="B432" t="s">
        <v>281</v>
      </c>
      <c r="C432" t="s">
        <v>700</v>
      </c>
      <c r="D432" t="s">
        <v>538</v>
      </c>
      <c r="E432" s="4">
        <v>75.184782608695656</v>
      </c>
      <c r="F432" s="4">
        <f>Nurse[[#This Row],[Total Nurse Staff Hours]]/Nurse[[#This Row],[MDS Census]]</f>
        <v>0.74553997397715766</v>
      </c>
      <c r="G432" s="4">
        <f>Nurse[[#This Row],[Total Direct Care Staff Hours]]/Nurse[[#This Row],[MDS Census]]</f>
        <v>0.74553997397715766</v>
      </c>
      <c r="H432" s="4">
        <f>Nurse[[#This Row],[Total RN Hours (w/ Admin, DON)]]/Nurse[[#This Row],[MDS Census]]</f>
        <v>0.12754084140523347</v>
      </c>
      <c r="I432" s="4">
        <f>Nurse[[#This Row],[RN Hours (excl. Admin, DON)]]/Nurse[[#This Row],[MDS Census]]</f>
        <v>0.12754084140523347</v>
      </c>
      <c r="J432" s="4">
        <f>SUM(Nurse[[#This Row],[RN Hours (excl. Admin, DON)]],Nurse[[#This Row],[RN Admin Hours]],Nurse[[#This Row],[RN DON Hours]],Nurse[[#This Row],[LPN Hours (excl. Admin)]],Nurse[[#This Row],[LPN Admin Hours]],Nurse[[#This Row],[CNA Hours]],Nurse[[#This Row],[NA TR Hours]],Nurse[[#This Row],[Med Aide/Tech Hours]])</f>
        <v>56.053260869565214</v>
      </c>
      <c r="K432" s="4">
        <f>SUM(Nurse[[#This Row],[RN Hours (excl. Admin, DON)]],Nurse[[#This Row],[LPN Hours (excl. Admin)]],Nurse[[#This Row],[CNA Hours]],Nurse[[#This Row],[NA TR Hours]],Nurse[[#This Row],[Med Aide/Tech Hours]])</f>
        <v>56.053260869565214</v>
      </c>
      <c r="L432" s="4">
        <f>SUM(Nurse[[#This Row],[RN Hours (excl. Admin, DON)]],Nurse[[#This Row],[RN Admin Hours]],Nurse[[#This Row],[RN DON Hours]])</f>
        <v>9.589130434782609</v>
      </c>
      <c r="M432" s="4">
        <v>9.589130434782609</v>
      </c>
      <c r="N432" s="4">
        <v>0</v>
      </c>
      <c r="O432" s="4">
        <v>0</v>
      </c>
      <c r="P432" s="4">
        <f>SUM(Nurse[[#This Row],[LPN Hours (excl. Admin)]],Nurse[[#This Row],[LPN Admin Hours]])</f>
        <v>15.061956521739129</v>
      </c>
      <c r="Q432" s="4">
        <v>15.061956521739129</v>
      </c>
      <c r="R432" s="4">
        <v>0</v>
      </c>
      <c r="S432" s="4">
        <f>SUM(Nurse[[#This Row],[CNA Hours]],Nurse[[#This Row],[NA TR Hours]],Nurse[[#This Row],[Med Aide/Tech Hours]])</f>
        <v>31.402173913043477</v>
      </c>
      <c r="T432" s="4">
        <v>31.402173913043477</v>
      </c>
      <c r="U432" s="4">
        <v>0</v>
      </c>
      <c r="V432" s="4">
        <v>0</v>
      </c>
      <c r="W4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2" s="4">
        <v>0</v>
      </c>
      <c r="Y432" s="4">
        <v>0</v>
      </c>
      <c r="Z432" s="4">
        <v>0</v>
      </c>
      <c r="AA432" s="4">
        <v>0</v>
      </c>
      <c r="AB432" s="4">
        <v>0</v>
      </c>
      <c r="AC432" s="4">
        <v>0</v>
      </c>
      <c r="AD432" s="4">
        <v>0</v>
      </c>
      <c r="AE432" s="4">
        <v>0</v>
      </c>
      <c r="AF432" s="1">
        <v>265637</v>
      </c>
      <c r="AG432" s="1">
        <v>7</v>
      </c>
      <c r="AH432"/>
    </row>
    <row r="433" spans="1:34" x14ac:dyDescent="0.25">
      <c r="A433" t="s">
        <v>496</v>
      </c>
      <c r="B433" t="s">
        <v>355</v>
      </c>
      <c r="C433" t="s">
        <v>680</v>
      </c>
      <c r="D433" t="s">
        <v>617</v>
      </c>
      <c r="E433" s="4">
        <v>52.706521739130437</v>
      </c>
      <c r="F433" s="4">
        <f>Nurse[[#This Row],[Total Nurse Staff Hours]]/Nurse[[#This Row],[MDS Census]]</f>
        <v>2.7085522788203753</v>
      </c>
      <c r="G433" s="4">
        <f>Nurse[[#This Row],[Total Direct Care Staff Hours]]/Nurse[[#This Row],[MDS Census]]</f>
        <v>2.5272324190554749</v>
      </c>
      <c r="H433" s="4">
        <f>Nurse[[#This Row],[Total RN Hours (w/ Admin, DON)]]/Nurse[[#This Row],[MDS Census]]</f>
        <v>0.50032790266034233</v>
      </c>
      <c r="I433" s="4">
        <f>Nurse[[#This Row],[RN Hours (excl. Admin, DON)]]/Nurse[[#This Row],[MDS Census]]</f>
        <v>0.35500309342132402</v>
      </c>
      <c r="J433" s="4">
        <f>SUM(Nurse[[#This Row],[RN Hours (excl. Admin, DON)]],Nurse[[#This Row],[RN Admin Hours]],Nurse[[#This Row],[RN DON Hours]],Nurse[[#This Row],[LPN Hours (excl. Admin)]],Nurse[[#This Row],[LPN Admin Hours]],Nurse[[#This Row],[CNA Hours]],Nurse[[#This Row],[NA TR Hours]],Nurse[[#This Row],[Med Aide/Tech Hours]])</f>
        <v>142.75836956521741</v>
      </c>
      <c r="K433" s="4">
        <f>SUM(Nurse[[#This Row],[RN Hours (excl. Admin, DON)]],Nurse[[#This Row],[LPN Hours (excl. Admin)]],Nurse[[#This Row],[CNA Hours]],Nurse[[#This Row],[NA TR Hours]],Nurse[[#This Row],[Med Aide/Tech Hours]])</f>
        <v>133.2016304347826</v>
      </c>
      <c r="L433" s="4">
        <f>SUM(Nurse[[#This Row],[RN Hours (excl. Admin, DON)]],Nurse[[#This Row],[RN Admin Hours]],Nurse[[#This Row],[RN DON Hours]])</f>
        <v>26.370543478260871</v>
      </c>
      <c r="M433" s="4">
        <v>18.710978260869567</v>
      </c>
      <c r="N433" s="4">
        <v>6.0754347826086965</v>
      </c>
      <c r="O433" s="4">
        <v>1.5841304347826088</v>
      </c>
      <c r="P433" s="4">
        <f>SUM(Nurse[[#This Row],[LPN Hours (excl. Admin)]],Nurse[[#This Row],[LPN Admin Hours]])</f>
        <v>19.41</v>
      </c>
      <c r="Q433" s="4">
        <v>17.512826086956522</v>
      </c>
      <c r="R433" s="4">
        <v>1.8971739130434784</v>
      </c>
      <c r="S433" s="4">
        <f>SUM(Nurse[[#This Row],[CNA Hours]],Nurse[[#This Row],[NA TR Hours]],Nurse[[#This Row],[Med Aide/Tech Hours]])</f>
        <v>96.977826086956526</v>
      </c>
      <c r="T433" s="4">
        <v>37.910217391304343</v>
      </c>
      <c r="U433" s="4">
        <v>15.884456521739132</v>
      </c>
      <c r="V433" s="4">
        <v>43.183152173913051</v>
      </c>
      <c r="W4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29.366413043478261</v>
      </c>
      <c r="X433" s="4">
        <v>0.42880434782608701</v>
      </c>
      <c r="Y433" s="4">
        <v>0</v>
      </c>
      <c r="Z433" s="4">
        <v>0</v>
      </c>
      <c r="AA433" s="4">
        <v>0.25913043478260872</v>
      </c>
      <c r="AB433" s="4">
        <v>0</v>
      </c>
      <c r="AC433" s="4">
        <v>13.684673913043481</v>
      </c>
      <c r="AD433" s="4">
        <v>0</v>
      </c>
      <c r="AE433" s="4">
        <v>14.993804347826083</v>
      </c>
      <c r="AF433" s="1">
        <v>265748</v>
      </c>
      <c r="AG433" s="1">
        <v>7</v>
      </c>
      <c r="AH433"/>
    </row>
    <row r="434" spans="1:34" x14ac:dyDescent="0.25">
      <c r="A434" t="s">
        <v>496</v>
      </c>
      <c r="B434" t="s">
        <v>12</v>
      </c>
      <c r="C434" t="s">
        <v>721</v>
      </c>
      <c r="D434" t="s">
        <v>593</v>
      </c>
      <c r="E434" s="4">
        <v>94.467391304347828</v>
      </c>
      <c r="F434" s="4">
        <f>Nurse[[#This Row],[Total Nurse Staff Hours]]/Nurse[[#This Row],[MDS Census]]</f>
        <v>2.5638442066505571</v>
      </c>
      <c r="G434" s="4">
        <f>Nurse[[#This Row],[Total Direct Care Staff Hours]]/Nurse[[#This Row],[MDS Census]]</f>
        <v>2.4225923369002409</v>
      </c>
      <c r="H434" s="4">
        <f>Nurse[[#This Row],[Total RN Hours (w/ Admin, DON)]]/Nurse[[#This Row],[MDS Census]]</f>
        <v>0.28293176849614549</v>
      </c>
      <c r="I434" s="4">
        <f>Nurse[[#This Row],[RN Hours (excl. Admin, DON)]]/Nurse[[#This Row],[MDS Census]]</f>
        <v>0.19370037970314122</v>
      </c>
      <c r="J434" s="4">
        <f>SUM(Nurse[[#This Row],[RN Hours (excl. Admin, DON)]],Nurse[[#This Row],[RN Admin Hours]],Nurse[[#This Row],[RN DON Hours]],Nurse[[#This Row],[LPN Hours (excl. Admin)]],Nurse[[#This Row],[LPN Admin Hours]],Nurse[[#This Row],[CNA Hours]],Nurse[[#This Row],[NA TR Hours]],Nurse[[#This Row],[Med Aide/Tech Hours]])</f>
        <v>242.1996739130434</v>
      </c>
      <c r="K434" s="4">
        <f>SUM(Nurse[[#This Row],[RN Hours (excl. Admin, DON)]],Nurse[[#This Row],[LPN Hours (excl. Admin)]],Nurse[[#This Row],[CNA Hours]],Nurse[[#This Row],[NA TR Hours]],Nurse[[#This Row],[Med Aide/Tech Hours]])</f>
        <v>228.85597826086951</v>
      </c>
      <c r="L434" s="4">
        <f>SUM(Nurse[[#This Row],[RN Hours (excl. Admin, DON)]],Nurse[[#This Row],[RN Admin Hours]],Nurse[[#This Row],[RN DON Hours]])</f>
        <v>26.727826086956526</v>
      </c>
      <c r="M434" s="4">
        <v>18.298369565217396</v>
      </c>
      <c r="N434" s="4">
        <v>2.7935869565217391</v>
      </c>
      <c r="O434" s="4">
        <v>5.6358695652173916</v>
      </c>
      <c r="P434" s="4">
        <f>SUM(Nurse[[#This Row],[LPN Hours (excl. Admin)]],Nurse[[#This Row],[LPN Admin Hours]])</f>
        <v>45.398913043478267</v>
      </c>
      <c r="Q434" s="4">
        <v>40.484673913043487</v>
      </c>
      <c r="R434" s="4">
        <v>4.9142391304347814</v>
      </c>
      <c r="S434" s="4">
        <f>SUM(Nurse[[#This Row],[CNA Hours]],Nurse[[#This Row],[NA TR Hours]],Nurse[[#This Row],[Med Aide/Tech Hours]])</f>
        <v>170.07293478260863</v>
      </c>
      <c r="T434" s="4">
        <v>134.42293478260862</v>
      </c>
      <c r="U434" s="4">
        <v>0</v>
      </c>
      <c r="V434" s="4">
        <v>35.649999999999991</v>
      </c>
      <c r="W4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8.5017391304347818</v>
      </c>
      <c r="X434" s="4">
        <v>0</v>
      </c>
      <c r="Y434" s="4">
        <v>0</v>
      </c>
      <c r="Z434" s="4">
        <v>0</v>
      </c>
      <c r="AA434" s="4">
        <v>0.26358695652173914</v>
      </c>
      <c r="AB434" s="4">
        <v>0</v>
      </c>
      <c r="AC434" s="4">
        <v>7.6466304347826073</v>
      </c>
      <c r="AD434" s="4">
        <v>0</v>
      </c>
      <c r="AE434" s="4">
        <v>0.59152173913043482</v>
      </c>
      <c r="AF434" s="1">
        <v>265001</v>
      </c>
      <c r="AG434" s="1">
        <v>7</v>
      </c>
      <c r="AH434"/>
    </row>
    <row r="435" spans="1:34" x14ac:dyDescent="0.25">
      <c r="A435" t="s">
        <v>496</v>
      </c>
      <c r="B435" t="s">
        <v>321</v>
      </c>
      <c r="C435" t="s">
        <v>640</v>
      </c>
      <c r="D435" t="s">
        <v>555</v>
      </c>
      <c r="E435" s="4">
        <v>98.217391304347828</v>
      </c>
      <c r="F435" s="4">
        <f>Nurse[[#This Row],[Total Nurse Staff Hours]]/Nurse[[#This Row],[MDS Census]]</f>
        <v>2.3319433377600705</v>
      </c>
      <c r="G435" s="4">
        <f>Nurse[[#This Row],[Total Direct Care Staff Hours]]/Nurse[[#This Row],[MDS Census]]</f>
        <v>2.2073173970783531</v>
      </c>
      <c r="H435" s="4">
        <f>Nurse[[#This Row],[Total RN Hours (w/ Admin, DON)]]/Nurse[[#This Row],[MDS Census]]</f>
        <v>0.25536963258078799</v>
      </c>
      <c r="I435" s="4">
        <f>Nurse[[#This Row],[RN Hours (excl. Admin, DON)]]/Nurse[[#This Row],[MDS Census]]</f>
        <v>0.19825033200531206</v>
      </c>
      <c r="J435" s="4">
        <f>SUM(Nurse[[#This Row],[RN Hours (excl. Admin, DON)]],Nurse[[#This Row],[RN Admin Hours]],Nurse[[#This Row],[RN DON Hours]],Nurse[[#This Row],[LPN Hours (excl. Admin)]],Nurse[[#This Row],[LPN Admin Hours]],Nurse[[#This Row],[CNA Hours]],Nurse[[#This Row],[NA TR Hours]],Nurse[[#This Row],[Med Aide/Tech Hours]])</f>
        <v>229.03739130434781</v>
      </c>
      <c r="K435" s="4">
        <f>SUM(Nurse[[#This Row],[RN Hours (excl. Admin, DON)]],Nurse[[#This Row],[LPN Hours (excl. Admin)]],Nurse[[#This Row],[CNA Hours]],Nurse[[#This Row],[NA TR Hours]],Nurse[[#This Row],[Med Aide/Tech Hours]])</f>
        <v>216.79695652173911</v>
      </c>
      <c r="L435" s="4">
        <f>SUM(Nurse[[#This Row],[RN Hours (excl. Admin, DON)]],Nurse[[#This Row],[RN Admin Hours]],Nurse[[#This Row],[RN DON Hours]])</f>
        <v>25.081739130434784</v>
      </c>
      <c r="M435" s="4">
        <v>19.471630434782607</v>
      </c>
      <c r="N435" s="4">
        <v>0.82478260869565212</v>
      </c>
      <c r="O435" s="4">
        <v>4.7853260869565215</v>
      </c>
      <c r="P435" s="4">
        <f>SUM(Nurse[[#This Row],[LPN Hours (excl. Admin)]],Nurse[[#This Row],[LPN Admin Hours]])</f>
        <v>51.622282608695656</v>
      </c>
      <c r="Q435" s="4">
        <v>44.991956521739134</v>
      </c>
      <c r="R435" s="4">
        <v>6.6303260869565221</v>
      </c>
      <c r="S435" s="4">
        <f>SUM(Nurse[[#This Row],[CNA Hours]],Nurse[[#This Row],[NA TR Hours]],Nurse[[#This Row],[Med Aide/Tech Hours]])</f>
        <v>152.33336956521737</v>
      </c>
      <c r="T435" s="4">
        <v>108.74239130434782</v>
      </c>
      <c r="U435" s="4">
        <v>35.226304347826087</v>
      </c>
      <c r="V435" s="4">
        <v>8.3646739130434806</v>
      </c>
      <c r="W4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41.034130434782597</v>
      </c>
      <c r="X435" s="4">
        <v>0.27173913043478259</v>
      </c>
      <c r="Y435" s="4">
        <v>0</v>
      </c>
      <c r="Z435" s="4">
        <v>4.7853260869565215</v>
      </c>
      <c r="AA435" s="4">
        <v>0</v>
      </c>
      <c r="AB435" s="4">
        <v>0</v>
      </c>
      <c r="AC435" s="4">
        <v>31.963913043478254</v>
      </c>
      <c r="AD435" s="4">
        <v>0</v>
      </c>
      <c r="AE435" s="4">
        <v>4.0131521739130429</v>
      </c>
      <c r="AF435" s="1">
        <v>265702</v>
      </c>
      <c r="AG435" s="1">
        <v>7</v>
      </c>
      <c r="AH435"/>
    </row>
    <row r="436" spans="1:34" x14ac:dyDescent="0.25">
      <c r="A436" t="s">
        <v>496</v>
      </c>
      <c r="B436" t="s">
        <v>71</v>
      </c>
      <c r="C436" t="s">
        <v>656</v>
      </c>
      <c r="D436" t="s">
        <v>585</v>
      </c>
      <c r="E436" s="4">
        <v>93.347826086956516</v>
      </c>
      <c r="F436" s="4">
        <f>Nurse[[#This Row],[Total Nurse Staff Hours]]/Nurse[[#This Row],[MDS Census]]</f>
        <v>3.0401432231020027</v>
      </c>
      <c r="G436" s="4">
        <f>Nurse[[#This Row],[Total Direct Care Staff Hours]]/Nurse[[#This Row],[MDS Census]]</f>
        <v>2.8962214718211459</v>
      </c>
      <c r="H436" s="4">
        <f>Nurse[[#This Row],[Total RN Hours (w/ Admin, DON)]]/Nurse[[#This Row],[MDS Census]]</f>
        <v>0.45292850489054498</v>
      </c>
      <c r="I436" s="4">
        <f>Nurse[[#This Row],[RN Hours (excl. Admin, DON)]]/Nurse[[#This Row],[MDS Census]]</f>
        <v>0.30900675360968799</v>
      </c>
      <c r="J436" s="4">
        <f>SUM(Nurse[[#This Row],[RN Hours (excl. Admin, DON)]],Nurse[[#This Row],[RN Admin Hours]],Nurse[[#This Row],[RN DON Hours]],Nurse[[#This Row],[LPN Hours (excl. Admin)]],Nurse[[#This Row],[LPN Admin Hours]],Nurse[[#This Row],[CNA Hours]],Nurse[[#This Row],[NA TR Hours]],Nurse[[#This Row],[Med Aide/Tech Hours]])</f>
        <v>283.79076086956519</v>
      </c>
      <c r="K436" s="4">
        <f>SUM(Nurse[[#This Row],[RN Hours (excl. Admin, DON)]],Nurse[[#This Row],[LPN Hours (excl. Admin)]],Nurse[[#This Row],[CNA Hours]],Nurse[[#This Row],[NA TR Hours]],Nurse[[#This Row],[Med Aide/Tech Hours]])</f>
        <v>270.35597826086956</v>
      </c>
      <c r="L436" s="4">
        <f>SUM(Nurse[[#This Row],[RN Hours (excl. Admin, DON)]],Nurse[[#This Row],[RN Admin Hours]],Nurse[[#This Row],[RN DON Hours]])</f>
        <v>42.279891304347828</v>
      </c>
      <c r="M436" s="4">
        <v>28.845108695652176</v>
      </c>
      <c r="N436" s="4">
        <v>7.2255434782608692</v>
      </c>
      <c r="O436" s="4">
        <v>6.2092391304347823</v>
      </c>
      <c r="P436" s="4">
        <f>SUM(Nurse[[#This Row],[LPN Hours (excl. Admin)]],Nurse[[#This Row],[LPN Admin Hours]])</f>
        <v>19.048913043478262</v>
      </c>
      <c r="Q436" s="4">
        <v>19.048913043478262</v>
      </c>
      <c r="R436" s="4">
        <v>0</v>
      </c>
      <c r="S436" s="4">
        <f>SUM(Nurse[[#This Row],[CNA Hours]],Nurse[[#This Row],[NA TR Hours]],Nurse[[#This Row],[Med Aide/Tech Hours]])</f>
        <v>222.46195652173913</v>
      </c>
      <c r="T436" s="4">
        <v>151.15217391304347</v>
      </c>
      <c r="U436" s="4">
        <v>29.964673913043477</v>
      </c>
      <c r="V436" s="4">
        <v>41.345108695652172</v>
      </c>
      <c r="W4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6" s="4">
        <v>0</v>
      </c>
      <c r="Y436" s="4">
        <v>0</v>
      </c>
      <c r="Z436" s="4">
        <v>0</v>
      </c>
      <c r="AA436" s="4">
        <v>0</v>
      </c>
      <c r="AB436" s="4">
        <v>0</v>
      </c>
      <c r="AC436" s="4">
        <v>0</v>
      </c>
      <c r="AD436" s="4">
        <v>0</v>
      </c>
      <c r="AE436" s="4">
        <v>0</v>
      </c>
      <c r="AF436" s="1">
        <v>265253</v>
      </c>
      <c r="AG436" s="1">
        <v>7</v>
      </c>
      <c r="AH436"/>
    </row>
    <row r="437" spans="1:34" x14ac:dyDescent="0.25">
      <c r="A437" t="s">
        <v>496</v>
      </c>
      <c r="B437" t="s">
        <v>54</v>
      </c>
      <c r="C437" t="s">
        <v>738</v>
      </c>
      <c r="D437" t="s">
        <v>579</v>
      </c>
      <c r="E437" s="4">
        <v>53.695652173913047</v>
      </c>
      <c r="F437" s="4">
        <f>Nurse[[#This Row],[Total Nurse Staff Hours]]/Nurse[[#This Row],[MDS Census]]</f>
        <v>4.6407894736842108</v>
      </c>
      <c r="G437" s="4">
        <f>Nurse[[#This Row],[Total Direct Care Staff Hours]]/Nurse[[#This Row],[MDS Census]]</f>
        <v>4.418370445344129</v>
      </c>
      <c r="H437" s="4">
        <f>Nurse[[#This Row],[Total RN Hours (w/ Admin, DON)]]/Nurse[[#This Row],[MDS Census]]</f>
        <v>0.41619433198380568</v>
      </c>
      <c r="I437" s="4">
        <f>Nurse[[#This Row],[RN Hours (excl. Admin, DON)]]/Nurse[[#This Row],[MDS Census]]</f>
        <v>0.31093117408906878</v>
      </c>
      <c r="J437" s="4">
        <f>SUM(Nurse[[#This Row],[RN Hours (excl. Admin, DON)]],Nurse[[#This Row],[RN Admin Hours]],Nurse[[#This Row],[RN DON Hours]],Nurse[[#This Row],[LPN Hours (excl. Admin)]],Nurse[[#This Row],[LPN Admin Hours]],Nurse[[#This Row],[CNA Hours]],Nurse[[#This Row],[NA TR Hours]],Nurse[[#This Row],[Med Aide/Tech Hours]])</f>
        <v>249.19021739130437</v>
      </c>
      <c r="K437" s="4">
        <f>SUM(Nurse[[#This Row],[RN Hours (excl. Admin, DON)]],Nurse[[#This Row],[LPN Hours (excl. Admin)]],Nurse[[#This Row],[CNA Hours]],Nurse[[#This Row],[NA TR Hours]],Nurse[[#This Row],[Med Aide/Tech Hours]])</f>
        <v>237.24728260869566</v>
      </c>
      <c r="L437" s="4">
        <f>SUM(Nurse[[#This Row],[RN Hours (excl. Admin, DON)]],Nurse[[#This Row],[RN Admin Hours]],Nurse[[#This Row],[RN DON Hours]])</f>
        <v>22.347826086956523</v>
      </c>
      <c r="M437" s="4">
        <v>16.695652173913043</v>
      </c>
      <c r="N437" s="4">
        <v>0</v>
      </c>
      <c r="O437" s="4">
        <v>5.6521739130434785</v>
      </c>
      <c r="P437" s="4">
        <f>SUM(Nurse[[#This Row],[LPN Hours (excl. Admin)]],Nurse[[#This Row],[LPN Admin Hours]])</f>
        <v>66.557065217391298</v>
      </c>
      <c r="Q437" s="4">
        <v>60.266304347826086</v>
      </c>
      <c r="R437" s="4">
        <v>6.2907608695652177</v>
      </c>
      <c r="S437" s="4">
        <f>SUM(Nurse[[#This Row],[CNA Hours]],Nurse[[#This Row],[NA TR Hours]],Nurse[[#This Row],[Med Aide/Tech Hours]])</f>
        <v>160.28532608695653</v>
      </c>
      <c r="T437" s="4">
        <v>100.99728260869566</v>
      </c>
      <c r="U437" s="4">
        <v>52.706521739130437</v>
      </c>
      <c r="V437" s="4">
        <v>6.5815217391304346</v>
      </c>
      <c r="W4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7" s="4">
        <v>0</v>
      </c>
      <c r="Y437" s="4">
        <v>0</v>
      </c>
      <c r="Z437" s="4">
        <v>0</v>
      </c>
      <c r="AA437" s="4">
        <v>0</v>
      </c>
      <c r="AB437" s="4">
        <v>0</v>
      </c>
      <c r="AC437" s="4">
        <v>0</v>
      </c>
      <c r="AD437" s="4">
        <v>0</v>
      </c>
      <c r="AE437" s="4">
        <v>0</v>
      </c>
      <c r="AF437" s="1">
        <v>265198</v>
      </c>
      <c r="AG437" s="1">
        <v>7</v>
      </c>
      <c r="AH437"/>
    </row>
    <row r="438" spans="1:34" x14ac:dyDescent="0.25">
      <c r="A438" t="s">
        <v>496</v>
      </c>
      <c r="B438" t="s">
        <v>346</v>
      </c>
      <c r="C438" t="s">
        <v>716</v>
      </c>
      <c r="D438" t="s">
        <v>593</v>
      </c>
      <c r="E438" s="4">
        <v>81.760869565217391</v>
      </c>
      <c r="F438" s="4">
        <f>Nurse[[#This Row],[Total Nurse Staff Hours]]/Nurse[[#This Row],[MDS Census]]</f>
        <v>1.4835655410795001</v>
      </c>
      <c r="G438" s="4">
        <f>Nurse[[#This Row],[Total Direct Care Staff Hours]]/Nurse[[#This Row],[MDS Census]]</f>
        <v>1.4633195958521668</v>
      </c>
      <c r="H438" s="4">
        <f>Nurse[[#This Row],[Total RN Hours (w/ Admin, DON)]]/Nurse[[#This Row],[MDS Census]]</f>
        <v>2.2439510768412656E-2</v>
      </c>
      <c r="I438" s="4">
        <f>Nurse[[#This Row],[RN Hours (excl. Admin, DON)]]/Nurse[[#This Row],[MDS Census]]</f>
        <v>2.1935655410795E-3</v>
      </c>
      <c r="J438" s="4">
        <f>SUM(Nurse[[#This Row],[RN Hours (excl. Admin, DON)]],Nurse[[#This Row],[RN Admin Hours]],Nurse[[#This Row],[RN DON Hours]],Nurse[[#This Row],[LPN Hours (excl. Admin)]],Nurse[[#This Row],[LPN Admin Hours]],Nurse[[#This Row],[CNA Hours]],Nurse[[#This Row],[NA TR Hours]],Nurse[[#This Row],[Med Aide/Tech Hours]])</f>
        <v>121.29760869565217</v>
      </c>
      <c r="K438" s="4">
        <f>SUM(Nurse[[#This Row],[RN Hours (excl. Admin, DON)]],Nurse[[#This Row],[LPN Hours (excl. Admin)]],Nurse[[#This Row],[CNA Hours]],Nurse[[#This Row],[NA TR Hours]],Nurse[[#This Row],[Med Aide/Tech Hours]])</f>
        <v>119.64228260869564</v>
      </c>
      <c r="L438" s="4">
        <f>SUM(Nurse[[#This Row],[RN Hours (excl. Admin, DON)]],Nurse[[#This Row],[RN Admin Hours]],Nurse[[#This Row],[RN DON Hours]])</f>
        <v>1.8346739130434782</v>
      </c>
      <c r="M438" s="4">
        <v>0.17934782608695651</v>
      </c>
      <c r="N438" s="4">
        <v>1.4690217391304345</v>
      </c>
      <c r="O438" s="4">
        <v>0.18630434782608696</v>
      </c>
      <c r="P438" s="4">
        <f>SUM(Nurse[[#This Row],[LPN Hours (excl. Admin)]],Nurse[[#This Row],[LPN Admin Hours]])</f>
        <v>46.429130434782607</v>
      </c>
      <c r="Q438" s="4">
        <v>46.429130434782607</v>
      </c>
      <c r="R438" s="4">
        <v>0</v>
      </c>
      <c r="S438" s="4">
        <f>SUM(Nurse[[#This Row],[CNA Hours]],Nurse[[#This Row],[NA TR Hours]],Nurse[[#This Row],[Med Aide/Tech Hours]])</f>
        <v>73.033804347826077</v>
      </c>
      <c r="T438" s="4">
        <v>56.434347826086949</v>
      </c>
      <c r="U438" s="4">
        <v>0</v>
      </c>
      <c r="V438" s="4">
        <v>16.599456521739135</v>
      </c>
      <c r="W4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8" s="4">
        <v>0</v>
      </c>
      <c r="Y438" s="4">
        <v>0</v>
      </c>
      <c r="Z438" s="4">
        <v>0</v>
      </c>
      <c r="AA438" s="4">
        <v>0</v>
      </c>
      <c r="AB438" s="4">
        <v>0</v>
      </c>
      <c r="AC438" s="4">
        <v>0</v>
      </c>
      <c r="AD438" s="4">
        <v>0</v>
      </c>
      <c r="AE438" s="4">
        <v>0</v>
      </c>
      <c r="AF438" s="1">
        <v>265736</v>
      </c>
      <c r="AG438" s="1">
        <v>7</v>
      </c>
      <c r="AH438"/>
    </row>
    <row r="439" spans="1:34" x14ac:dyDescent="0.25">
      <c r="A439" t="s">
        <v>496</v>
      </c>
      <c r="B439" t="s">
        <v>432</v>
      </c>
      <c r="C439" t="s">
        <v>700</v>
      </c>
      <c r="D439" t="s">
        <v>538</v>
      </c>
      <c r="E439" s="4">
        <v>167.1549295774648</v>
      </c>
      <c r="F439" s="4">
        <f>Nurse[[#This Row],[Total Nurse Staff Hours]]/Nurse[[#This Row],[MDS Census]]</f>
        <v>3.8049073137849669</v>
      </c>
      <c r="G439" s="4">
        <f>Nurse[[#This Row],[Total Direct Care Staff Hours]]/Nurse[[#This Row],[MDS Census]]</f>
        <v>3.2480746545331982</v>
      </c>
      <c r="H439" s="4">
        <f>Nurse[[#This Row],[Total RN Hours (w/ Admin, DON)]]/Nurse[[#This Row],[MDS Census]]</f>
        <v>0.31060835861139191</v>
      </c>
      <c r="I439" s="4">
        <f>Nurse[[#This Row],[RN Hours (excl. Admin, DON)]]/Nurse[[#This Row],[MDS Census]]</f>
        <v>0.16045921806538591</v>
      </c>
      <c r="J439" s="4">
        <f>SUM(Nurse[[#This Row],[RN Hours (excl. Admin, DON)]],Nurse[[#This Row],[RN Admin Hours]],Nurse[[#This Row],[RN DON Hours]],Nurse[[#This Row],[LPN Hours (excl. Admin)]],Nurse[[#This Row],[LPN Admin Hours]],Nurse[[#This Row],[CNA Hours]],Nurse[[#This Row],[NA TR Hours]],Nurse[[#This Row],[Med Aide/Tech Hours]])</f>
        <v>636.00901408450693</v>
      </c>
      <c r="K439" s="4">
        <f>SUM(Nurse[[#This Row],[RN Hours (excl. Admin, DON)]],Nurse[[#This Row],[LPN Hours (excl. Admin)]],Nurse[[#This Row],[CNA Hours]],Nurse[[#This Row],[NA TR Hours]],Nurse[[#This Row],[Med Aide/Tech Hours]])</f>
        <v>542.93169014084503</v>
      </c>
      <c r="L439" s="4">
        <f>SUM(Nurse[[#This Row],[RN Hours (excl. Admin, DON)]],Nurse[[#This Row],[RN Admin Hours]],Nurse[[#This Row],[RN DON Hours]])</f>
        <v>51.919718309859149</v>
      </c>
      <c r="M439" s="4">
        <v>26.821549295774648</v>
      </c>
      <c r="N439" s="4">
        <v>20.02774647887324</v>
      </c>
      <c r="O439" s="4">
        <v>5.070422535211268</v>
      </c>
      <c r="P439" s="4">
        <f>SUM(Nurse[[#This Row],[LPN Hours (excl. Admin)]],Nurse[[#This Row],[LPN Admin Hours]])</f>
        <v>156.24295774647885</v>
      </c>
      <c r="Q439" s="4">
        <v>88.263802816901404</v>
      </c>
      <c r="R439" s="4">
        <v>67.979154929577462</v>
      </c>
      <c r="S439" s="4">
        <f>SUM(Nurse[[#This Row],[CNA Hours]],Nurse[[#This Row],[NA TR Hours]],Nurse[[#This Row],[Med Aide/Tech Hours]])</f>
        <v>427.84633802816893</v>
      </c>
      <c r="T439" s="4">
        <v>353.35591549295771</v>
      </c>
      <c r="U439" s="4">
        <v>0</v>
      </c>
      <c r="V439" s="4">
        <v>74.490422535211252</v>
      </c>
      <c r="W4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9" s="4">
        <v>0</v>
      </c>
      <c r="Y439" s="4">
        <v>0</v>
      </c>
      <c r="Z439" s="4">
        <v>0</v>
      </c>
      <c r="AA439" s="4">
        <v>0</v>
      </c>
      <c r="AB439" s="4">
        <v>0</v>
      </c>
      <c r="AC439" s="4">
        <v>0</v>
      </c>
      <c r="AD439" s="4">
        <v>0</v>
      </c>
      <c r="AE439" s="4">
        <v>0</v>
      </c>
      <c r="AF439" s="1">
        <v>265845</v>
      </c>
      <c r="AG439" s="1">
        <v>7</v>
      </c>
      <c r="AH439"/>
    </row>
    <row r="440" spans="1:34" x14ac:dyDescent="0.25">
      <c r="A440" t="s">
        <v>496</v>
      </c>
      <c r="B440" t="s">
        <v>114</v>
      </c>
      <c r="C440" t="s">
        <v>770</v>
      </c>
      <c r="D440" t="s">
        <v>531</v>
      </c>
      <c r="E440" s="4">
        <v>62.934782608695649</v>
      </c>
      <c r="F440" s="4">
        <f>Nurse[[#This Row],[Total Nurse Staff Hours]]/Nurse[[#This Row],[MDS Census]]</f>
        <v>3.0351899827288431</v>
      </c>
      <c r="G440" s="4">
        <f>Nurse[[#This Row],[Total Direct Care Staff Hours]]/Nurse[[#This Row],[MDS Census]]</f>
        <v>2.837003454231434</v>
      </c>
      <c r="H440" s="4">
        <f>Nurse[[#This Row],[Total RN Hours (w/ Admin, DON)]]/Nurse[[#This Row],[MDS Census]]</f>
        <v>0.4990932642487047</v>
      </c>
      <c r="I440" s="4">
        <f>Nurse[[#This Row],[RN Hours (excl. Admin, DON)]]/Nurse[[#This Row],[MDS Census]]</f>
        <v>0.30090673575129534</v>
      </c>
      <c r="J440" s="4">
        <f>SUM(Nurse[[#This Row],[RN Hours (excl. Admin, DON)]],Nurse[[#This Row],[RN Admin Hours]],Nurse[[#This Row],[RN DON Hours]],Nurse[[#This Row],[LPN Hours (excl. Admin)]],Nurse[[#This Row],[LPN Admin Hours]],Nurse[[#This Row],[CNA Hours]],Nurse[[#This Row],[NA TR Hours]],Nurse[[#This Row],[Med Aide/Tech Hours]])</f>
        <v>191.01902173913044</v>
      </c>
      <c r="K440" s="4">
        <f>SUM(Nurse[[#This Row],[RN Hours (excl. Admin, DON)]],Nurse[[#This Row],[LPN Hours (excl. Admin)]],Nurse[[#This Row],[CNA Hours]],Nurse[[#This Row],[NA TR Hours]],Nurse[[#This Row],[Med Aide/Tech Hours]])</f>
        <v>178.54619565217394</v>
      </c>
      <c r="L440" s="4">
        <f>SUM(Nurse[[#This Row],[RN Hours (excl. Admin, DON)]],Nurse[[#This Row],[RN Admin Hours]],Nurse[[#This Row],[RN DON Hours]])</f>
        <v>31.410326086956523</v>
      </c>
      <c r="M440" s="4">
        <v>18.9375</v>
      </c>
      <c r="N440" s="4">
        <v>6.7336956521739131</v>
      </c>
      <c r="O440" s="4">
        <v>5.7391304347826084</v>
      </c>
      <c r="P440" s="4">
        <f>SUM(Nurse[[#This Row],[LPN Hours (excl. Admin)]],Nurse[[#This Row],[LPN Admin Hours]])</f>
        <v>35.285326086956523</v>
      </c>
      <c r="Q440" s="4">
        <v>35.285326086956523</v>
      </c>
      <c r="R440" s="4">
        <v>0</v>
      </c>
      <c r="S440" s="4">
        <f>SUM(Nurse[[#This Row],[CNA Hours]],Nurse[[#This Row],[NA TR Hours]],Nurse[[#This Row],[Med Aide/Tech Hours]])</f>
        <v>124.3233695652174</v>
      </c>
      <c r="T440" s="4">
        <v>84.391304347826093</v>
      </c>
      <c r="U440" s="4">
        <v>19.540760869565219</v>
      </c>
      <c r="V440" s="4">
        <v>20.391304347826086</v>
      </c>
      <c r="W4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0" s="4">
        <v>0</v>
      </c>
      <c r="Y440" s="4">
        <v>0</v>
      </c>
      <c r="Z440" s="4">
        <v>0</v>
      </c>
      <c r="AA440" s="4">
        <v>0</v>
      </c>
      <c r="AB440" s="4">
        <v>0</v>
      </c>
      <c r="AC440" s="4">
        <v>0</v>
      </c>
      <c r="AD440" s="4">
        <v>0</v>
      </c>
      <c r="AE440" s="4">
        <v>0</v>
      </c>
      <c r="AF440" s="1">
        <v>265356</v>
      </c>
      <c r="AG440" s="1">
        <v>7</v>
      </c>
      <c r="AH440"/>
    </row>
    <row r="441" spans="1:34" x14ac:dyDescent="0.25">
      <c r="A441" t="s">
        <v>496</v>
      </c>
      <c r="B441" t="s">
        <v>223</v>
      </c>
      <c r="C441" t="s">
        <v>759</v>
      </c>
      <c r="D441" t="s">
        <v>532</v>
      </c>
      <c r="E441" s="4">
        <v>61.195652173913047</v>
      </c>
      <c r="F441" s="4">
        <f>Nurse[[#This Row],[Total Nurse Staff Hours]]/Nurse[[#This Row],[MDS Census]]</f>
        <v>2.8412504440497344</v>
      </c>
      <c r="G441" s="4">
        <f>Nurse[[#This Row],[Total Direct Care Staff Hours]]/Nurse[[#This Row],[MDS Census]]</f>
        <v>2.6072451154529315</v>
      </c>
      <c r="H441" s="4">
        <f>Nurse[[#This Row],[Total RN Hours (w/ Admin, DON)]]/Nurse[[#This Row],[MDS Census]]</f>
        <v>0.46706394316163419</v>
      </c>
      <c r="I441" s="4">
        <f>Nurse[[#This Row],[RN Hours (excl. Admin, DON)]]/Nurse[[#This Row],[MDS Census]]</f>
        <v>0.37754351687388998</v>
      </c>
      <c r="J441" s="4">
        <f>SUM(Nurse[[#This Row],[RN Hours (excl. Admin, DON)]],Nurse[[#This Row],[RN Admin Hours]],Nurse[[#This Row],[RN DON Hours]],Nurse[[#This Row],[LPN Hours (excl. Admin)]],Nurse[[#This Row],[LPN Admin Hours]],Nurse[[#This Row],[CNA Hours]],Nurse[[#This Row],[NA TR Hours]],Nurse[[#This Row],[Med Aide/Tech Hours]])</f>
        <v>173.87217391304353</v>
      </c>
      <c r="K441" s="4">
        <f>SUM(Nurse[[#This Row],[RN Hours (excl. Admin, DON)]],Nurse[[#This Row],[LPN Hours (excl. Admin)]],Nurse[[#This Row],[CNA Hours]],Nurse[[#This Row],[NA TR Hours]],Nurse[[#This Row],[Med Aide/Tech Hours]])</f>
        <v>159.55206521739134</v>
      </c>
      <c r="L441" s="4">
        <f>SUM(Nurse[[#This Row],[RN Hours (excl. Admin, DON)]],Nurse[[#This Row],[RN Admin Hours]],Nurse[[#This Row],[RN DON Hours]])</f>
        <v>28.58228260869566</v>
      </c>
      <c r="M441" s="4">
        <v>23.104021739130442</v>
      </c>
      <c r="N441" s="4">
        <v>0</v>
      </c>
      <c r="O441" s="4">
        <v>5.4782608695652177</v>
      </c>
      <c r="P441" s="4">
        <f>SUM(Nurse[[#This Row],[LPN Hours (excl. Admin)]],Nurse[[#This Row],[LPN Admin Hours]])</f>
        <v>37.076195652173908</v>
      </c>
      <c r="Q441" s="4">
        <v>28.234347826086957</v>
      </c>
      <c r="R441" s="4">
        <v>8.8418478260869531</v>
      </c>
      <c r="S441" s="4">
        <f>SUM(Nurse[[#This Row],[CNA Hours]],Nurse[[#This Row],[NA TR Hours]],Nurse[[#This Row],[Med Aide/Tech Hours]])</f>
        <v>108.21369565217394</v>
      </c>
      <c r="T441" s="4">
        <v>63.086195652173949</v>
      </c>
      <c r="U441" s="4">
        <v>20.429130434782614</v>
      </c>
      <c r="V441" s="4">
        <v>24.69836956521738</v>
      </c>
      <c r="W4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1" s="4">
        <v>0</v>
      </c>
      <c r="Y441" s="4">
        <v>0</v>
      </c>
      <c r="Z441" s="4">
        <v>0</v>
      </c>
      <c r="AA441" s="4">
        <v>0</v>
      </c>
      <c r="AB441" s="4">
        <v>0</v>
      </c>
      <c r="AC441" s="4">
        <v>0</v>
      </c>
      <c r="AD441" s="4">
        <v>0</v>
      </c>
      <c r="AE441" s="4">
        <v>0</v>
      </c>
      <c r="AF441" s="1">
        <v>265536</v>
      </c>
      <c r="AG441" s="1">
        <v>7</v>
      </c>
      <c r="AH441"/>
    </row>
    <row r="442" spans="1:34" x14ac:dyDescent="0.25">
      <c r="A442" t="s">
        <v>496</v>
      </c>
      <c r="B442" t="s">
        <v>70</v>
      </c>
      <c r="C442" t="s">
        <v>688</v>
      </c>
      <c r="D442" t="s">
        <v>546</v>
      </c>
      <c r="E442" s="4">
        <v>57.402173913043477</v>
      </c>
      <c r="F442" s="4">
        <f>Nurse[[#This Row],[Total Nurse Staff Hours]]/Nurse[[#This Row],[MDS Census]]</f>
        <v>3.1876708956637003</v>
      </c>
      <c r="G442" s="4">
        <f>Nurse[[#This Row],[Total Direct Care Staff Hours]]/Nurse[[#This Row],[MDS Census]]</f>
        <v>2.9212478697216433</v>
      </c>
      <c r="H442" s="4">
        <f>Nurse[[#This Row],[Total RN Hours (w/ Admin, DON)]]/Nurse[[#This Row],[MDS Census]]</f>
        <v>0.23858170800984654</v>
      </c>
      <c r="I442" s="4">
        <f>Nurse[[#This Row],[RN Hours (excl. Admin, DON)]]/Nurse[[#This Row],[MDS Census]]</f>
        <v>0.15053020261314137</v>
      </c>
      <c r="J442" s="4">
        <f>SUM(Nurse[[#This Row],[RN Hours (excl. Admin, DON)]],Nurse[[#This Row],[RN Admin Hours]],Nurse[[#This Row],[RN DON Hours]],Nurse[[#This Row],[LPN Hours (excl. Admin)]],Nurse[[#This Row],[LPN Admin Hours]],Nurse[[#This Row],[CNA Hours]],Nurse[[#This Row],[NA TR Hours]],Nurse[[#This Row],[Med Aide/Tech Hours]])</f>
        <v>182.97923913043479</v>
      </c>
      <c r="K442" s="4">
        <f>SUM(Nurse[[#This Row],[RN Hours (excl. Admin, DON)]],Nurse[[#This Row],[LPN Hours (excl. Admin)]],Nurse[[#This Row],[CNA Hours]],Nurse[[#This Row],[NA TR Hours]],Nurse[[#This Row],[Med Aide/Tech Hours]])</f>
        <v>167.68597826086955</v>
      </c>
      <c r="L442" s="4">
        <f>SUM(Nurse[[#This Row],[RN Hours (excl. Admin, DON)]],Nurse[[#This Row],[RN Admin Hours]],Nurse[[#This Row],[RN DON Hours]])</f>
        <v>13.69510869565217</v>
      </c>
      <c r="M442" s="4">
        <v>8.6407608695652129</v>
      </c>
      <c r="N442" s="4">
        <v>0</v>
      </c>
      <c r="O442" s="4">
        <v>5.0543478260869561</v>
      </c>
      <c r="P442" s="4">
        <f>SUM(Nurse[[#This Row],[LPN Hours (excl. Admin)]],Nurse[[#This Row],[LPN Admin Hours]])</f>
        <v>61.498152173913041</v>
      </c>
      <c r="Q442" s="4">
        <v>51.259239130434779</v>
      </c>
      <c r="R442" s="4">
        <v>10.238913043478265</v>
      </c>
      <c r="S442" s="4">
        <f>SUM(Nurse[[#This Row],[CNA Hours]],Nurse[[#This Row],[NA TR Hours]],Nurse[[#This Row],[Med Aide/Tech Hours]])</f>
        <v>107.78597826086956</v>
      </c>
      <c r="T442" s="4">
        <v>70.949673913043455</v>
      </c>
      <c r="U442" s="4">
        <v>16.963913043478264</v>
      </c>
      <c r="V442" s="4">
        <v>19.872391304347833</v>
      </c>
      <c r="W4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69.128478260869585</v>
      </c>
      <c r="X442" s="4">
        <v>0.46380434782608698</v>
      </c>
      <c r="Y442" s="4">
        <v>0</v>
      </c>
      <c r="Z442" s="4">
        <v>0</v>
      </c>
      <c r="AA442" s="4">
        <v>13.54097826086957</v>
      </c>
      <c r="AB442" s="4">
        <v>0</v>
      </c>
      <c r="AC442" s="4">
        <v>41.969782608695667</v>
      </c>
      <c r="AD442" s="4">
        <v>0</v>
      </c>
      <c r="AE442" s="4">
        <v>13.153913043478259</v>
      </c>
      <c r="AF442" s="1">
        <v>265251</v>
      </c>
      <c r="AG442" s="1">
        <v>7</v>
      </c>
      <c r="AH442"/>
    </row>
    <row r="443" spans="1:34" x14ac:dyDescent="0.25">
      <c r="A443" t="s">
        <v>496</v>
      </c>
      <c r="B443" t="s">
        <v>409</v>
      </c>
      <c r="C443" t="s">
        <v>675</v>
      </c>
      <c r="D443" t="s">
        <v>538</v>
      </c>
      <c r="E443" s="4">
        <v>94.891304347826093</v>
      </c>
      <c r="F443" s="4">
        <f>Nurse[[#This Row],[Total Nurse Staff Hours]]/Nurse[[#This Row],[MDS Census]]</f>
        <v>4.0563940435280639</v>
      </c>
      <c r="G443" s="4">
        <f>Nurse[[#This Row],[Total Direct Care Staff Hours]]/Nurse[[#This Row],[MDS Census]]</f>
        <v>3.7970870561282934</v>
      </c>
      <c r="H443" s="4">
        <f>Nurse[[#This Row],[Total RN Hours (w/ Admin, DON)]]/Nurse[[#This Row],[MDS Census]]</f>
        <v>0.42479954180985108</v>
      </c>
      <c r="I443" s="4">
        <f>Nurse[[#This Row],[RN Hours (excl. Admin, DON)]]/Nurse[[#This Row],[MDS Census]]</f>
        <v>0.21764032073310421</v>
      </c>
      <c r="J443" s="4">
        <f>SUM(Nurse[[#This Row],[RN Hours (excl. Admin, DON)]],Nurse[[#This Row],[RN Admin Hours]],Nurse[[#This Row],[RN DON Hours]],Nurse[[#This Row],[LPN Hours (excl. Admin)]],Nurse[[#This Row],[LPN Admin Hours]],Nurse[[#This Row],[CNA Hours]],Nurse[[#This Row],[NA TR Hours]],Nurse[[#This Row],[Med Aide/Tech Hours]])</f>
        <v>384.91652173913042</v>
      </c>
      <c r="K443" s="4">
        <f>SUM(Nurse[[#This Row],[RN Hours (excl. Admin, DON)]],Nurse[[#This Row],[LPN Hours (excl. Admin)]],Nurse[[#This Row],[CNA Hours]],Nurse[[#This Row],[NA TR Hours]],Nurse[[#This Row],[Med Aide/Tech Hours]])</f>
        <v>360.31054347826091</v>
      </c>
      <c r="L443" s="4">
        <f>SUM(Nurse[[#This Row],[RN Hours (excl. Admin, DON)]],Nurse[[#This Row],[RN Admin Hours]],Nurse[[#This Row],[RN DON Hours]])</f>
        <v>40.309782608695656</v>
      </c>
      <c r="M443" s="4">
        <v>20.652173913043477</v>
      </c>
      <c r="N443" s="4">
        <v>14.440217391304348</v>
      </c>
      <c r="O443" s="4">
        <v>5.2173913043478262</v>
      </c>
      <c r="P443" s="4">
        <f>SUM(Nurse[[#This Row],[LPN Hours (excl. Admin)]],Nurse[[#This Row],[LPN Admin Hours]])</f>
        <v>101.79260869565218</v>
      </c>
      <c r="Q443" s="4">
        <v>96.844239130434786</v>
      </c>
      <c r="R443" s="4">
        <v>4.9483695652173916</v>
      </c>
      <c r="S443" s="4">
        <f>SUM(Nurse[[#This Row],[CNA Hours]],Nurse[[#This Row],[NA TR Hours]],Nurse[[#This Row],[Med Aide/Tech Hours]])</f>
        <v>242.81413043478261</v>
      </c>
      <c r="T443" s="4">
        <v>179.75163043478261</v>
      </c>
      <c r="U443" s="4">
        <v>0</v>
      </c>
      <c r="V443" s="4">
        <v>63.0625</v>
      </c>
      <c r="W4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47.125</v>
      </c>
      <c r="X443" s="4">
        <v>0</v>
      </c>
      <c r="Y443" s="4">
        <v>0</v>
      </c>
      <c r="Z443" s="4">
        <v>0</v>
      </c>
      <c r="AA443" s="4">
        <v>10.277173913043478</v>
      </c>
      <c r="AB443" s="4">
        <v>0</v>
      </c>
      <c r="AC443" s="4">
        <v>36.847826086956523</v>
      </c>
      <c r="AD443" s="4">
        <v>0</v>
      </c>
      <c r="AE443" s="4">
        <v>0</v>
      </c>
      <c r="AF443" s="1">
        <v>265820</v>
      </c>
      <c r="AG443" s="1">
        <v>7</v>
      </c>
      <c r="AH443"/>
    </row>
    <row r="444" spans="1:34" x14ac:dyDescent="0.25">
      <c r="A444" t="s">
        <v>496</v>
      </c>
      <c r="B444" t="s">
        <v>413</v>
      </c>
      <c r="C444" t="s">
        <v>809</v>
      </c>
      <c r="D444" t="s">
        <v>589</v>
      </c>
      <c r="E444" s="4">
        <v>105.59782608695652</v>
      </c>
      <c r="F444" s="4">
        <f>Nurse[[#This Row],[Total Nurse Staff Hours]]/Nurse[[#This Row],[MDS Census]]</f>
        <v>4.0038229541945451</v>
      </c>
      <c r="G444" s="4">
        <f>Nurse[[#This Row],[Total Direct Care Staff Hours]]/Nurse[[#This Row],[MDS Census]]</f>
        <v>3.7541574884199695</v>
      </c>
      <c r="H444" s="4">
        <f>Nurse[[#This Row],[Total RN Hours (w/ Admin, DON)]]/Nurse[[#This Row],[MDS Census]]</f>
        <v>0.43816263510036024</v>
      </c>
      <c r="I444" s="4">
        <f>Nurse[[#This Row],[RN Hours (excl. Admin, DON)]]/Nurse[[#This Row],[MDS Census]]</f>
        <v>0.29948533196088523</v>
      </c>
      <c r="J444" s="4">
        <f>SUM(Nurse[[#This Row],[RN Hours (excl. Admin, DON)]],Nurse[[#This Row],[RN Admin Hours]],Nurse[[#This Row],[RN DON Hours]],Nurse[[#This Row],[LPN Hours (excl. Admin)]],Nurse[[#This Row],[LPN Admin Hours]],Nurse[[#This Row],[CNA Hours]],Nurse[[#This Row],[NA TR Hours]],Nurse[[#This Row],[Med Aide/Tech Hours]])</f>
        <v>422.79500000000002</v>
      </c>
      <c r="K444" s="4">
        <f>SUM(Nurse[[#This Row],[RN Hours (excl. Admin, DON)]],Nurse[[#This Row],[LPN Hours (excl. Admin)]],Nurse[[#This Row],[CNA Hours]],Nurse[[#This Row],[NA TR Hours]],Nurse[[#This Row],[Med Aide/Tech Hours]])</f>
        <v>396.43086956521739</v>
      </c>
      <c r="L444" s="4">
        <f>SUM(Nurse[[#This Row],[RN Hours (excl. Admin, DON)]],Nurse[[#This Row],[RN Admin Hours]],Nurse[[#This Row],[RN DON Hours]])</f>
        <v>46.26902173913043</v>
      </c>
      <c r="M444" s="4">
        <v>31.625</v>
      </c>
      <c r="N444" s="4">
        <v>9.4701086956521738</v>
      </c>
      <c r="O444" s="4">
        <v>5.1739130434782608</v>
      </c>
      <c r="P444" s="4">
        <f>SUM(Nurse[[#This Row],[LPN Hours (excl. Admin)]],Nurse[[#This Row],[LPN Admin Hours]])</f>
        <v>124.24684782608695</v>
      </c>
      <c r="Q444" s="4">
        <v>112.52673913043478</v>
      </c>
      <c r="R444" s="4">
        <v>11.720108695652174</v>
      </c>
      <c r="S444" s="4">
        <f>SUM(Nurse[[#This Row],[CNA Hours]],Nurse[[#This Row],[NA TR Hours]],Nurse[[#This Row],[Med Aide/Tech Hours]])</f>
        <v>252.27913043478262</v>
      </c>
      <c r="T444" s="4">
        <v>148.42315217391305</v>
      </c>
      <c r="U444" s="4">
        <v>61.744565217391305</v>
      </c>
      <c r="V444" s="4">
        <v>42.111413043478258</v>
      </c>
      <c r="W4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13.511086956521741</v>
      </c>
      <c r="X444" s="4">
        <v>0</v>
      </c>
      <c r="Y444" s="4">
        <v>0</v>
      </c>
      <c r="Z444" s="4">
        <v>0</v>
      </c>
      <c r="AA444" s="4">
        <v>1.5865217391304349</v>
      </c>
      <c r="AB444" s="4">
        <v>0</v>
      </c>
      <c r="AC444" s="4">
        <v>11.924565217391306</v>
      </c>
      <c r="AD444" s="4">
        <v>0</v>
      </c>
      <c r="AE444" s="4">
        <v>0</v>
      </c>
      <c r="AF444" s="1">
        <v>265824</v>
      </c>
      <c r="AG444" s="1">
        <v>7</v>
      </c>
      <c r="AH444"/>
    </row>
    <row r="445" spans="1:34" x14ac:dyDescent="0.25">
      <c r="A445" t="s">
        <v>496</v>
      </c>
      <c r="B445" t="s">
        <v>302</v>
      </c>
      <c r="C445" t="s">
        <v>819</v>
      </c>
      <c r="D445" t="s">
        <v>543</v>
      </c>
      <c r="E445" s="4">
        <v>48.532608695652172</v>
      </c>
      <c r="F445" s="4">
        <f>Nurse[[#This Row],[Total Nurse Staff Hours]]/Nurse[[#This Row],[MDS Census]]</f>
        <v>2.9318006718924976</v>
      </c>
      <c r="G445" s="4">
        <f>Nurse[[#This Row],[Total Direct Care Staff Hours]]/Nurse[[#This Row],[MDS Census]]</f>
        <v>2.7784703247480405</v>
      </c>
      <c r="H445" s="4">
        <f>Nurse[[#This Row],[Total RN Hours (w/ Admin, DON)]]/Nurse[[#This Row],[MDS Census]]</f>
        <v>0.26927883538633823</v>
      </c>
      <c r="I445" s="4">
        <f>Nurse[[#This Row],[RN Hours (excl. Admin, DON)]]/Nurse[[#This Row],[MDS Census]]</f>
        <v>0.19049720044792834</v>
      </c>
      <c r="J445" s="4">
        <f>SUM(Nurse[[#This Row],[RN Hours (excl. Admin, DON)]],Nurse[[#This Row],[RN Admin Hours]],Nurse[[#This Row],[RN DON Hours]],Nurse[[#This Row],[LPN Hours (excl. Admin)]],Nurse[[#This Row],[LPN Admin Hours]],Nurse[[#This Row],[CNA Hours]],Nurse[[#This Row],[NA TR Hours]],Nurse[[#This Row],[Med Aide/Tech Hours]])</f>
        <v>142.28793478260872</v>
      </c>
      <c r="K445" s="4">
        <f>SUM(Nurse[[#This Row],[RN Hours (excl. Admin, DON)]],Nurse[[#This Row],[LPN Hours (excl. Admin)]],Nurse[[#This Row],[CNA Hours]],Nurse[[#This Row],[NA TR Hours]],Nurse[[#This Row],[Med Aide/Tech Hours]])</f>
        <v>134.84641304347826</v>
      </c>
      <c r="L445" s="4">
        <f>SUM(Nurse[[#This Row],[RN Hours (excl. Admin, DON)]],Nurse[[#This Row],[RN Admin Hours]],Nurse[[#This Row],[RN DON Hours]])</f>
        <v>13.068804347826088</v>
      </c>
      <c r="M445" s="4">
        <v>9.2453260869565224</v>
      </c>
      <c r="N445" s="4">
        <v>1.5761956521739133</v>
      </c>
      <c r="O445" s="4">
        <v>2.2472826086956523</v>
      </c>
      <c r="P445" s="4">
        <f>SUM(Nurse[[#This Row],[LPN Hours (excl. Admin)]],Nurse[[#This Row],[LPN Admin Hours]])</f>
        <v>31.712717391304349</v>
      </c>
      <c r="Q445" s="4">
        <v>28.094673913043479</v>
      </c>
      <c r="R445" s="4">
        <v>3.6180434782608693</v>
      </c>
      <c r="S445" s="4">
        <f>SUM(Nurse[[#This Row],[CNA Hours]],Nurse[[#This Row],[NA TR Hours]],Nurse[[#This Row],[Med Aide/Tech Hours]])</f>
        <v>97.506413043478275</v>
      </c>
      <c r="T445" s="4">
        <v>51.712934782608706</v>
      </c>
      <c r="U445" s="4">
        <v>22.63293478260869</v>
      </c>
      <c r="V445" s="4">
        <v>23.160543478260873</v>
      </c>
      <c r="W4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5" s="4">
        <v>0</v>
      </c>
      <c r="Y445" s="4">
        <v>0</v>
      </c>
      <c r="Z445" s="4">
        <v>0</v>
      </c>
      <c r="AA445" s="4">
        <v>0</v>
      </c>
      <c r="AB445" s="4">
        <v>0</v>
      </c>
      <c r="AC445" s="4">
        <v>0</v>
      </c>
      <c r="AD445" s="4">
        <v>0</v>
      </c>
      <c r="AE445" s="4">
        <v>0</v>
      </c>
      <c r="AF445" s="1">
        <v>265669</v>
      </c>
      <c r="AG445" s="1">
        <v>7</v>
      </c>
      <c r="AH445"/>
    </row>
    <row r="446" spans="1:34" x14ac:dyDescent="0.25">
      <c r="A446" t="s">
        <v>496</v>
      </c>
      <c r="B446" t="s">
        <v>49</v>
      </c>
      <c r="C446" t="s">
        <v>736</v>
      </c>
      <c r="D446" t="s">
        <v>558</v>
      </c>
      <c r="E446" s="4">
        <v>50.380434782608695</v>
      </c>
      <c r="F446" s="4">
        <f>Nurse[[#This Row],[Total Nurse Staff Hours]]/Nurse[[#This Row],[MDS Census]]</f>
        <v>4.0508608414239475</v>
      </c>
      <c r="G446" s="4">
        <f>Nurse[[#This Row],[Total Direct Care Staff Hours]]/Nurse[[#This Row],[MDS Census]]</f>
        <v>3.8133807982740016</v>
      </c>
      <c r="H446" s="4">
        <f>Nurse[[#This Row],[Total RN Hours (w/ Admin, DON)]]/Nurse[[#This Row],[MDS Census]]</f>
        <v>0.59234735706580344</v>
      </c>
      <c r="I446" s="4">
        <f>Nurse[[#This Row],[RN Hours (excl. Admin, DON)]]/Nurse[[#This Row],[MDS Census]]</f>
        <v>0.37528586839266431</v>
      </c>
      <c r="J446" s="4">
        <f>SUM(Nurse[[#This Row],[RN Hours (excl. Admin, DON)]],Nurse[[#This Row],[RN Admin Hours]],Nurse[[#This Row],[RN DON Hours]],Nurse[[#This Row],[LPN Hours (excl. Admin)]],Nurse[[#This Row],[LPN Admin Hours]],Nurse[[#This Row],[CNA Hours]],Nurse[[#This Row],[NA TR Hours]],Nurse[[#This Row],[Med Aide/Tech Hours]])</f>
        <v>204.08413043478259</v>
      </c>
      <c r="K446" s="4">
        <f>SUM(Nurse[[#This Row],[RN Hours (excl. Admin, DON)]],Nurse[[#This Row],[LPN Hours (excl. Admin)]],Nurse[[#This Row],[CNA Hours]],Nurse[[#This Row],[NA TR Hours]],Nurse[[#This Row],[Med Aide/Tech Hours]])</f>
        <v>192.11978260869563</v>
      </c>
      <c r="L446" s="4">
        <f>SUM(Nurse[[#This Row],[RN Hours (excl. Admin, DON)]],Nurse[[#This Row],[RN Admin Hours]],Nurse[[#This Row],[RN DON Hours]])</f>
        <v>29.842717391304337</v>
      </c>
      <c r="M446" s="4">
        <v>18.907065217391295</v>
      </c>
      <c r="N446" s="4">
        <v>5.4139130434782601</v>
      </c>
      <c r="O446" s="4">
        <v>5.5217391304347823</v>
      </c>
      <c r="P446" s="4">
        <f>SUM(Nurse[[#This Row],[LPN Hours (excl. Admin)]],Nurse[[#This Row],[LPN Admin Hours]])</f>
        <v>40.831413043478264</v>
      </c>
      <c r="Q446" s="4">
        <v>39.802717391304348</v>
      </c>
      <c r="R446" s="4">
        <v>1.0286956521739128</v>
      </c>
      <c r="S446" s="4">
        <f>SUM(Nurse[[#This Row],[CNA Hours]],Nurse[[#This Row],[NA TR Hours]],Nurse[[#This Row],[Med Aide/Tech Hours]])</f>
        <v>133.40999999999997</v>
      </c>
      <c r="T446" s="4">
        <v>83.521304347826074</v>
      </c>
      <c r="U446" s="4">
        <v>34.132934782608686</v>
      </c>
      <c r="V446" s="4">
        <v>15.755760869565215</v>
      </c>
      <c r="W4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6" s="4">
        <v>0</v>
      </c>
      <c r="Y446" s="4">
        <v>0</v>
      </c>
      <c r="Z446" s="4">
        <v>0</v>
      </c>
      <c r="AA446" s="4">
        <v>0</v>
      </c>
      <c r="AB446" s="4">
        <v>0</v>
      </c>
      <c r="AC446" s="4">
        <v>0</v>
      </c>
      <c r="AD446" s="4">
        <v>0</v>
      </c>
      <c r="AE446" s="4">
        <v>0</v>
      </c>
      <c r="AF446" s="1">
        <v>265181</v>
      </c>
      <c r="AG446" s="1">
        <v>7</v>
      </c>
      <c r="AH446"/>
    </row>
    <row r="447" spans="1:34" x14ac:dyDescent="0.25">
      <c r="A447" t="s">
        <v>496</v>
      </c>
      <c r="B447" t="s">
        <v>242</v>
      </c>
      <c r="C447" t="s">
        <v>693</v>
      </c>
      <c r="D447" t="s">
        <v>541</v>
      </c>
      <c r="E447" s="4">
        <v>84.010869565217391</v>
      </c>
      <c r="F447" s="4">
        <f>Nurse[[#This Row],[Total Nurse Staff Hours]]/Nurse[[#This Row],[MDS Census]]</f>
        <v>2.5983257860007765</v>
      </c>
      <c r="G447" s="4">
        <f>Nurse[[#This Row],[Total Direct Care Staff Hours]]/Nurse[[#This Row],[MDS Census]]</f>
        <v>2.2521399922370295</v>
      </c>
      <c r="H447" s="4">
        <f>Nurse[[#This Row],[Total RN Hours (w/ Admin, DON)]]/Nurse[[#This Row],[MDS Census]]</f>
        <v>0.3005977487385173</v>
      </c>
      <c r="I447" s="4">
        <f>Nurse[[#This Row],[RN Hours (excl. Admin, DON)]]/Nurse[[#This Row],[MDS Census]]</f>
        <v>5.250485185664381E-2</v>
      </c>
      <c r="J447" s="4">
        <f>SUM(Nurse[[#This Row],[RN Hours (excl. Admin, DON)]],Nurse[[#This Row],[RN Admin Hours]],Nurse[[#This Row],[RN DON Hours]],Nurse[[#This Row],[LPN Hours (excl. Admin)]],Nurse[[#This Row],[LPN Admin Hours]],Nurse[[#This Row],[CNA Hours]],Nurse[[#This Row],[NA TR Hours]],Nurse[[#This Row],[Med Aide/Tech Hours]])</f>
        <v>218.28760869565218</v>
      </c>
      <c r="K447" s="4">
        <f>SUM(Nurse[[#This Row],[RN Hours (excl. Admin, DON)]],Nurse[[#This Row],[LPN Hours (excl. Admin)]],Nurse[[#This Row],[CNA Hours]],Nurse[[#This Row],[NA TR Hours]],Nurse[[#This Row],[Med Aide/Tech Hours]])</f>
        <v>189.20423913043479</v>
      </c>
      <c r="L447" s="4">
        <f>SUM(Nurse[[#This Row],[RN Hours (excl. Admin, DON)]],Nurse[[#This Row],[RN Admin Hours]],Nurse[[#This Row],[RN DON Hours]])</f>
        <v>25.253478260869567</v>
      </c>
      <c r="M447" s="4">
        <v>4.4109782608695651</v>
      </c>
      <c r="N447" s="4">
        <v>15.538152173913044</v>
      </c>
      <c r="O447" s="4">
        <v>5.3043478260869561</v>
      </c>
      <c r="P447" s="4">
        <f>SUM(Nurse[[#This Row],[LPN Hours (excl. Admin)]],Nurse[[#This Row],[LPN Admin Hours]])</f>
        <v>64.321413043478273</v>
      </c>
      <c r="Q447" s="4">
        <v>56.080543478260878</v>
      </c>
      <c r="R447" s="4">
        <v>8.2408695652173911</v>
      </c>
      <c r="S447" s="4">
        <f>SUM(Nurse[[#This Row],[CNA Hours]],Nurse[[#This Row],[NA TR Hours]],Nurse[[#This Row],[Med Aide/Tech Hours]])</f>
        <v>128.71271739130435</v>
      </c>
      <c r="T447" s="4">
        <v>77.126956521739132</v>
      </c>
      <c r="U447" s="4">
        <v>32.368043478260866</v>
      </c>
      <c r="V447" s="4">
        <v>19.217717391304358</v>
      </c>
      <c r="W4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0.70652173913043481</v>
      </c>
      <c r="X447" s="4">
        <v>0.70652173913043481</v>
      </c>
      <c r="Y447" s="4">
        <v>0</v>
      </c>
      <c r="Z447" s="4">
        <v>0</v>
      </c>
      <c r="AA447" s="4">
        <v>0</v>
      </c>
      <c r="AB447" s="4">
        <v>0</v>
      </c>
      <c r="AC447" s="4">
        <v>0</v>
      </c>
      <c r="AD447" s="4">
        <v>0</v>
      </c>
      <c r="AE447" s="4">
        <v>0</v>
      </c>
      <c r="AF447" s="1">
        <v>265566</v>
      </c>
      <c r="AG447" s="1">
        <v>7</v>
      </c>
      <c r="AH447"/>
    </row>
    <row r="448" spans="1:34" x14ac:dyDescent="0.25">
      <c r="A448" t="s">
        <v>496</v>
      </c>
      <c r="B448" t="s">
        <v>83</v>
      </c>
      <c r="C448" t="s">
        <v>751</v>
      </c>
      <c r="D448" t="s">
        <v>562</v>
      </c>
      <c r="E448" s="4">
        <v>101.32608695652173</v>
      </c>
      <c r="F448" s="4">
        <f>Nurse[[#This Row],[Total Nurse Staff Hours]]/Nurse[[#This Row],[MDS Census]]</f>
        <v>2.7337867410426946</v>
      </c>
      <c r="G448" s="4">
        <f>Nurse[[#This Row],[Total Direct Care Staff Hours]]/Nurse[[#This Row],[MDS Census]]</f>
        <v>2.5715146964170774</v>
      </c>
      <c r="H448" s="4">
        <f>Nurse[[#This Row],[Total RN Hours (w/ Admin, DON)]]/Nurse[[#This Row],[MDS Census]]</f>
        <v>0.27061038403776011</v>
      </c>
      <c r="I448" s="4">
        <f>Nurse[[#This Row],[RN Hours (excl. Admin, DON)]]/Nurse[[#This Row],[MDS Census]]</f>
        <v>0.14587749409997852</v>
      </c>
      <c r="J448" s="4">
        <f>SUM(Nurse[[#This Row],[RN Hours (excl. Admin, DON)]],Nurse[[#This Row],[RN Admin Hours]],Nurse[[#This Row],[RN DON Hours]],Nurse[[#This Row],[LPN Hours (excl. Admin)]],Nurse[[#This Row],[LPN Admin Hours]],Nurse[[#This Row],[CNA Hours]],Nurse[[#This Row],[NA TR Hours]],Nurse[[#This Row],[Med Aide/Tech Hours]])</f>
        <v>277.00391304347824</v>
      </c>
      <c r="K448" s="4">
        <f>SUM(Nurse[[#This Row],[RN Hours (excl. Admin, DON)]],Nurse[[#This Row],[LPN Hours (excl. Admin)]],Nurse[[#This Row],[CNA Hours]],Nurse[[#This Row],[NA TR Hours]],Nurse[[#This Row],[Med Aide/Tech Hours]])</f>
        <v>260.5615217391304</v>
      </c>
      <c r="L448" s="4">
        <f>SUM(Nurse[[#This Row],[RN Hours (excl. Admin, DON)]],Nurse[[#This Row],[RN Admin Hours]],Nurse[[#This Row],[RN DON Hours]])</f>
        <v>27.419891304347821</v>
      </c>
      <c r="M448" s="4">
        <v>14.78119565217391</v>
      </c>
      <c r="N448" s="4">
        <v>8.758260869565218</v>
      </c>
      <c r="O448" s="4">
        <v>3.8804347826086958</v>
      </c>
      <c r="P448" s="4">
        <f>SUM(Nurse[[#This Row],[LPN Hours (excl. Admin)]],Nurse[[#This Row],[LPN Admin Hours]])</f>
        <v>57.0092391304348</v>
      </c>
      <c r="Q448" s="4">
        <v>53.205543478260886</v>
      </c>
      <c r="R448" s="4">
        <v>3.8036956521739116</v>
      </c>
      <c r="S448" s="4">
        <f>SUM(Nurse[[#This Row],[CNA Hours]],Nurse[[#This Row],[NA TR Hours]],Nurse[[#This Row],[Med Aide/Tech Hours]])</f>
        <v>192.57478260869564</v>
      </c>
      <c r="T448" s="4">
        <v>117.55804347826087</v>
      </c>
      <c r="U448" s="4">
        <v>48.342282608695641</v>
      </c>
      <c r="V448" s="4">
        <v>26.674456521739128</v>
      </c>
      <c r="W4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1.826086956521739</v>
      </c>
      <c r="X448" s="4">
        <v>1.826086956521739</v>
      </c>
      <c r="Y448" s="4">
        <v>0</v>
      </c>
      <c r="Z448" s="4">
        <v>0</v>
      </c>
      <c r="AA448" s="4">
        <v>0</v>
      </c>
      <c r="AB448" s="4">
        <v>0</v>
      </c>
      <c r="AC448" s="4">
        <v>0</v>
      </c>
      <c r="AD448" s="4">
        <v>0</v>
      </c>
      <c r="AE448" s="4">
        <v>0</v>
      </c>
      <c r="AF448" s="1">
        <v>265307</v>
      </c>
      <c r="AG448" s="1">
        <v>7</v>
      </c>
      <c r="AH448"/>
    </row>
    <row r="449" spans="1:34" x14ac:dyDescent="0.25">
      <c r="A449" t="s">
        <v>496</v>
      </c>
      <c r="B449" t="s">
        <v>213</v>
      </c>
      <c r="C449" t="s">
        <v>800</v>
      </c>
      <c r="D449" t="s">
        <v>578</v>
      </c>
      <c r="E449" s="4">
        <v>55.467391304347828</v>
      </c>
      <c r="F449" s="4">
        <f>Nurse[[#This Row],[Total Nurse Staff Hours]]/Nurse[[#This Row],[MDS Census]]</f>
        <v>2.6637585733882028</v>
      </c>
      <c r="G449" s="4">
        <f>Nurse[[#This Row],[Total Direct Care Staff Hours]]/Nurse[[#This Row],[MDS Census]]</f>
        <v>2.5085557515187142</v>
      </c>
      <c r="H449" s="4">
        <f>Nurse[[#This Row],[Total RN Hours (w/ Admin, DON)]]/Nurse[[#This Row],[MDS Census]]</f>
        <v>0.35253772290809327</v>
      </c>
      <c r="I449" s="4">
        <f>Nurse[[#This Row],[RN Hours (excl. Admin, DON)]]/Nurse[[#This Row],[MDS Census]]</f>
        <v>0.27415245933764454</v>
      </c>
      <c r="J449" s="4">
        <f>SUM(Nurse[[#This Row],[RN Hours (excl. Admin, DON)]],Nurse[[#This Row],[RN Admin Hours]],Nurse[[#This Row],[RN DON Hours]],Nurse[[#This Row],[LPN Hours (excl. Admin)]],Nurse[[#This Row],[LPN Admin Hours]],Nurse[[#This Row],[CNA Hours]],Nurse[[#This Row],[NA TR Hours]],Nurse[[#This Row],[Med Aide/Tech Hours]])</f>
        <v>147.75173913043477</v>
      </c>
      <c r="K449" s="4">
        <f>SUM(Nurse[[#This Row],[RN Hours (excl. Admin, DON)]],Nurse[[#This Row],[LPN Hours (excl. Admin)]],Nurse[[#This Row],[CNA Hours]],Nurse[[#This Row],[NA TR Hours]],Nurse[[#This Row],[Med Aide/Tech Hours]])</f>
        <v>139.14304347826086</v>
      </c>
      <c r="L449" s="4">
        <f>SUM(Nurse[[#This Row],[RN Hours (excl. Admin, DON)]],Nurse[[#This Row],[RN Admin Hours]],Nurse[[#This Row],[RN DON Hours]])</f>
        <v>19.554347826086957</v>
      </c>
      <c r="M449" s="4">
        <v>15.206521739130435</v>
      </c>
      <c r="N449" s="4">
        <v>0.17391304347826086</v>
      </c>
      <c r="O449" s="4">
        <v>4.1739130434782608</v>
      </c>
      <c r="P449" s="4">
        <f>SUM(Nurse[[#This Row],[LPN Hours (excl. Admin)]],Nurse[[#This Row],[LPN Admin Hours]])</f>
        <v>28.97282608695652</v>
      </c>
      <c r="Q449" s="4">
        <v>24.711956521739129</v>
      </c>
      <c r="R449" s="4">
        <v>4.2608695652173916</v>
      </c>
      <c r="S449" s="4">
        <f>SUM(Nurse[[#This Row],[CNA Hours]],Nurse[[#This Row],[NA TR Hours]],Nurse[[#This Row],[Med Aide/Tech Hours]])</f>
        <v>99.224565217391302</v>
      </c>
      <c r="T449" s="4">
        <v>80.266739130434786</v>
      </c>
      <c r="U449" s="4">
        <v>6.5217391304347824E-2</v>
      </c>
      <c r="V449" s="4">
        <v>18.892608695652171</v>
      </c>
      <c r="W4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v>
      </c>
      <c r="X449" s="4">
        <v>1</v>
      </c>
      <c r="Y449" s="4">
        <v>0</v>
      </c>
      <c r="Z449" s="4">
        <v>0</v>
      </c>
      <c r="AA449" s="4">
        <v>0</v>
      </c>
      <c r="AB449" s="4">
        <v>0</v>
      </c>
      <c r="AC449" s="4">
        <v>0</v>
      </c>
      <c r="AD449" s="4">
        <v>0</v>
      </c>
      <c r="AE449" s="4">
        <v>0</v>
      </c>
      <c r="AF449" s="1">
        <v>265520</v>
      </c>
      <c r="AG449" s="1">
        <v>7</v>
      </c>
      <c r="AH449"/>
    </row>
    <row r="450" spans="1:34" x14ac:dyDescent="0.25">
      <c r="A450" t="s">
        <v>496</v>
      </c>
      <c r="B450" t="s">
        <v>110</v>
      </c>
      <c r="C450" t="s">
        <v>767</v>
      </c>
      <c r="D450" t="s">
        <v>593</v>
      </c>
      <c r="E450" s="4">
        <v>41.782608695652172</v>
      </c>
      <c r="F450" s="4">
        <f>Nurse[[#This Row],[Total Nurse Staff Hours]]/Nurse[[#This Row],[MDS Census]]</f>
        <v>3.5616571279916749</v>
      </c>
      <c r="G450" s="4">
        <f>Nurse[[#This Row],[Total Direct Care Staff Hours]]/Nurse[[#This Row],[MDS Census]]</f>
        <v>3.061090010405827</v>
      </c>
      <c r="H450" s="4">
        <f>Nurse[[#This Row],[Total RN Hours (w/ Admin, DON)]]/Nurse[[#This Row],[MDS Census]]</f>
        <v>0.1822658688865765</v>
      </c>
      <c r="I450" s="4">
        <f>Nurse[[#This Row],[RN Hours (excl. Admin, DON)]]/Nurse[[#This Row],[MDS Census]]</f>
        <v>3.8015088449531741E-2</v>
      </c>
      <c r="J450" s="4">
        <f>SUM(Nurse[[#This Row],[RN Hours (excl. Admin, DON)]],Nurse[[#This Row],[RN Admin Hours]],Nurse[[#This Row],[RN DON Hours]],Nurse[[#This Row],[LPN Hours (excl. Admin)]],Nurse[[#This Row],[LPN Admin Hours]],Nurse[[#This Row],[CNA Hours]],Nurse[[#This Row],[NA TR Hours]],Nurse[[#This Row],[Med Aide/Tech Hours]])</f>
        <v>148.8153260869565</v>
      </c>
      <c r="K450" s="4">
        <f>SUM(Nurse[[#This Row],[RN Hours (excl. Admin, DON)]],Nurse[[#This Row],[LPN Hours (excl. Admin)]],Nurse[[#This Row],[CNA Hours]],Nurse[[#This Row],[NA TR Hours]],Nurse[[#This Row],[Med Aide/Tech Hours]])</f>
        <v>127.90032608695651</v>
      </c>
      <c r="L450" s="4">
        <f>SUM(Nurse[[#This Row],[RN Hours (excl. Admin, DON)]],Nurse[[#This Row],[RN Admin Hours]],Nurse[[#This Row],[RN DON Hours]])</f>
        <v>7.6155434782608697</v>
      </c>
      <c r="M450" s="4">
        <v>1.5883695652173913</v>
      </c>
      <c r="N450" s="4">
        <v>0.54891304347826086</v>
      </c>
      <c r="O450" s="4">
        <v>5.4782608695652177</v>
      </c>
      <c r="P450" s="4">
        <f>SUM(Nurse[[#This Row],[LPN Hours (excl. Admin)]],Nurse[[#This Row],[LPN Admin Hours]])</f>
        <v>49.450543478260862</v>
      </c>
      <c r="Q450" s="4">
        <v>34.562717391304339</v>
      </c>
      <c r="R450" s="4">
        <v>14.887826086956524</v>
      </c>
      <c r="S450" s="4">
        <f>SUM(Nurse[[#This Row],[CNA Hours]],Nurse[[#This Row],[NA TR Hours]],Nurse[[#This Row],[Med Aide/Tech Hours]])</f>
        <v>91.749239130434788</v>
      </c>
      <c r="T450" s="4">
        <v>67.944673913043474</v>
      </c>
      <c r="U450" s="4">
        <v>0.10543478260869564</v>
      </c>
      <c r="V450" s="4">
        <v>23.699130434782614</v>
      </c>
      <c r="W4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0.125</v>
      </c>
      <c r="X450" s="4">
        <v>0</v>
      </c>
      <c r="Y450" s="4">
        <v>0</v>
      </c>
      <c r="Z450" s="4">
        <v>0</v>
      </c>
      <c r="AA450" s="4">
        <v>0</v>
      </c>
      <c r="AB450" s="4">
        <v>0</v>
      </c>
      <c r="AC450" s="4">
        <v>0.125</v>
      </c>
      <c r="AD450" s="4">
        <v>0</v>
      </c>
      <c r="AE450" s="4">
        <v>0</v>
      </c>
      <c r="AF450" s="1">
        <v>265352</v>
      </c>
      <c r="AG450" s="1">
        <v>7</v>
      </c>
      <c r="AH450"/>
    </row>
    <row r="451" spans="1:34" x14ac:dyDescent="0.25">
      <c r="A451" t="s">
        <v>496</v>
      </c>
      <c r="B451" t="s">
        <v>39</v>
      </c>
      <c r="C451" t="s">
        <v>730</v>
      </c>
      <c r="D451" t="s">
        <v>598</v>
      </c>
      <c r="E451" s="4">
        <v>89.989130434782609</v>
      </c>
      <c r="F451" s="4">
        <f>Nurse[[#This Row],[Total Nurse Staff Hours]]/Nurse[[#This Row],[MDS Census]]</f>
        <v>4.2111547288319846</v>
      </c>
      <c r="G451" s="4">
        <f>Nurse[[#This Row],[Total Direct Care Staff Hours]]/Nurse[[#This Row],[MDS Census]]</f>
        <v>4.0334074163546321</v>
      </c>
      <c r="H451" s="4">
        <f>Nurse[[#This Row],[Total RN Hours (w/ Admin, DON)]]/Nurse[[#This Row],[MDS Census]]</f>
        <v>0.74753955791762294</v>
      </c>
      <c r="I451" s="4">
        <f>Nurse[[#This Row],[RN Hours (excl. Admin, DON)]]/Nurse[[#This Row],[MDS Census]]</f>
        <v>0.56979224544027063</v>
      </c>
      <c r="J451" s="4">
        <f>SUM(Nurse[[#This Row],[RN Hours (excl. Admin, DON)]],Nurse[[#This Row],[RN Admin Hours]],Nurse[[#This Row],[RN DON Hours]],Nurse[[#This Row],[LPN Hours (excl. Admin)]],Nurse[[#This Row],[LPN Admin Hours]],Nurse[[#This Row],[CNA Hours]],Nurse[[#This Row],[NA TR Hours]],Nurse[[#This Row],[Med Aide/Tech Hours]])</f>
        <v>378.95815217391305</v>
      </c>
      <c r="K451" s="4">
        <f>SUM(Nurse[[#This Row],[RN Hours (excl. Admin, DON)]],Nurse[[#This Row],[LPN Hours (excl. Admin)]],Nurse[[#This Row],[CNA Hours]],Nurse[[#This Row],[NA TR Hours]],Nurse[[#This Row],[Med Aide/Tech Hours]])</f>
        <v>362.96282608695651</v>
      </c>
      <c r="L451" s="4">
        <f>SUM(Nurse[[#This Row],[RN Hours (excl. Admin, DON)]],Nurse[[#This Row],[RN Admin Hours]],Nurse[[#This Row],[RN DON Hours]])</f>
        <v>67.270434782608703</v>
      </c>
      <c r="M451" s="4">
        <v>51.275108695652179</v>
      </c>
      <c r="N451" s="4">
        <v>10.79445652173913</v>
      </c>
      <c r="O451" s="4">
        <v>5.2008695652173937</v>
      </c>
      <c r="P451" s="4">
        <f>SUM(Nurse[[#This Row],[LPN Hours (excl. Admin)]],Nurse[[#This Row],[LPN Admin Hours]])</f>
        <v>72.320326086956555</v>
      </c>
      <c r="Q451" s="4">
        <v>72.320326086956555</v>
      </c>
      <c r="R451" s="4">
        <v>0</v>
      </c>
      <c r="S451" s="4">
        <f>SUM(Nurse[[#This Row],[CNA Hours]],Nurse[[#This Row],[NA TR Hours]],Nurse[[#This Row],[Med Aide/Tech Hours]])</f>
        <v>239.36739130434779</v>
      </c>
      <c r="T451" s="4">
        <v>214.73260869565212</v>
      </c>
      <c r="U451" s="4">
        <v>1.6005434782608696</v>
      </c>
      <c r="V451" s="4">
        <v>23.034239130434788</v>
      </c>
      <c r="W4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0.41956521739130437</v>
      </c>
      <c r="X451" s="4">
        <v>0</v>
      </c>
      <c r="Y451" s="4">
        <v>0</v>
      </c>
      <c r="Z451" s="4">
        <v>0</v>
      </c>
      <c r="AA451" s="4">
        <v>0</v>
      </c>
      <c r="AB451" s="4">
        <v>0</v>
      </c>
      <c r="AC451" s="4">
        <v>0.41956521739130437</v>
      </c>
      <c r="AD451" s="4">
        <v>0</v>
      </c>
      <c r="AE451" s="4">
        <v>0</v>
      </c>
      <c r="AF451" s="1">
        <v>265164</v>
      </c>
      <c r="AG451" s="1">
        <v>7</v>
      </c>
      <c r="AH451"/>
    </row>
    <row r="452" spans="1:34" x14ac:dyDescent="0.25">
      <c r="A452" t="s">
        <v>496</v>
      </c>
      <c r="B452" t="s">
        <v>100</v>
      </c>
      <c r="C452" t="s">
        <v>697</v>
      </c>
      <c r="D452" t="s">
        <v>593</v>
      </c>
      <c r="E452" s="4">
        <v>78.815217391304344</v>
      </c>
      <c r="F452" s="4">
        <f>Nurse[[#This Row],[Total Nurse Staff Hours]]/Nurse[[#This Row],[MDS Census]]</f>
        <v>3.3544476623913946</v>
      </c>
      <c r="G452" s="4">
        <f>Nurse[[#This Row],[Total Direct Care Staff Hours]]/Nurse[[#This Row],[MDS Census]]</f>
        <v>3.1179533857398982</v>
      </c>
      <c r="H452" s="4">
        <f>Nurse[[#This Row],[Total RN Hours (w/ Admin, DON)]]/Nurse[[#This Row],[MDS Census]]</f>
        <v>0.39812853399531106</v>
      </c>
      <c r="I452" s="4">
        <f>Nurse[[#This Row],[RN Hours (excl. Admin, DON)]]/Nurse[[#This Row],[MDS Census]]</f>
        <v>0.23599365604744177</v>
      </c>
      <c r="J452" s="4">
        <f>SUM(Nurse[[#This Row],[RN Hours (excl. Admin, DON)]],Nurse[[#This Row],[RN Admin Hours]],Nurse[[#This Row],[RN DON Hours]],Nurse[[#This Row],[LPN Hours (excl. Admin)]],Nurse[[#This Row],[LPN Admin Hours]],Nurse[[#This Row],[CNA Hours]],Nurse[[#This Row],[NA TR Hours]],Nurse[[#This Row],[Med Aide/Tech Hours]])</f>
        <v>264.38152173913045</v>
      </c>
      <c r="K452" s="4">
        <f>SUM(Nurse[[#This Row],[RN Hours (excl. Admin, DON)]],Nurse[[#This Row],[LPN Hours (excl. Admin)]],Nurse[[#This Row],[CNA Hours]],Nurse[[#This Row],[NA TR Hours]],Nurse[[#This Row],[Med Aide/Tech Hours]])</f>
        <v>245.7421739130435</v>
      </c>
      <c r="L452" s="4">
        <f>SUM(Nurse[[#This Row],[RN Hours (excl. Admin, DON)]],Nurse[[#This Row],[RN Admin Hours]],Nurse[[#This Row],[RN DON Hours]])</f>
        <v>31.378586956521744</v>
      </c>
      <c r="M452" s="4">
        <v>18.599891304347828</v>
      </c>
      <c r="N452" s="4">
        <v>7.4479347826086961</v>
      </c>
      <c r="O452" s="4">
        <v>5.3307608695652178</v>
      </c>
      <c r="P452" s="4">
        <f>SUM(Nurse[[#This Row],[LPN Hours (excl. Admin)]],Nurse[[#This Row],[LPN Admin Hours]])</f>
        <v>78.277282608695643</v>
      </c>
      <c r="Q452" s="4">
        <v>72.416630434782604</v>
      </c>
      <c r="R452" s="4">
        <v>5.8606521739130431</v>
      </c>
      <c r="S452" s="4">
        <f>SUM(Nurse[[#This Row],[CNA Hours]],Nurse[[#This Row],[NA TR Hours]],Nurse[[#This Row],[Med Aide/Tech Hours]])</f>
        <v>154.72565217391306</v>
      </c>
      <c r="T452" s="4">
        <v>127.09369565217392</v>
      </c>
      <c r="U452" s="4">
        <v>5.4461956521739117</v>
      </c>
      <c r="V452" s="4">
        <v>22.185760869565225</v>
      </c>
      <c r="W4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123.39434782608699</v>
      </c>
      <c r="X452" s="4">
        <v>3.181521739130436</v>
      </c>
      <c r="Y452" s="4">
        <v>0</v>
      </c>
      <c r="Z452" s="4">
        <v>0</v>
      </c>
      <c r="AA452" s="4">
        <v>39.436304347826102</v>
      </c>
      <c r="AB452" s="4">
        <v>0</v>
      </c>
      <c r="AC452" s="4">
        <v>73.019565217391317</v>
      </c>
      <c r="AD452" s="4">
        <v>0</v>
      </c>
      <c r="AE452" s="4">
        <v>7.7569565217391299</v>
      </c>
      <c r="AF452" s="1">
        <v>265338</v>
      </c>
      <c r="AG452" s="1">
        <v>7</v>
      </c>
      <c r="AH452"/>
    </row>
    <row r="453" spans="1:34" x14ac:dyDescent="0.25">
      <c r="A453" t="s">
        <v>496</v>
      </c>
      <c r="B453" t="s">
        <v>236</v>
      </c>
      <c r="C453" t="s">
        <v>775</v>
      </c>
      <c r="D453" t="s">
        <v>603</v>
      </c>
      <c r="E453" s="4">
        <v>63.434782608695649</v>
      </c>
      <c r="F453" s="4">
        <f>Nurse[[#This Row],[Total Nurse Staff Hours]]/Nurse[[#This Row],[MDS Census]]</f>
        <v>2.412183002056203</v>
      </c>
      <c r="G453" s="4">
        <f>Nurse[[#This Row],[Total Direct Care Staff Hours]]/Nurse[[#This Row],[MDS Census]]</f>
        <v>2.3066312542837566</v>
      </c>
      <c r="H453" s="4">
        <f>Nurse[[#This Row],[Total RN Hours (w/ Admin, DON)]]/Nurse[[#This Row],[MDS Census]]</f>
        <v>0.16719499657299522</v>
      </c>
      <c r="I453" s="4">
        <f>Nurse[[#This Row],[RN Hours (excl. Admin, DON)]]/Nurse[[#This Row],[MDS Census]]</f>
        <v>6.1643248800548327E-2</v>
      </c>
      <c r="J453" s="4">
        <f>SUM(Nurse[[#This Row],[RN Hours (excl. Admin, DON)]],Nurse[[#This Row],[RN Admin Hours]],Nurse[[#This Row],[RN DON Hours]],Nurse[[#This Row],[LPN Hours (excl. Admin)]],Nurse[[#This Row],[LPN Admin Hours]],Nurse[[#This Row],[CNA Hours]],Nurse[[#This Row],[NA TR Hours]],Nurse[[#This Row],[Med Aide/Tech Hours]])</f>
        <v>153.01630434782609</v>
      </c>
      <c r="K453" s="4">
        <f>SUM(Nurse[[#This Row],[RN Hours (excl. Admin, DON)]],Nurse[[#This Row],[LPN Hours (excl. Admin)]],Nurse[[#This Row],[CNA Hours]],Nurse[[#This Row],[NA TR Hours]],Nurse[[#This Row],[Med Aide/Tech Hours]])</f>
        <v>146.32065217391306</v>
      </c>
      <c r="L453" s="4">
        <f>SUM(Nurse[[#This Row],[RN Hours (excl. Admin, DON)]],Nurse[[#This Row],[RN Admin Hours]],Nurse[[#This Row],[RN DON Hours]])</f>
        <v>10.605978260869566</v>
      </c>
      <c r="M453" s="4">
        <v>3.910326086956522</v>
      </c>
      <c r="N453" s="4">
        <v>0</v>
      </c>
      <c r="O453" s="4">
        <v>6.6956521739130439</v>
      </c>
      <c r="P453" s="4">
        <f>SUM(Nurse[[#This Row],[LPN Hours (excl. Admin)]],Nurse[[#This Row],[LPN Admin Hours]])</f>
        <v>40.0625</v>
      </c>
      <c r="Q453" s="4">
        <v>40.0625</v>
      </c>
      <c r="R453" s="4">
        <v>0</v>
      </c>
      <c r="S453" s="4">
        <f>SUM(Nurse[[#This Row],[CNA Hours]],Nurse[[#This Row],[NA TR Hours]],Nurse[[#This Row],[Med Aide/Tech Hours]])</f>
        <v>102.34782608695653</v>
      </c>
      <c r="T453" s="4">
        <v>56.244565217391305</v>
      </c>
      <c r="U453" s="4">
        <v>46.103260869565219</v>
      </c>
      <c r="V453" s="4">
        <v>0</v>
      </c>
      <c r="W4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3" s="4">
        <v>0</v>
      </c>
      <c r="Y453" s="4">
        <v>0</v>
      </c>
      <c r="Z453" s="4">
        <v>0</v>
      </c>
      <c r="AA453" s="4">
        <v>0</v>
      </c>
      <c r="AB453" s="4">
        <v>0</v>
      </c>
      <c r="AC453" s="4">
        <v>0</v>
      </c>
      <c r="AD453" s="4">
        <v>0</v>
      </c>
      <c r="AE453" s="4">
        <v>0</v>
      </c>
      <c r="AF453" s="1">
        <v>265557</v>
      </c>
      <c r="AG453" s="1">
        <v>7</v>
      </c>
      <c r="AH453"/>
    </row>
    <row r="454" spans="1:34" x14ac:dyDescent="0.25">
      <c r="A454" t="s">
        <v>496</v>
      </c>
      <c r="B454" t="s">
        <v>458</v>
      </c>
      <c r="C454" t="s">
        <v>735</v>
      </c>
      <c r="D454" t="s">
        <v>562</v>
      </c>
      <c r="E454" s="4">
        <v>74.108695652173907</v>
      </c>
      <c r="F454" s="4">
        <f>Nurse[[#This Row],[Total Nurse Staff Hours]]/Nurse[[#This Row],[MDS Census]]</f>
        <v>2.4477119389850399</v>
      </c>
      <c r="G454" s="4">
        <f>Nurse[[#This Row],[Total Direct Care Staff Hours]]/Nurse[[#This Row],[MDS Census]]</f>
        <v>2.1489439718392491</v>
      </c>
      <c r="H454" s="4">
        <f>Nurse[[#This Row],[Total RN Hours (w/ Admin, DON)]]/Nurse[[#This Row],[MDS Census]]</f>
        <v>0.17776474039307719</v>
      </c>
      <c r="I454" s="4">
        <f>Nurse[[#This Row],[RN Hours (excl. Admin, DON)]]/Nurse[[#This Row],[MDS Census]]</f>
        <v>2.9114109709592256E-2</v>
      </c>
      <c r="J454" s="4">
        <f>SUM(Nurse[[#This Row],[RN Hours (excl. Admin, DON)]],Nurse[[#This Row],[RN Admin Hours]],Nurse[[#This Row],[RN DON Hours]],Nurse[[#This Row],[LPN Hours (excl. Admin)]],Nurse[[#This Row],[LPN Admin Hours]],Nurse[[#This Row],[CNA Hours]],Nurse[[#This Row],[NA TR Hours]],Nurse[[#This Row],[Med Aide/Tech Hours]])</f>
        <v>181.39673913043478</v>
      </c>
      <c r="K454" s="4">
        <f>SUM(Nurse[[#This Row],[RN Hours (excl. Admin, DON)]],Nurse[[#This Row],[LPN Hours (excl. Admin)]],Nurse[[#This Row],[CNA Hours]],Nurse[[#This Row],[NA TR Hours]],Nurse[[#This Row],[Med Aide/Tech Hours]])</f>
        <v>159.25543478260869</v>
      </c>
      <c r="L454" s="4">
        <f>SUM(Nurse[[#This Row],[RN Hours (excl. Admin, DON)]],Nurse[[#This Row],[RN Admin Hours]],Nurse[[#This Row],[RN DON Hours]])</f>
        <v>13.173913043478262</v>
      </c>
      <c r="M454" s="4">
        <v>2.1576086956521738</v>
      </c>
      <c r="N454" s="4">
        <v>4.9836956521739131</v>
      </c>
      <c r="O454" s="4">
        <v>6.0326086956521738</v>
      </c>
      <c r="P454" s="4">
        <f>SUM(Nurse[[#This Row],[LPN Hours (excl. Admin)]],Nurse[[#This Row],[LPN Admin Hours]])</f>
        <v>63.440217391304351</v>
      </c>
      <c r="Q454" s="4">
        <v>52.315217391304351</v>
      </c>
      <c r="R454" s="4">
        <v>11.125</v>
      </c>
      <c r="S454" s="4">
        <f>SUM(Nurse[[#This Row],[CNA Hours]],Nurse[[#This Row],[NA TR Hours]],Nurse[[#This Row],[Med Aide/Tech Hours]])</f>
        <v>104.78260869565217</v>
      </c>
      <c r="T454" s="4">
        <v>70.739130434782609</v>
      </c>
      <c r="U454" s="4">
        <v>11.951086956521738</v>
      </c>
      <c r="V454" s="4">
        <v>22.092391304347824</v>
      </c>
      <c r="W4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4" s="4">
        <v>0</v>
      </c>
      <c r="Y454" s="4">
        <v>0</v>
      </c>
      <c r="Z454" s="4">
        <v>0</v>
      </c>
      <c r="AA454" s="4">
        <v>0</v>
      </c>
      <c r="AB454" s="4">
        <v>0</v>
      </c>
      <c r="AC454" s="4">
        <v>0</v>
      </c>
      <c r="AD454" s="4">
        <v>0</v>
      </c>
      <c r="AE454" s="4">
        <v>0</v>
      </c>
      <c r="AF454" s="1">
        <v>265877</v>
      </c>
      <c r="AG454" s="1">
        <v>7</v>
      </c>
      <c r="AH454"/>
    </row>
    <row r="455" spans="1:34" x14ac:dyDescent="0.25">
      <c r="A455" t="s">
        <v>496</v>
      </c>
      <c r="B455" t="s">
        <v>158</v>
      </c>
      <c r="C455" t="s">
        <v>780</v>
      </c>
      <c r="D455" t="s">
        <v>618</v>
      </c>
      <c r="E455" s="4">
        <v>58.423913043478258</v>
      </c>
      <c r="F455" s="4">
        <f>Nurse[[#This Row],[Total Nurse Staff Hours]]/Nurse[[#This Row],[MDS Census]]</f>
        <v>1.7580465116279071</v>
      </c>
      <c r="G455" s="4">
        <f>Nurse[[#This Row],[Total Direct Care Staff Hours]]/Nurse[[#This Row],[MDS Census]]</f>
        <v>1.7580465116279071</v>
      </c>
      <c r="H455" s="4">
        <f>Nurse[[#This Row],[Total RN Hours (w/ Admin, DON)]]/Nurse[[#This Row],[MDS Census]]</f>
        <v>0.19469767441860467</v>
      </c>
      <c r="I455" s="4">
        <f>Nurse[[#This Row],[RN Hours (excl. Admin, DON)]]/Nurse[[#This Row],[MDS Census]]</f>
        <v>0.19469767441860467</v>
      </c>
      <c r="J455" s="4">
        <f>SUM(Nurse[[#This Row],[RN Hours (excl. Admin, DON)]],Nurse[[#This Row],[RN Admin Hours]],Nurse[[#This Row],[RN DON Hours]],Nurse[[#This Row],[LPN Hours (excl. Admin)]],Nurse[[#This Row],[LPN Admin Hours]],Nurse[[#This Row],[CNA Hours]],Nurse[[#This Row],[NA TR Hours]],Nurse[[#This Row],[Med Aide/Tech Hours]])</f>
        <v>102.71195652173914</v>
      </c>
      <c r="K455" s="4">
        <f>SUM(Nurse[[#This Row],[RN Hours (excl. Admin, DON)]],Nurse[[#This Row],[LPN Hours (excl. Admin)]],Nurse[[#This Row],[CNA Hours]],Nurse[[#This Row],[NA TR Hours]],Nurse[[#This Row],[Med Aide/Tech Hours]])</f>
        <v>102.71195652173914</v>
      </c>
      <c r="L455" s="4">
        <f>SUM(Nurse[[#This Row],[RN Hours (excl. Admin, DON)]],Nurse[[#This Row],[RN Admin Hours]],Nurse[[#This Row],[RN DON Hours]])</f>
        <v>11.375</v>
      </c>
      <c r="M455" s="4">
        <v>11.375</v>
      </c>
      <c r="N455" s="4">
        <v>0</v>
      </c>
      <c r="O455" s="4">
        <v>0</v>
      </c>
      <c r="P455" s="4">
        <f>SUM(Nurse[[#This Row],[LPN Hours (excl. Admin)]],Nurse[[#This Row],[LPN Admin Hours]])</f>
        <v>29.75</v>
      </c>
      <c r="Q455" s="4">
        <v>29.75</v>
      </c>
      <c r="R455" s="4">
        <v>0</v>
      </c>
      <c r="S455" s="4">
        <f>SUM(Nurse[[#This Row],[CNA Hours]],Nurse[[#This Row],[NA TR Hours]],Nurse[[#This Row],[Med Aide/Tech Hours]])</f>
        <v>61.586956521739133</v>
      </c>
      <c r="T455" s="4">
        <v>55.785326086956523</v>
      </c>
      <c r="U455" s="4">
        <v>0</v>
      </c>
      <c r="V455" s="4">
        <v>5.8016304347826084</v>
      </c>
      <c r="W4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5" s="4">
        <v>0</v>
      </c>
      <c r="Y455" s="4">
        <v>0</v>
      </c>
      <c r="Z455" s="4">
        <v>0</v>
      </c>
      <c r="AA455" s="4">
        <v>0</v>
      </c>
      <c r="AB455" s="4">
        <v>0</v>
      </c>
      <c r="AC455" s="4">
        <v>0</v>
      </c>
      <c r="AD455" s="4">
        <v>0</v>
      </c>
      <c r="AE455" s="4">
        <v>0</v>
      </c>
      <c r="AF455" s="1">
        <v>265423</v>
      </c>
      <c r="AG455" s="1">
        <v>7</v>
      </c>
      <c r="AH455"/>
    </row>
    <row r="456" spans="1:34" x14ac:dyDescent="0.25">
      <c r="A456" t="s">
        <v>496</v>
      </c>
      <c r="B456" t="s">
        <v>52</v>
      </c>
      <c r="C456" t="s">
        <v>737</v>
      </c>
      <c r="D456" t="s">
        <v>537</v>
      </c>
      <c r="E456" s="4">
        <v>60.347826086956523</v>
      </c>
      <c r="F456" s="4">
        <f>Nurse[[#This Row],[Total Nurse Staff Hours]]/Nurse[[#This Row],[MDS Census]]</f>
        <v>2.7066138328530269</v>
      </c>
      <c r="G456" s="4">
        <f>Nurse[[#This Row],[Total Direct Care Staff Hours]]/Nurse[[#This Row],[MDS Census]]</f>
        <v>2.4934510086455339</v>
      </c>
      <c r="H456" s="4">
        <f>Nurse[[#This Row],[Total RN Hours (w/ Admin, DON)]]/Nurse[[#This Row],[MDS Census]]</f>
        <v>0.44637247838616717</v>
      </c>
      <c r="I456" s="4">
        <f>Nurse[[#This Row],[RN Hours (excl. Admin, DON)]]/Nurse[[#This Row],[MDS Census]]</f>
        <v>0.2332096541786744</v>
      </c>
      <c r="J456" s="4">
        <f>SUM(Nurse[[#This Row],[RN Hours (excl. Admin, DON)]],Nurse[[#This Row],[RN Admin Hours]],Nurse[[#This Row],[RN DON Hours]],Nurse[[#This Row],[LPN Hours (excl. Admin)]],Nurse[[#This Row],[LPN Admin Hours]],Nurse[[#This Row],[CNA Hours]],Nurse[[#This Row],[NA TR Hours]],Nurse[[#This Row],[Med Aide/Tech Hours]])</f>
        <v>163.33826086956529</v>
      </c>
      <c r="K456" s="4">
        <f>SUM(Nurse[[#This Row],[RN Hours (excl. Admin, DON)]],Nurse[[#This Row],[LPN Hours (excl. Admin)]],Nurse[[#This Row],[CNA Hours]],Nurse[[#This Row],[NA TR Hours]],Nurse[[#This Row],[Med Aide/Tech Hours]])</f>
        <v>150.47434782608701</v>
      </c>
      <c r="L456" s="4">
        <f>SUM(Nurse[[#This Row],[RN Hours (excl. Admin, DON)]],Nurse[[#This Row],[RN Admin Hours]],Nurse[[#This Row],[RN DON Hours]])</f>
        <v>26.937608695652177</v>
      </c>
      <c r="M456" s="4">
        <v>14.073695652173916</v>
      </c>
      <c r="N456" s="4">
        <v>9.1573913043478292</v>
      </c>
      <c r="O456" s="4">
        <v>3.7065217391304346</v>
      </c>
      <c r="P456" s="4">
        <f>SUM(Nurse[[#This Row],[LPN Hours (excl. Admin)]],Nurse[[#This Row],[LPN Admin Hours]])</f>
        <v>20.125000000000004</v>
      </c>
      <c r="Q456" s="4">
        <v>20.125000000000004</v>
      </c>
      <c r="R456" s="4">
        <v>0</v>
      </c>
      <c r="S456" s="4">
        <f>SUM(Nurse[[#This Row],[CNA Hours]],Nurse[[#This Row],[NA TR Hours]],Nurse[[#This Row],[Med Aide/Tech Hours]])</f>
        <v>116.2756521739131</v>
      </c>
      <c r="T456" s="4">
        <v>67.978478260869593</v>
      </c>
      <c r="U456" s="4">
        <v>0</v>
      </c>
      <c r="V456" s="4">
        <v>48.297173913043501</v>
      </c>
      <c r="W4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6" s="4">
        <v>0</v>
      </c>
      <c r="Y456" s="4">
        <v>0</v>
      </c>
      <c r="Z456" s="4">
        <v>0</v>
      </c>
      <c r="AA456" s="4">
        <v>0</v>
      </c>
      <c r="AB456" s="4">
        <v>0</v>
      </c>
      <c r="AC456" s="4">
        <v>0</v>
      </c>
      <c r="AD456" s="4">
        <v>0</v>
      </c>
      <c r="AE456" s="4">
        <v>0</v>
      </c>
      <c r="AF456" s="1">
        <v>265193</v>
      </c>
      <c r="AG456" s="1">
        <v>7</v>
      </c>
      <c r="AH456"/>
    </row>
    <row r="457" spans="1:34" x14ac:dyDescent="0.25">
      <c r="A457" t="s">
        <v>496</v>
      </c>
      <c r="B457" t="s">
        <v>106</v>
      </c>
      <c r="C457" t="s">
        <v>645</v>
      </c>
      <c r="D457" t="s">
        <v>540</v>
      </c>
      <c r="E457" s="4">
        <v>21.336956521739129</v>
      </c>
      <c r="F457" s="4">
        <f>Nurse[[#This Row],[Total Nurse Staff Hours]]/Nurse[[#This Row],[MDS Census]]</f>
        <v>3.2355323484462568</v>
      </c>
      <c r="G457" s="4">
        <f>Nurse[[#This Row],[Total Direct Care Staff Hours]]/Nurse[[#This Row],[MDS Census]]</f>
        <v>3.0672949566989307</v>
      </c>
      <c r="H457" s="4">
        <f>Nurse[[#This Row],[Total RN Hours (w/ Admin, DON)]]/Nurse[[#This Row],[MDS Census]]</f>
        <v>0.38616403464085591</v>
      </c>
      <c r="I457" s="4">
        <f>Nurse[[#This Row],[RN Hours (excl. Admin, DON)]]/Nurse[[#This Row],[MDS Census]]</f>
        <v>0.21792664289353034</v>
      </c>
      <c r="J457" s="4">
        <f>SUM(Nurse[[#This Row],[RN Hours (excl. Admin, DON)]],Nurse[[#This Row],[RN Admin Hours]],Nurse[[#This Row],[RN DON Hours]],Nurse[[#This Row],[LPN Hours (excl. Admin)]],Nurse[[#This Row],[LPN Admin Hours]],Nurse[[#This Row],[CNA Hours]],Nurse[[#This Row],[NA TR Hours]],Nurse[[#This Row],[Med Aide/Tech Hours]])</f>
        <v>69.036413043478277</v>
      </c>
      <c r="K457" s="4">
        <f>SUM(Nurse[[#This Row],[RN Hours (excl. Admin, DON)]],Nurse[[#This Row],[LPN Hours (excl. Admin)]],Nurse[[#This Row],[CNA Hours]],Nurse[[#This Row],[NA TR Hours]],Nurse[[#This Row],[Med Aide/Tech Hours]])</f>
        <v>65.446739130434793</v>
      </c>
      <c r="L457" s="4">
        <f>SUM(Nurse[[#This Row],[RN Hours (excl. Admin, DON)]],Nurse[[#This Row],[RN Admin Hours]],Nurse[[#This Row],[RN DON Hours]])</f>
        <v>8.2395652173913057</v>
      </c>
      <c r="M457" s="4">
        <v>4.6498913043478263</v>
      </c>
      <c r="N457" s="4">
        <v>0</v>
      </c>
      <c r="O457" s="4">
        <v>3.5896739130434789</v>
      </c>
      <c r="P457" s="4">
        <f>SUM(Nurse[[#This Row],[LPN Hours (excl. Admin)]],Nurse[[#This Row],[LPN Admin Hours]])</f>
        <v>19.290760869565215</v>
      </c>
      <c r="Q457" s="4">
        <v>19.290760869565215</v>
      </c>
      <c r="R457" s="4">
        <v>0</v>
      </c>
      <c r="S457" s="4">
        <f>SUM(Nurse[[#This Row],[CNA Hours]],Nurse[[#This Row],[NA TR Hours]],Nurse[[#This Row],[Med Aide/Tech Hours]])</f>
        <v>41.506086956521756</v>
      </c>
      <c r="T457" s="4">
        <v>35.972934782608711</v>
      </c>
      <c r="U457" s="4">
        <v>0</v>
      </c>
      <c r="V457" s="4">
        <v>5.5331521739130434</v>
      </c>
      <c r="W4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6.9977173913043469</v>
      </c>
      <c r="X457" s="4">
        <v>2.2993478260869562</v>
      </c>
      <c r="Y457" s="4">
        <v>0</v>
      </c>
      <c r="Z457" s="4">
        <v>0</v>
      </c>
      <c r="AA457" s="4">
        <v>4.1304347826086953</v>
      </c>
      <c r="AB457" s="4">
        <v>0</v>
      </c>
      <c r="AC457" s="4">
        <v>0.56793478260869568</v>
      </c>
      <c r="AD457" s="4">
        <v>0</v>
      </c>
      <c r="AE457" s="4">
        <v>0</v>
      </c>
      <c r="AF457" s="1">
        <v>265347</v>
      </c>
      <c r="AG457" s="1">
        <v>7</v>
      </c>
      <c r="AH457"/>
    </row>
    <row r="458" spans="1:34" x14ac:dyDescent="0.25">
      <c r="A458" t="s">
        <v>496</v>
      </c>
      <c r="B458" t="s">
        <v>174</v>
      </c>
      <c r="C458" t="s">
        <v>784</v>
      </c>
      <c r="D458" t="s">
        <v>544</v>
      </c>
      <c r="E458" s="4">
        <v>35.402173913043477</v>
      </c>
      <c r="F458" s="4">
        <f>Nurse[[#This Row],[Total Nurse Staff Hours]]/Nurse[[#This Row],[MDS Census]]</f>
        <v>3.0429812711083821</v>
      </c>
      <c r="G458" s="4">
        <f>Nurse[[#This Row],[Total Direct Care Staff Hours]]/Nurse[[#This Row],[MDS Census]]</f>
        <v>2.8145225667792446</v>
      </c>
      <c r="H458" s="4">
        <f>Nurse[[#This Row],[Total RN Hours (w/ Admin, DON)]]/Nurse[[#This Row],[MDS Census]]</f>
        <v>0.66032852318084145</v>
      </c>
      <c r="I458" s="4">
        <f>Nurse[[#This Row],[RN Hours (excl. Admin, DON)]]/Nurse[[#This Row],[MDS Census]]</f>
        <v>0.43186981885170411</v>
      </c>
      <c r="J458" s="4">
        <f>SUM(Nurse[[#This Row],[RN Hours (excl. Admin, DON)]],Nurse[[#This Row],[RN Admin Hours]],Nurse[[#This Row],[RN DON Hours]],Nurse[[#This Row],[LPN Hours (excl. Admin)]],Nurse[[#This Row],[LPN Admin Hours]],Nurse[[#This Row],[CNA Hours]],Nurse[[#This Row],[NA TR Hours]],Nurse[[#This Row],[Med Aide/Tech Hours]])</f>
        <v>107.72815217391305</v>
      </c>
      <c r="K458" s="4">
        <f>SUM(Nurse[[#This Row],[RN Hours (excl. Admin, DON)]],Nurse[[#This Row],[LPN Hours (excl. Admin)]],Nurse[[#This Row],[CNA Hours]],Nurse[[#This Row],[NA TR Hours]],Nurse[[#This Row],[Med Aide/Tech Hours]])</f>
        <v>99.640217391304347</v>
      </c>
      <c r="L458" s="4">
        <f>SUM(Nurse[[#This Row],[RN Hours (excl. Admin, DON)]],Nurse[[#This Row],[RN Admin Hours]],Nurse[[#This Row],[RN DON Hours]])</f>
        <v>23.377065217391308</v>
      </c>
      <c r="M458" s="4">
        <v>15.289130434782612</v>
      </c>
      <c r="N458" s="4">
        <v>3.6368478260869579</v>
      </c>
      <c r="O458" s="4">
        <v>4.4510869565217392</v>
      </c>
      <c r="P458" s="4">
        <f>SUM(Nurse[[#This Row],[LPN Hours (excl. Admin)]],Nurse[[#This Row],[LPN Admin Hours]])</f>
        <v>23.493478260869562</v>
      </c>
      <c r="Q458" s="4">
        <v>23.493478260869562</v>
      </c>
      <c r="R458" s="4">
        <v>0</v>
      </c>
      <c r="S458" s="4">
        <f>SUM(Nurse[[#This Row],[CNA Hours]],Nurse[[#This Row],[NA TR Hours]],Nurse[[#This Row],[Med Aide/Tech Hours]])</f>
        <v>60.857608695652175</v>
      </c>
      <c r="T458" s="4">
        <v>39.389565217391308</v>
      </c>
      <c r="U458" s="4">
        <v>4.8622826086956517</v>
      </c>
      <c r="V458" s="4">
        <v>16.605760869565216</v>
      </c>
      <c r="W4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4.5246739130434781</v>
      </c>
      <c r="X458" s="4">
        <v>8.6956521739130432E-2</v>
      </c>
      <c r="Y458" s="4">
        <v>0</v>
      </c>
      <c r="Z458" s="4">
        <v>0</v>
      </c>
      <c r="AA458" s="4">
        <v>0</v>
      </c>
      <c r="AB458" s="4">
        <v>0</v>
      </c>
      <c r="AC458" s="4">
        <v>4.4377173913043473</v>
      </c>
      <c r="AD458" s="4">
        <v>0</v>
      </c>
      <c r="AE458" s="4">
        <v>0</v>
      </c>
      <c r="AF458" s="1">
        <v>265455</v>
      </c>
      <c r="AG458" s="1">
        <v>7</v>
      </c>
      <c r="AH458"/>
    </row>
    <row r="459" spans="1:34" x14ac:dyDescent="0.25">
      <c r="A459" t="s">
        <v>496</v>
      </c>
      <c r="B459" t="s">
        <v>97</v>
      </c>
      <c r="C459" t="s">
        <v>760</v>
      </c>
      <c r="D459" t="s">
        <v>598</v>
      </c>
      <c r="E459" s="4">
        <v>70.771739130434781</v>
      </c>
      <c r="F459" s="4">
        <f>Nurse[[#This Row],[Total Nurse Staff Hours]]/Nurse[[#This Row],[MDS Census]]</f>
        <v>3.4527430502227006</v>
      </c>
      <c r="G459" s="4">
        <f>Nurse[[#This Row],[Total Direct Care Staff Hours]]/Nurse[[#This Row],[MDS Census]]</f>
        <v>3.2645108278298265</v>
      </c>
      <c r="H459" s="4">
        <f>Nurse[[#This Row],[Total RN Hours (w/ Admin, DON)]]/Nurse[[#This Row],[MDS Census]]</f>
        <v>0.44821225618184607</v>
      </c>
      <c r="I459" s="4">
        <f>Nurse[[#This Row],[RN Hours (excl. Admin, DON)]]/Nurse[[#This Row],[MDS Census]]</f>
        <v>0.2599800337889725</v>
      </c>
      <c r="J459" s="4">
        <f>SUM(Nurse[[#This Row],[RN Hours (excl. Admin, DON)]],Nurse[[#This Row],[RN Admin Hours]],Nurse[[#This Row],[RN DON Hours]],Nurse[[#This Row],[LPN Hours (excl. Admin)]],Nurse[[#This Row],[LPN Admin Hours]],Nurse[[#This Row],[CNA Hours]],Nurse[[#This Row],[NA TR Hours]],Nurse[[#This Row],[Med Aide/Tech Hours]])</f>
        <v>244.35663043478263</v>
      </c>
      <c r="K459" s="4">
        <f>SUM(Nurse[[#This Row],[RN Hours (excl. Admin, DON)]],Nurse[[#This Row],[LPN Hours (excl. Admin)]],Nurse[[#This Row],[CNA Hours]],Nurse[[#This Row],[NA TR Hours]],Nurse[[#This Row],[Med Aide/Tech Hours]])</f>
        <v>231.03510869565218</v>
      </c>
      <c r="L459" s="4">
        <f>SUM(Nurse[[#This Row],[RN Hours (excl. Admin, DON)]],Nurse[[#This Row],[RN Admin Hours]],Nurse[[#This Row],[RN DON Hours]])</f>
        <v>31.720760869565215</v>
      </c>
      <c r="M459" s="4">
        <v>18.399239130434783</v>
      </c>
      <c r="N459" s="4">
        <v>8.0633695652173909</v>
      </c>
      <c r="O459" s="4">
        <v>5.2581521739130439</v>
      </c>
      <c r="P459" s="4">
        <f>SUM(Nurse[[#This Row],[LPN Hours (excl. Admin)]],Nurse[[#This Row],[LPN Admin Hours]])</f>
        <v>43.139456521739127</v>
      </c>
      <c r="Q459" s="4">
        <v>43.139456521739127</v>
      </c>
      <c r="R459" s="4">
        <v>0</v>
      </c>
      <c r="S459" s="4">
        <f>SUM(Nurse[[#This Row],[CNA Hours]],Nurse[[#This Row],[NA TR Hours]],Nurse[[#This Row],[Med Aide/Tech Hours]])</f>
        <v>169.49641304347827</v>
      </c>
      <c r="T459" s="4">
        <v>136.16065217391306</v>
      </c>
      <c r="U459" s="4">
        <v>3.3777173913043477</v>
      </c>
      <c r="V459" s="4">
        <v>29.958043478260869</v>
      </c>
      <c r="W4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5.2608695652173916</v>
      </c>
      <c r="X459" s="4">
        <v>0</v>
      </c>
      <c r="Y459" s="4">
        <v>0</v>
      </c>
      <c r="Z459" s="4">
        <v>0</v>
      </c>
      <c r="AA459" s="4">
        <v>0</v>
      </c>
      <c r="AB459" s="4">
        <v>0</v>
      </c>
      <c r="AC459" s="4">
        <v>5.2608695652173916</v>
      </c>
      <c r="AD459" s="4">
        <v>0</v>
      </c>
      <c r="AE459" s="4">
        <v>0</v>
      </c>
      <c r="AF459" s="1">
        <v>265335</v>
      </c>
      <c r="AG459" s="1">
        <v>7</v>
      </c>
      <c r="AH459"/>
    </row>
    <row r="460" spans="1:34" x14ac:dyDescent="0.25">
      <c r="A460" t="s">
        <v>496</v>
      </c>
      <c r="B460" t="s">
        <v>319</v>
      </c>
      <c r="C460" t="s">
        <v>724</v>
      </c>
      <c r="D460" t="s">
        <v>538</v>
      </c>
      <c r="E460" s="4">
        <v>124.04347826086956</v>
      </c>
      <c r="F460" s="4">
        <f>Nurse[[#This Row],[Total Nurse Staff Hours]]/Nurse[[#This Row],[MDS Census]]</f>
        <v>2.9192919733613736</v>
      </c>
      <c r="G460" s="4">
        <f>Nurse[[#This Row],[Total Direct Care Staff Hours]]/Nurse[[#This Row],[MDS Census]]</f>
        <v>2.749974588152821</v>
      </c>
      <c r="H460" s="4">
        <f>Nurse[[#This Row],[Total RN Hours (w/ Admin, DON)]]/Nurse[[#This Row],[MDS Census]]</f>
        <v>0.3490509989484753</v>
      </c>
      <c r="I460" s="4">
        <f>Nurse[[#This Row],[RN Hours (excl. Admin, DON)]]/Nurse[[#This Row],[MDS Census]]</f>
        <v>0.28823781983876623</v>
      </c>
      <c r="J460" s="4">
        <f>SUM(Nurse[[#This Row],[RN Hours (excl. Admin, DON)]],Nurse[[#This Row],[RN Admin Hours]],Nurse[[#This Row],[RN DON Hours]],Nurse[[#This Row],[LPN Hours (excl. Admin)]],Nurse[[#This Row],[LPN Admin Hours]],Nurse[[#This Row],[CNA Hours]],Nurse[[#This Row],[NA TR Hours]],Nurse[[#This Row],[Med Aide/Tech Hours]])</f>
        <v>362.11913043478256</v>
      </c>
      <c r="K460" s="4">
        <f>SUM(Nurse[[#This Row],[RN Hours (excl. Admin, DON)]],Nurse[[#This Row],[LPN Hours (excl. Admin)]],Nurse[[#This Row],[CNA Hours]],Nurse[[#This Row],[NA TR Hours]],Nurse[[#This Row],[Med Aide/Tech Hours]])</f>
        <v>341.11641304347819</v>
      </c>
      <c r="L460" s="4">
        <f>SUM(Nurse[[#This Row],[RN Hours (excl. Admin, DON)]],Nurse[[#This Row],[RN Admin Hours]],Nurse[[#This Row],[RN DON Hours]])</f>
        <v>43.297499999999999</v>
      </c>
      <c r="M460" s="4">
        <v>35.754021739130437</v>
      </c>
      <c r="N460" s="4">
        <v>1.6820652173913044</v>
      </c>
      <c r="O460" s="4">
        <v>5.8614130434782608</v>
      </c>
      <c r="P460" s="4">
        <f>SUM(Nurse[[#This Row],[LPN Hours (excl. Admin)]],Nurse[[#This Row],[LPN Admin Hours]])</f>
        <v>81.921630434782614</v>
      </c>
      <c r="Q460" s="4">
        <v>68.462391304347832</v>
      </c>
      <c r="R460" s="4">
        <v>13.459239130434783</v>
      </c>
      <c r="S460" s="4">
        <f>SUM(Nurse[[#This Row],[CNA Hours]],Nurse[[#This Row],[NA TR Hours]],Nurse[[#This Row],[Med Aide/Tech Hours]])</f>
        <v>236.89999999999998</v>
      </c>
      <c r="T460" s="4">
        <v>174.69239130434781</v>
      </c>
      <c r="U460" s="4">
        <v>1.2907608695652173</v>
      </c>
      <c r="V460" s="4">
        <v>60.916847826086958</v>
      </c>
      <c r="W4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60.319130434782608</v>
      </c>
      <c r="X460" s="4">
        <v>0.52304347826086961</v>
      </c>
      <c r="Y460" s="4">
        <v>0</v>
      </c>
      <c r="Z460" s="4">
        <v>0</v>
      </c>
      <c r="AA460" s="4">
        <v>2.0792391304347824</v>
      </c>
      <c r="AB460" s="4">
        <v>0.25543478260869568</v>
      </c>
      <c r="AC460" s="4">
        <v>55.735869565217392</v>
      </c>
      <c r="AD460" s="4">
        <v>0</v>
      </c>
      <c r="AE460" s="4">
        <v>1.7255434782608696</v>
      </c>
      <c r="AF460" s="1">
        <v>265700</v>
      </c>
      <c r="AG460" s="1">
        <v>7</v>
      </c>
      <c r="AH460"/>
    </row>
    <row r="461" spans="1:34" x14ac:dyDescent="0.25">
      <c r="A461" t="s">
        <v>496</v>
      </c>
      <c r="B461" t="s">
        <v>37</v>
      </c>
      <c r="C461" t="s">
        <v>657</v>
      </c>
      <c r="D461" t="s">
        <v>544</v>
      </c>
      <c r="E461" s="4">
        <v>128.40217391304347</v>
      </c>
      <c r="F461" s="4">
        <f>Nurse[[#This Row],[Total Nurse Staff Hours]]/Nurse[[#This Row],[MDS Census]]</f>
        <v>2.3341420468974863</v>
      </c>
      <c r="G461" s="4">
        <f>Nurse[[#This Row],[Total Direct Care Staff Hours]]/Nurse[[#This Row],[MDS Census]]</f>
        <v>2.2482747820198088</v>
      </c>
      <c r="H461" s="4">
        <f>Nurse[[#This Row],[Total RN Hours (w/ Admin, DON)]]/Nurse[[#This Row],[MDS Census]]</f>
        <v>0.23748243460594265</v>
      </c>
      <c r="I461" s="4">
        <f>Nurse[[#This Row],[RN Hours (excl. Admin, DON)]]/Nurse[[#This Row],[MDS Census]]</f>
        <v>0.19346313383560484</v>
      </c>
      <c r="J461" s="4">
        <f>SUM(Nurse[[#This Row],[RN Hours (excl. Admin, DON)]],Nurse[[#This Row],[RN Admin Hours]],Nurse[[#This Row],[RN DON Hours]],Nurse[[#This Row],[LPN Hours (excl. Admin)]],Nurse[[#This Row],[LPN Admin Hours]],Nurse[[#This Row],[CNA Hours]],Nurse[[#This Row],[NA TR Hours]],Nurse[[#This Row],[Med Aide/Tech Hours]])</f>
        <v>299.70891304347828</v>
      </c>
      <c r="K461" s="4">
        <f>SUM(Nurse[[#This Row],[RN Hours (excl. Admin, DON)]],Nurse[[#This Row],[LPN Hours (excl. Admin)]],Nurse[[#This Row],[CNA Hours]],Nurse[[#This Row],[NA TR Hours]],Nurse[[#This Row],[Med Aide/Tech Hours]])</f>
        <v>288.68336956521739</v>
      </c>
      <c r="L461" s="4">
        <f>SUM(Nurse[[#This Row],[RN Hours (excl. Admin, DON)]],Nurse[[#This Row],[RN Admin Hours]],Nurse[[#This Row],[RN DON Hours]])</f>
        <v>30.493260869565219</v>
      </c>
      <c r="M461" s="4">
        <v>24.841086956521739</v>
      </c>
      <c r="N461" s="4">
        <v>0</v>
      </c>
      <c r="O461" s="4">
        <v>5.6521739130434785</v>
      </c>
      <c r="P461" s="4">
        <f>SUM(Nurse[[#This Row],[LPN Hours (excl. Admin)]],Nurse[[#This Row],[LPN Admin Hours]])</f>
        <v>49.518478260869571</v>
      </c>
      <c r="Q461" s="4">
        <v>44.145108695652176</v>
      </c>
      <c r="R461" s="4">
        <v>5.3733695652173923</v>
      </c>
      <c r="S461" s="4">
        <f>SUM(Nurse[[#This Row],[CNA Hours]],Nurse[[#This Row],[NA TR Hours]],Nurse[[#This Row],[Med Aide/Tech Hours]])</f>
        <v>219.69717391304346</v>
      </c>
      <c r="T461" s="4">
        <v>158.25717391304349</v>
      </c>
      <c r="U461" s="4">
        <v>12.518260869565218</v>
      </c>
      <c r="V461" s="4">
        <v>48.921739130434773</v>
      </c>
      <c r="W4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1" s="4">
        <v>0</v>
      </c>
      <c r="Y461" s="4">
        <v>0</v>
      </c>
      <c r="Z461" s="4">
        <v>0</v>
      </c>
      <c r="AA461" s="4">
        <v>0</v>
      </c>
      <c r="AB461" s="4">
        <v>0</v>
      </c>
      <c r="AC461" s="4">
        <v>0</v>
      </c>
      <c r="AD461" s="4">
        <v>0</v>
      </c>
      <c r="AE461" s="4">
        <v>0</v>
      </c>
      <c r="AF461" s="1">
        <v>265161</v>
      </c>
      <c r="AG461" s="1">
        <v>7</v>
      </c>
      <c r="AH461"/>
    </row>
    <row r="462" spans="1:34" x14ac:dyDescent="0.25">
      <c r="A462" t="s">
        <v>496</v>
      </c>
      <c r="B462" t="s">
        <v>455</v>
      </c>
      <c r="C462" t="s">
        <v>860</v>
      </c>
      <c r="D462" t="s">
        <v>613</v>
      </c>
      <c r="E462" s="4">
        <v>40.565217391304351</v>
      </c>
      <c r="F462" s="4">
        <f>Nurse[[#This Row],[Total Nurse Staff Hours]]/Nurse[[#This Row],[MDS Census]]</f>
        <v>2.8072079314040725</v>
      </c>
      <c r="G462" s="4">
        <f>Nurse[[#This Row],[Total Direct Care Staff Hours]]/Nurse[[#This Row],[MDS Census]]</f>
        <v>2.6614415862808141</v>
      </c>
      <c r="H462" s="4">
        <f>Nurse[[#This Row],[Total RN Hours (w/ Admin, DON)]]/Nurse[[#This Row],[MDS Census]]</f>
        <v>0.59619506966773839</v>
      </c>
      <c r="I462" s="4">
        <f>Nurse[[#This Row],[RN Hours (excl. Admin, DON)]]/Nurse[[#This Row],[MDS Census]]</f>
        <v>0.45042872454448013</v>
      </c>
      <c r="J462" s="4">
        <f>SUM(Nurse[[#This Row],[RN Hours (excl. Admin, DON)]],Nurse[[#This Row],[RN Admin Hours]],Nurse[[#This Row],[RN DON Hours]],Nurse[[#This Row],[LPN Hours (excl. Admin)]],Nurse[[#This Row],[LPN Admin Hours]],Nurse[[#This Row],[CNA Hours]],Nurse[[#This Row],[NA TR Hours]],Nurse[[#This Row],[Med Aide/Tech Hours]])</f>
        <v>113.875</v>
      </c>
      <c r="K462" s="4">
        <f>SUM(Nurse[[#This Row],[RN Hours (excl. Admin, DON)]],Nurse[[#This Row],[LPN Hours (excl. Admin)]],Nurse[[#This Row],[CNA Hours]],Nurse[[#This Row],[NA TR Hours]],Nurse[[#This Row],[Med Aide/Tech Hours]])</f>
        <v>107.96195652173913</v>
      </c>
      <c r="L462" s="4">
        <f>SUM(Nurse[[#This Row],[RN Hours (excl. Admin, DON)]],Nurse[[#This Row],[RN Admin Hours]],Nurse[[#This Row],[RN DON Hours]])</f>
        <v>24.184782608695649</v>
      </c>
      <c r="M462" s="4">
        <v>18.271739130434781</v>
      </c>
      <c r="N462" s="4">
        <v>0</v>
      </c>
      <c r="O462" s="4">
        <v>5.9130434782608692</v>
      </c>
      <c r="P462" s="4">
        <f>SUM(Nurse[[#This Row],[LPN Hours (excl. Admin)]],Nurse[[#This Row],[LPN Admin Hours]])</f>
        <v>14.334239130434783</v>
      </c>
      <c r="Q462" s="4">
        <v>14.334239130434783</v>
      </c>
      <c r="R462" s="4">
        <v>0</v>
      </c>
      <c r="S462" s="4">
        <f>SUM(Nurse[[#This Row],[CNA Hours]],Nurse[[#This Row],[NA TR Hours]],Nurse[[#This Row],[Med Aide/Tech Hours]])</f>
        <v>75.355978260869563</v>
      </c>
      <c r="T462" s="4">
        <v>15.301630434782609</v>
      </c>
      <c r="U462" s="4">
        <v>60.054347826086953</v>
      </c>
      <c r="V462" s="4">
        <v>0</v>
      </c>
      <c r="W4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2" s="4">
        <v>0</v>
      </c>
      <c r="Y462" s="4">
        <v>0</v>
      </c>
      <c r="Z462" s="4">
        <v>0</v>
      </c>
      <c r="AA462" s="4">
        <v>0</v>
      </c>
      <c r="AB462" s="4">
        <v>0</v>
      </c>
      <c r="AC462" s="4">
        <v>0</v>
      </c>
      <c r="AD462" s="4">
        <v>0</v>
      </c>
      <c r="AE462" s="4">
        <v>0</v>
      </c>
      <c r="AF462" s="1">
        <v>265874</v>
      </c>
      <c r="AG462" s="1">
        <v>7</v>
      </c>
      <c r="AH462"/>
    </row>
    <row r="463" spans="1:34" x14ac:dyDescent="0.25">
      <c r="A463" t="s">
        <v>496</v>
      </c>
      <c r="B463" t="s">
        <v>312</v>
      </c>
      <c r="C463" t="s">
        <v>655</v>
      </c>
      <c r="D463" t="s">
        <v>540</v>
      </c>
      <c r="E463" s="4">
        <v>41.065217391304351</v>
      </c>
      <c r="F463" s="4">
        <f>Nurse[[#This Row],[Total Nurse Staff Hours]]/Nurse[[#This Row],[MDS Census]]</f>
        <v>3.5423689782953942</v>
      </c>
      <c r="G463" s="4">
        <f>Nurse[[#This Row],[Total Direct Care Staff Hours]]/Nurse[[#This Row],[MDS Census]]</f>
        <v>3.3226204340921117</v>
      </c>
      <c r="H463" s="4">
        <f>Nurse[[#This Row],[Total RN Hours (w/ Admin, DON)]]/Nurse[[#This Row],[MDS Census]]</f>
        <v>0.28158284806776074</v>
      </c>
      <c r="I463" s="4">
        <f>Nurse[[#This Row],[RN Hours (excl. Admin, DON)]]/Nurse[[#This Row],[MDS Census]]</f>
        <v>0.15843568025410271</v>
      </c>
      <c r="J463" s="4">
        <f>SUM(Nurse[[#This Row],[RN Hours (excl. Admin, DON)]],Nurse[[#This Row],[RN Admin Hours]],Nurse[[#This Row],[RN DON Hours]],Nurse[[#This Row],[LPN Hours (excl. Admin)]],Nurse[[#This Row],[LPN Admin Hours]],Nurse[[#This Row],[CNA Hours]],Nurse[[#This Row],[NA TR Hours]],Nurse[[#This Row],[Med Aide/Tech Hours]])</f>
        <v>145.46815217391304</v>
      </c>
      <c r="K463" s="4">
        <f>SUM(Nurse[[#This Row],[RN Hours (excl. Admin, DON)]],Nurse[[#This Row],[LPN Hours (excl. Admin)]],Nurse[[#This Row],[CNA Hours]],Nurse[[#This Row],[NA TR Hours]],Nurse[[#This Row],[Med Aide/Tech Hours]])</f>
        <v>136.44413043478261</v>
      </c>
      <c r="L463" s="4">
        <f>SUM(Nurse[[#This Row],[RN Hours (excl. Admin, DON)]],Nurse[[#This Row],[RN Admin Hours]],Nurse[[#This Row],[RN DON Hours]])</f>
        <v>11.563260869565219</v>
      </c>
      <c r="M463" s="4">
        <v>6.5061956521739139</v>
      </c>
      <c r="N463" s="4">
        <v>0</v>
      </c>
      <c r="O463" s="4">
        <v>5.0570652173913047</v>
      </c>
      <c r="P463" s="4">
        <f>SUM(Nurse[[#This Row],[LPN Hours (excl. Admin)]],Nurse[[#This Row],[LPN Admin Hours]])</f>
        <v>41.363260869565217</v>
      </c>
      <c r="Q463" s="4">
        <v>37.396304347826089</v>
      </c>
      <c r="R463" s="4">
        <v>3.9669565217391289</v>
      </c>
      <c r="S463" s="4">
        <f>SUM(Nurse[[#This Row],[CNA Hours]],Nurse[[#This Row],[NA TR Hours]],Nurse[[#This Row],[Med Aide/Tech Hours]])</f>
        <v>92.541630434782576</v>
      </c>
      <c r="T463" s="4">
        <v>86.256521739130406</v>
      </c>
      <c r="U463" s="4">
        <v>0</v>
      </c>
      <c r="V463" s="4">
        <v>6.2851086956521769</v>
      </c>
      <c r="W4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20.6875</v>
      </c>
      <c r="X463" s="4">
        <v>0</v>
      </c>
      <c r="Y463" s="4">
        <v>0</v>
      </c>
      <c r="Z463" s="4">
        <v>0</v>
      </c>
      <c r="AA463" s="4">
        <v>0</v>
      </c>
      <c r="AB463" s="4">
        <v>0</v>
      </c>
      <c r="AC463" s="4">
        <v>20.6875</v>
      </c>
      <c r="AD463" s="4">
        <v>0</v>
      </c>
      <c r="AE463" s="4">
        <v>0</v>
      </c>
      <c r="AF463" s="1">
        <v>265683</v>
      </c>
      <c r="AG463" s="1">
        <v>7</v>
      </c>
      <c r="AH463"/>
    </row>
    <row r="464" spans="1:34" x14ac:dyDescent="0.25">
      <c r="A464" t="s">
        <v>496</v>
      </c>
      <c r="B464" t="s">
        <v>8</v>
      </c>
      <c r="C464" t="s">
        <v>657</v>
      </c>
      <c r="D464" t="s">
        <v>544</v>
      </c>
      <c r="E464" s="4">
        <v>81.706521739130437</v>
      </c>
      <c r="F464" s="4">
        <f>Nurse[[#This Row],[Total Nurse Staff Hours]]/Nurse[[#This Row],[MDS Census]]</f>
        <v>2.8869282958627109</v>
      </c>
      <c r="G464" s="4">
        <f>Nurse[[#This Row],[Total Direct Care Staff Hours]]/Nurse[[#This Row],[MDS Census]]</f>
        <v>2.7776998802713848</v>
      </c>
      <c r="H464" s="4">
        <f>Nurse[[#This Row],[Total RN Hours (w/ Admin, DON)]]/Nurse[[#This Row],[MDS Census]]</f>
        <v>0.33361048290541451</v>
      </c>
      <c r="I464" s="4">
        <f>Nurse[[#This Row],[RN Hours (excl. Admin, DON)]]/Nurse[[#This Row],[MDS Census]]</f>
        <v>0.27477451110815498</v>
      </c>
      <c r="J464" s="4">
        <f>SUM(Nurse[[#This Row],[RN Hours (excl. Admin, DON)]],Nurse[[#This Row],[RN Admin Hours]],Nurse[[#This Row],[RN DON Hours]],Nurse[[#This Row],[LPN Hours (excl. Admin)]],Nurse[[#This Row],[LPN Admin Hours]],Nurse[[#This Row],[CNA Hours]],Nurse[[#This Row],[NA TR Hours]],Nurse[[#This Row],[Med Aide/Tech Hours]])</f>
        <v>235.88086956521738</v>
      </c>
      <c r="K464" s="4">
        <f>SUM(Nurse[[#This Row],[RN Hours (excl. Admin, DON)]],Nurse[[#This Row],[LPN Hours (excl. Admin)]],Nurse[[#This Row],[CNA Hours]],Nurse[[#This Row],[NA TR Hours]],Nurse[[#This Row],[Med Aide/Tech Hours]])</f>
        <v>226.9561956521739</v>
      </c>
      <c r="L464" s="4">
        <f>SUM(Nurse[[#This Row],[RN Hours (excl. Admin, DON)]],Nurse[[#This Row],[RN Admin Hours]],Nurse[[#This Row],[RN DON Hours]])</f>
        <v>27.258152173913054</v>
      </c>
      <c r="M464" s="4">
        <v>22.450869565217403</v>
      </c>
      <c r="N464" s="4">
        <v>0</v>
      </c>
      <c r="O464" s="4">
        <v>4.8072826086956528</v>
      </c>
      <c r="P464" s="4">
        <f>SUM(Nurse[[#This Row],[LPN Hours (excl. Admin)]],Nurse[[#This Row],[LPN Admin Hours]])</f>
        <v>73.995869565217376</v>
      </c>
      <c r="Q464" s="4">
        <v>69.878478260869556</v>
      </c>
      <c r="R464" s="4">
        <v>4.1173913043478247</v>
      </c>
      <c r="S464" s="4">
        <f>SUM(Nurse[[#This Row],[CNA Hours]],Nurse[[#This Row],[NA TR Hours]],Nurse[[#This Row],[Med Aide/Tech Hours]])</f>
        <v>134.62684782608693</v>
      </c>
      <c r="T464" s="4">
        <v>97.756413043478247</v>
      </c>
      <c r="U464" s="4">
        <v>2.2222826086956524</v>
      </c>
      <c r="V464" s="4">
        <v>34.648152173913047</v>
      </c>
      <c r="W4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90.967282608695669</v>
      </c>
      <c r="X464" s="4">
        <v>4.6628260869565219</v>
      </c>
      <c r="Y464" s="4">
        <v>0</v>
      </c>
      <c r="Z464" s="4">
        <v>0</v>
      </c>
      <c r="AA464" s="4">
        <v>15.913260869565219</v>
      </c>
      <c r="AB464" s="4">
        <v>0</v>
      </c>
      <c r="AC464" s="4">
        <v>55.885326086956539</v>
      </c>
      <c r="AD464" s="4">
        <v>0</v>
      </c>
      <c r="AE464" s="4">
        <v>14.505869565217393</v>
      </c>
      <c r="AF464" s="1">
        <v>265749</v>
      </c>
      <c r="AG464" s="1">
        <v>7</v>
      </c>
      <c r="AH464"/>
    </row>
    <row r="465" spans="1:34" x14ac:dyDescent="0.25">
      <c r="A465" t="s">
        <v>496</v>
      </c>
      <c r="B465" t="s">
        <v>91</v>
      </c>
      <c r="C465" t="s">
        <v>714</v>
      </c>
      <c r="D465" t="s">
        <v>523</v>
      </c>
      <c r="E465" s="4">
        <v>144.69565217391303</v>
      </c>
      <c r="F465" s="4">
        <f>Nurse[[#This Row],[Total Nurse Staff Hours]]/Nurse[[#This Row],[MDS Census]]</f>
        <v>3.0500187800480778</v>
      </c>
      <c r="G465" s="4">
        <f>Nurse[[#This Row],[Total Direct Care Staff Hours]]/Nurse[[#This Row],[MDS Census]]</f>
        <v>2.9736966646634628</v>
      </c>
      <c r="H465" s="4">
        <f>Nurse[[#This Row],[Total RN Hours (w/ Admin, DON)]]/Nurse[[#This Row],[MDS Census]]</f>
        <v>0.30350060096153847</v>
      </c>
      <c r="I465" s="4">
        <f>Nurse[[#This Row],[RN Hours (excl. Admin, DON)]]/Nurse[[#This Row],[MDS Census]]</f>
        <v>0.22717848557692311</v>
      </c>
      <c r="J465" s="4">
        <f>SUM(Nurse[[#This Row],[RN Hours (excl. Admin, DON)]],Nurse[[#This Row],[RN Admin Hours]],Nurse[[#This Row],[RN DON Hours]],Nurse[[#This Row],[LPN Hours (excl. Admin)]],Nurse[[#This Row],[LPN Admin Hours]],Nurse[[#This Row],[CNA Hours]],Nurse[[#This Row],[NA TR Hours]],Nurse[[#This Row],[Med Aide/Tech Hours]])</f>
        <v>441.32445652173925</v>
      </c>
      <c r="K465" s="4">
        <f>SUM(Nurse[[#This Row],[RN Hours (excl. Admin, DON)]],Nurse[[#This Row],[LPN Hours (excl. Admin)]],Nurse[[#This Row],[CNA Hours]],Nurse[[#This Row],[NA TR Hours]],Nurse[[#This Row],[Med Aide/Tech Hours]])</f>
        <v>430.28097826086969</v>
      </c>
      <c r="L465" s="4">
        <f>SUM(Nurse[[#This Row],[RN Hours (excl. Admin, DON)]],Nurse[[#This Row],[RN Admin Hours]],Nurse[[#This Row],[RN DON Hours]])</f>
        <v>43.915217391304346</v>
      </c>
      <c r="M465" s="4">
        <v>32.871739130434783</v>
      </c>
      <c r="N465" s="4">
        <v>0</v>
      </c>
      <c r="O465" s="4">
        <v>11.043478260869565</v>
      </c>
      <c r="P465" s="4">
        <f>SUM(Nurse[[#This Row],[LPN Hours (excl. Admin)]],Nurse[[#This Row],[LPN Admin Hours]])</f>
        <v>77.464565217391325</v>
      </c>
      <c r="Q465" s="4">
        <v>77.464565217391325</v>
      </c>
      <c r="R465" s="4">
        <v>0</v>
      </c>
      <c r="S465" s="4">
        <f>SUM(Nurse[[#This Row],[CNA Hours]],Nurse[[#This Row],[NA TR Hours]],Nurse[[#This Row],[Med Aide/Tech Hours]])</f>
        <v>319.94467391304357</v>
      </c>
      <c r="T465" s="4">
        <v>267.40793478260883</v>
      </c>
      <c r="U465" s="4">
        <v>44.102826086956519</v>
      </c>
      <c r="V465" s="4">
        <v>8.4339130434782614</v>
      </c>
      <c r="W4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5" s="4">
        <v>0</v>
      </c>
      <c r="Y465" s="4">
        <v>0</v>
      </c>
      <c r="Z465" s="4">
        <v>0</v>
      </c>
      <c r="AA465" s="4">
        <v>0</v>
      </c>
      <c r="AB465" s="4">
        <v>0</v>
      </c>
      <c r="AC465" s="4">
        <v>0</v>
      </c>
      <c r="AD465" s="4">
        <v>0</v>
      </c>
      <c r="AE465" s="4">
        <v>0</v>
      </c>
      <c r="AF465" s="1">
        <v>265324</v>
      </c>
      <c r="AG465" s="1">
        <v>7</v>
      </c>
      <c r="AH465"/>
    </row>
    <row r="466" spans="1:34" x14ac:dyDescent="0.25">
      <c r="AH466"/>
    </row>
    <row r="467" spans="1:34" x14ac:dyDescent="0.25">
      <c r="AH467"/>
    </row>
    <row r="468" spans="1:34" x14ac:dyDescent="0.25">
      <c r="AH468"/>
    </row>
    <row r="469" spans="1:34" x14ac:dyDescent="0.25">
      <c r="AH469"/>
    </row>
    <row r="470" spans="1:34" x14ac:dyDescent="0.25">
      <c r="AH470"/>
    </row>
    <row r="471" spans="1:34" x14ac:dyDescent="0.25">
      <c r="AH471"/>
    </row>
    <row r="472" spans="1:34" x14ac:dyDescent="0.25">
      <c r="AH472"/>
    </row>
    <row r="473" spans="1:34" x14ac:dyDescent="0.25">
      <c r="AH473"/>
    </row>
    <row r="474" spans="1:34" x14ac:dyDescent="0.25">
      <c r="AH474"/>
    </row>
    <row r="475" spans="1:34" x14ac:dyDescent="0.25">
      <c r="AH475"/>
    </row>
    <row r="476" spans="1:34" x14ac:dyDescent="0.25">
      <c r="AH476"/>
    </row>
    <row r="477" spans="1:34" x14ac:dyDescent="0.25">
      <c r="AH477"/>
    </row>
    <row r="478" spans="1:34" x14ac:dyDescent="0.25">
      <c r="AH478"/>
    </row>
    <row r="479" spans="1:34" x14ac:dyDescent="0.25">
      <c r="AH479"/>
    </row>
    <row r="480" spans="1: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6" spans="34:34" x14ac:dyDescent="0.25">
      <c r="AH656"/>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656"/>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864</v>
      </c>
      <c r="B1" s="2" t="s">
        <v>866</v>
      </c>
      <c r="C1" s="2" t="s">
        <v>867</v>
      </c>
      <c r="D1" s="2" t="s">
        <v>868</v>
      </c>
      <c r="E1" s="2" t="s">
        <v>869</v>
      </c>
      <c r="F1" s="2" t="s">
        <v>874</v>
      </c>
      <c r="G1" s="2" t="s">
        <v>900</v>
      </c>
      <c r="H1" s="9" t="s">
        <v>901</v>
      </c>
      <c r="I1" s="2" t="s">
        <v>875</v>
      </c>
      <c r="J1" s="2" t="s">
        <v>898</v>
      </c>
      <c r="K1" s="9" t="s">
        <v>902</v>
      </c>
      <c r="L1" s="2" t="s">
        <v>876</v>
      </c>
      <c r="M1" s="2" t="s">
        <v>899</v>
      </c>
      <c r="N1" s="9" t="s">
        <v>910</v>
      </c>
      <c r="O1" s="2" t="s">
        <v>877</v>
      </c>
      <c r="P1" s="2" t="s">
        <v>888</v>
      </c>
      <c r="Q1" s="7" t="s">
        <v>904</v>
      </c>
      <c r="R1" s="2" t="s">
        <v>878</v>
      </c>
      <c r="S1" s="2" t="s">
        <v>889</v>
      </c>
      <c r="T1" s="9" t="s">
        <v>903</v>
      </c>
      <c r="U1" s="2" t="s">
        <v>879</v>
      </c>
      <c r="V1" s="2" t="s">
        <v>890</v>
      </c>
      <c r="W1" s="9" t="s">
        <v>905</v>
      </c>
      <c r="X1" s="2" t="s">
        <v>881</v>
      </c>
      <c r="Y1" s="2" t="s">
        <v>891</v>
      </c>
      <c r="Z1" s="9" t="s">
        <v>906</v>
      </c>
      <c r="AA1" s="2" t="s">
        <v>882</v>
      </c>
      <c r="AB1" s="2" t="s">
        <v>892</v>
      </c>
      <c r="AC1" s="9" t="s">
        <v>911</v>
      </c>
      <c r="AD1" s="2" t="s">
        <v>884</v>
      </c>
      <c r="AE1" s="2" t="s">
        <v>893</v>
      </c>
      <c r="AF1" s="9" t="s">
        <v>907</v>
      </c>
      <c r="AG1" s="2" t="s">
        <v>885</v>
      </c>
      <c r="AH1" s="2" t="s">
        <v>894</v>
      </c>
      <c r="AI1" s="9" t="s">
        <v>908</v>
      </c>
      <c r="AJ1" s="2" t="s">
        <v>886</v>
      </c>
      <c r="AK1" s="2" t="s">
        <v>895</v>
      </c>
      <c r="AL1" s="9" t="s">
        <v>909</v>
      </c>
      <c r="AM1" s="2" t="s">
        <v>896</v>
      </c>
      <c r="AN1" s="3" t="s">
        <v>897</v>
      </c>
    </row>
    <row r="2" spans="1:51" x14ac:dyDescent="0.25">
      <c r="A2" t="s">
        <v>496</v>
      </c>
      <c r="B2" t="s">
        <v>426</v>
      </c>
      <c r="C2" t="s">
        <v>755</v>
      </c>
      <c r="D2" t="s">
        <v>589</v>
      </c>
      <c r="E2" s="4">
        <v>48.673913043478258</v>
      </c>
      <c r="F2" s="4">
        <v>166.38315217391303</v>
      </c>
      <c r="G2" s="4">
        <v>0</v>
      </c>
      <c r="H2" s="10">
        <v>0</v>
      </c>
      <c r="I2" s="4">
        <v>146.88586956521738</v>
      </c>
      <c r="J2" s="4">
        <v>0</v>
      </c>
      <c r="K2" s="10">
        <v>0</v>
      </c>
      <c r="L2" s="4">
        <v>37.315217391304344</v>
      </c>
      <c r="M2" s="4">
        <v>0</v>
      </c>
      <c r="N2" s="10">
        <v>0</v>
      </c>
      <c r="O2" s="4">
        <v>28.883152173913043</v>
      </c>
      <c r="P2" s="4">
        <v>0</v>
      </c>
      <c r="Q2" s="8">
        <v>0</v>
      </c>
      <c r="R2" s="4">
        <v>2.9538043478260869</v>
      </c>
      <c r="S2" s="4">
        <v>0</v>
      </c>
      <c r="T2" s="10">
        <v>0</v>
      </c>
      <c r="U2" s="4">
        <v>5.4782608695652177</v>
      </c>
      <c r="V2" s="4">
        <v>0</v>
      </c>
      <c r="W2" s="10">
        <v>0</v>
      </c>
      <c r="X2" s="4">
        <v>19.964673913043477</v>
      </c>
      <c r="Y2" s="4">
        <v>0</v>
      </c>
      <c r="Z2" s="10">
        <v>0</v>
      </c>
      <c r="AA2" s="4">
        <v>11.065217391304348</v>
      </c>
      <c r="AB2" s="4">
        <v>0</v>
      </c>
      <c r="AC2" s="10">
        <v>0</v>
      </c>
      <c r="AD2" s="4">
        <v>73.032608695652172</v>
      </c>
      <c r="AE2" s="4">
        <v>0</v>
      </c>
      <c r="AF2" s="10">
        <v>0</v>
      </c>
      <c r="AG2" s="4">
        <v>0</v>
      </c>
      <c r="AH2" s="4">
        <v>0</v>
      </c>
      <c r="AI2" s="10" t="s">
        <v>912</v>
      </c>
      <c r="AJ2" s="4">
        <v>25.005434782608695</v>
      </c>
      <c r="AK2" s="4">
        <v>0</v>
      </c>
      <c r="AL2" s="10" t="s">
        <v>912</v>
      </c>
      <c r="AM2" s="1">
        <v>265839</v>
      </c>
      <c r="AN2" s="1">
        <v>7</v>
      </c>
      <c r="AX2"/>
      <c r="AY2"/>
    </row>
    <row r="3" spans="1:51" x14ac:dyDescent="0.25">
      <c r="A3" t="s">
        <v>496</v>
      </c>
      <c r="B3" t="s">
        <v>294</v>
      </c>
      <c r="C3" t="s">
        <v>761</v>
      </c>
      <c r="D3" t="s">
        <v>581</v>
      </c>
      <c r="E3" s="4">
        <v>78.739130434782609</v>
      </c>
      <c r="F3" s="4">
        <v>224.98282608695649</v>
      </c>
      <c r="G3" s="4">
        <v>0</v>
      </c>
      <c r="H3" s="10">
        <v>0</v>
      </c>
      <c r="I3" s="4">
        <v>199.80521739130432</v>
      </c>
      <c r="J3" s="4">
        <v>0</v>
      </c>
      <c r="K3" s="10">
        <v>0</v>
      </c>
      <c r="L3" s="4">
        <v>34.292065217391297</v>
      </c>
      <c r="M3" s="4">
        <v>0</v>
      </c>
      <c r="N3" s="10">
        <v>0</v>
      </c>
      <c r="O3" s="4">
        <v>22.307826086956517</v>
      </c>
      <c r="P3" s="4">
        <v>0</v>
      </c>
      <c r="Q3" s="8">
        <v>0</v>
      </c>
      <c r="R3" s="4">
        <v>6.5059782608695649</v>
      </c>
      <c r="S3" s="4">
        <v>0</v>
      </c>
      <c r="T3" s="10">
        <v>0</v>
      </c>
      <c r="U3" s="4">
        <v>5.4782608695652177</v>
      </c>
      <c r="V3" s="4">
        <v>0</v>
      </c>
      <c r="W3" s="10">
        <v>0</v>
      </c>
      <c r="X3" s="4">
        <v>27.790434782608685</v>
      </c>
      <c r="Y3" s="4">
        <v>0</v>
      </c>
      <c r="Z3" s="10">
        <v>0</v>
      </c>
      <c r="AA3" s="4">
        <v>13.193369565217392</v>
      </c>
      <c r="AB3" s="4">
        <v>0</v>
      </c>
      <c r="AC3" s="10">
        <v>0</v>
      </c>
      <c r="AD3" s="4">
        <v>79.09728260869565</v>
      </c>
      <c r="AE3" s="4">
        <v>0</v>
      </c>
      <c r="AF3" s="10">
        <v>0</v>
      </c>
      <c r="AG3" s="4">
        <v>41.559999999999988</v>
      </c>
      <c r="AH3" s="4">
        <v>0</v>
      </c>
      <c r="AI3" s="10">
        <v>0</v>
      </c>
      <c r="AJ3" s="4">
        <v>29.049673913043485</v>
      </c>
      <c r="AK3" s="4">
        <v>0</v>
      </c>
      <c r="AL3" s="10" t="s">
        <v>912</v>
      </c>
      <c r="AM3" s="1">
        <v>265657</v>
      </c>
      <c r="AN3" s="1">
        <v>7</v>
      </c>
      <c r="AX3"/>
      <c r="AY3"/>
    </row>
    <row r="4" spans="1:51" x14ac:dyDescent="0.25">
      <c r="A4" t="s">
        <v>496</v>
      </c>
      <c r="B4" t="s">
        <v>428</v>
      </c>
      <c r="C4" t="s">
        <v>853</v>
      </c>
      <c r="D4" t="s">
        <v>593</v>
      </c>
      <c r="E4" s="4">
        <v>36.804347826086953</v>
      </c>
      <c r="F4" s="4">
        <v>182.95956521739132</v>
      </c>
      <c r="G4" s="4">
        <v>39.896630434782608</v>
      </c>
      <c r="H4" s="10">
        <v>0.21806255599360275</v>
      </c>
      <c r="I4" s="4">
        <v>166.5967391304348</v>
      </c>
      <c r="J4" s="4">
        <v>39.896630434782608</v>
      </c>
      <c r="K4" s="10">
        <v>0.23948026019612573</v>
      </c>
      <c r="L4" s="4">
        <v>46.63673913043479</v>
      </c>
      <c r="M4" s="4">
        <v>3.0011956521739132</v>
      </c>
      <c r="N4" s="10">
        <v>6.4352605009112981E-2</v>
      </c>
      <c r="O4" s="4">
        <v>30.27391304347827</v>
      </c>
      <c r="P4" s="4">
        <v>3.0011956521739132</v>
      </c>
      <c r="Q4" s="8">
        <v>9.9134712049403967E-2</v>
      </c>
      <c r="R4" s="4">
        <v>11.232391304347827</v>
      </c>
      <c r="S4" s="4">
        <v>0</v>
      </c>
      <c r="T4" s="10">
        <v>0</v>
      </c>
      <c r="U4" s="4">
        <v>5.1304347826086953</v>
      </c>
      <c r="V4" s="4">
        <v>0</v>
      </c>
      <c r="W4" s="10">
        <v>0</v>
      </c>
      <c r="X4" s="4">
        <v>27.951630434782611</v>
      </c>
      <c r="Y4" s="4">
        <v>7.5797826086956528</v>
      </c>
      <c r="Z4" s="10">
        <v>0.27117497229297505</v>
      </c>
      <c r="AA4" s="4">
        <v>0</v>
      </c>
      <c r="AB4" s="4">
        <v>0</v>
      </c>
      <c r="AC4" s="10" t="s">
        <v>912</v>
      </c>
      <c r="AD4" s="4">
        <v>84.015217391304347</v>
      </c>
      <c r="AE4" s="4">
        <v>27.199347826086953</v>
      </c>
      <c r="AF4" s="10">
        <v>0.32374311072010759</v>
      </c>
      <c r="AG4" s="4">
        <v>0</v>
      </c>
      <c r="AH4" s="4">
        <v>0</v>
      </c>
      <c r="AI4" s="10" t="s">
        <v>912</v>
      </c>
      <c r="AJ4" s="4">
        <v>24.35597826086957</v>
      </c>
      <c r="AK4" s="4">
        <v>2.116304347826087</v>
      </c>
      <c r="AL4" s="10">
        <v>11.508731381612739</v>
      </c>
      <c r="AM4" s="1">
        <v>265841</v>
      </c>
      <c r="AN4" s="1">
        <v>7</v>
      </c>
      <c r="AX4"/>
      <c r="AY4"/>
    </row>
    <row r="5" spans="1:51" x14ac:dyDescent="0.25">
      <c r="A5" t="s">
        <v>496</v>
      </c>
      <c r="B5" t="s">
        <v>418</v>
      </c>
      <c r="C5" t="s">
        <v>851</v>
      </c>
      <c r="D5" t="s">
        <v>593</v>
      </c>
      <c r="E5" s="4">
        <v>48.380434782608695</v>
      </c>
      <c r="F5" s="4">
        <v>135.40489130434781</v>
      </c>
      <c r="G5" s="4">
        <v>0</v>
      </c>
      <c r="H5" s="10">
        <v>0</v>
      </c>
      <c r="I5" s="4">
        <v>124.60869565217392</v>
      </c>
      <c r="J5" s="4">
        <v>0</v>
      </c>
      <c r="K5" s="10">
        <v>0</v>
      </c>
      <c r="L5" s="4">
        <v>18.828804347826086</v>
      </c>
      <c r="M5" s="4">
        <v>0</v>
      </c>
      <c r="N5" s="10">
        <v>0</v>
      </c>
      <c r="O5" s="4">
        <v>8.0326086956521738</v>
      </c>
      <c r="P5" s="4">
        <v>0</v>
      </c>
      <c r="Q5" s="8">
        <v>0</v>
      </c>
      <c r="R5" s="4">
        <v>4.4918478260869561</v>
      </c>
      <c r="S5" s="4">
        <v>0</v>
      </c>
      <c r="T5" s="10">
        <v>0</v>
      </c>
      <c r="U5" s="4">
        <v>6.3043478260869561</v>
      </c>
      <c r="V5" s="4">
        <v>0</v>
      </c>
      <c r="W5" s="10">
        <v>0</v>
      </c>
      <c r="X5" s="4">
        <v>27.828804347826086</v>
      </c>
      <c r="Y5" s="4">
        <v>0</v>
      </c>
      <c r="Z5" s="10">
        <v>0</v>
      </c>
      <c r="AA5" s="4">
        <v>0</v>
      </c>
      <c r="AB5" s="4">
        <v>0</v>
      </c>
      <c r="AC5" s="10" t="s">
        <v>912</v>
      </c>
      <c r="AD5" s="4">
        <v>80.592391304347828</v>
      </c>
      <c r="AE5" s="4">
        <v>0</v>
      </c>
      <c r="AF5" s="10">
        <v>0</v>
      </c>
      <c r="AG5" s="4">
        <v>0</v>
      </c>
      <c r="AH5" s="4">
        <v>0</v>
      </c>
      <c r="AI5" s="10" t="s">
        <v>912</v>
      </c>
      <c r="AJ5" s="4">
        <v>8.1548913043478262</v>
      </c>
      <c r="AK5" s="4">
        <v>0</v>
      </c>
      <c r="AL5" s="10" t="s">
        <v>912</v>
      </c>
      <c r="AM5" s="1">
        <v>265831</v>
      </c>
      <c r="AN5" s="1">
        <v>7</v>
      </c>
      <c r="AX5"/>
      <c r="AY5"/>
    </row>
    <row r="6" spans="1:51" x14ac:dyDescent="0.25">
      <c r="A6" t="s">
        <v>496</v>
      </c>
      <c r="B6" t="s">
        <v>433</v>
      </c>
      <c r="C6" t="s">
        <v>668</v>
      </c>
      <c r="D6" t="s">
        <v>629</v>
      </c>
      <c r="E6" s="4">
        <v>42.141304347826086</v>
      </c>
      <c r="F6" s="4">
        <v>130.94380434782607</v>
      </c>
      <c r="G6" s="4">
        <v>12.553478260869564</v>
      </c>
      <c r="H6" s="10">
        <v>9.5869203765637928E-2</v>
      </c>
      <c r="I6" s="4">
        <v>123.49271739130432</v>
      </c>
      <c r="J6" s="4">
        <v>10.912173913043478</v>
      </c>
      <c r="K6" s="10">
        <v>8.8362894132993253E-2</v>
      </c>
      <c r="L6" s="4">
        <v>12.50336956521739</v>
      </c>
      <c r="M6" s="4">
        <v>0.62684782608695655</v>
      </c>
      <c r="N6" s="10">
        <v>5.0134311620345824E-2</v>
      </c>
      <c r="O6" s="4">
        <v>6.6935869565217372</v>
      </c>
      <c r="P6" s="4">
        <v>0.62684782608695655</v>
      </c>
      <c r="Q6" s="8">
        <v>9.3649015118299511E-2</v>
      </c>
      <c r="R6" s="4">
        <v>0</v>
      </c>
      <c r="S6" s="4">
        <v>0</v>
      </c>
      <c r="T6" s="10" t="s">
        <v>912</v>
      </c>
      <c r="U6" s="4">
        <v>5.8097826086956523</v>
      </c>
      <c r="V6" s="4">
        <v>0</v>
      </c>
      <c r="W6" s="10">
        <v>0</v>
      </c>
      <c r="X6" s="4">
        <v>27.401630434782597</v>
      </c>
      <c r="Y6" s="4">
        <v>0</v>
      </c>
      <c r="Z6" s="10">
        <v>0</v>
      </c>
      <c r="AA6" s="4">
        <v>1.6413043478260869</v>
      </c>
      <c r="AB6" s="4">
        <v>1.6413043478260869</v>
      </c>
      <c r="AC6" s="10">
        <v>1</v>
      </c>
      <c r="AD6" s="4">
        <v>67.654782608695641</v>
      </c>
      <c r="AE6" s="4">
        <v>6.8016304347826084</v>
      </c>
      <c r="AF6" s="10">
        <v>0.10053436242818402</v>
      </c>
      <c r="AG6" s="4">
        <v>0</v>
      </c>
      <c r="AH6" s="4">
        <v>0</v>
      </c>
      <c r="AI6" s="10" t="s">
        <v>912</v>
      </c>
      <c r="AJ6" s="4">
        <v>21.742717391304346</v>
      </c>
      <c r="AK6" s="4">
        <v>3.4836956521739131</v>
      </c>
      <c r="AL6" s="10">
        <v>6.2412792511700461</v>
      </c>
      <c r="AM6" s="1">
        <v>265846</v>
      </c>
      <c r="AN6" s="1">
        <v>7</v>
      </c>
      <c r="AX6"/>
      <c r="AY6"/>
    </row>
    <row r="7" spans="1:51" x14ac:dyDescent="0.25">
      <c r="A7" t="s">
        <v>496</v>
      </c>
      <c r="B7" t="s">
        <v>157</v>
      </c>
      <c r="C7" t="s">
        <v>678</v>
      </c>
      <c r="D7" t="s">
        <v>551</v>
      </c>
      <c r="E7" s="4">
        <v>43.173913043478258</v>
      </c>
      <c r="F7" s="4">
        <v>137.9375</v>
      </c>
      <c r="G7" s="4">
        <v>0</v>
      </c>
      <c r="H7" s="10">
        <v>0</v>
      </c>
      <c r="I7" s="4">
        <v>126.61684782608698</v>
      </c>
      <c r="J7" s="4">
        <v>0</v>
      </c>
      <c r="K7" s="10">
        <v>0</v>
      </c>
      <c r="L7" s="4">
        <v>13.907608695652172</v>
      </c>
      <c r="M7" s="4">
        <v>0</v>
      </c>
      <c r="N7" s="10">
        <v>0</v>
      </c>
      <c r="O7" s="4">
        <v>8.1684782608695645</v>
      </c>
      <c r="P7" s="4">
        <v>0</v>
      </c>
      <c r="Q7" s="8">
        <v>0</v>
      </c>
      <c r="R7" s="4">
        <v>0</v>
      </c>
      <c r="S7" s="4">
        <v>0</v>
      </c>
      <c r="T7" s="10" t="s">
        <v>912</v>
      </c>
      <c r="U7" s="4">
        <v>5.7391304347826084</v>
      </c>
      <c r="V7" s="4">
        <v>0</v>
      </c>
      <c r="W7" s="10">
        <v>0</v>
      </c>
      <c r="X7" s="4">
        <v>38.440217391304351</v>
      </c>
      <c r="Y7" s="4">
        <v>0</v>
      </c>
      <c r="Z7" s="10">
        <v>0</v>
      </c>
      <c r="AA7" s="4">
        <v>5.5815217391304346</v>
      </c>
      <c r="AB7" s="4">
        <v>0</v>
      </c>
      <c r="AC7" s="10">
        <v>0</v>
      </c>
      <c r="AD7" s="4">
        <v>48.258152173913047</v>
      </c>
      <c r="AE7" s="4">
        <v>0</v>
      </c>
      <c r="AF7" s="10">
        <v>0</v>
      </c>
      <c r="AG7" s="4">
        <v>16.097826086956523</v>
      </c>
      <c r="AH7" s="4">
        <v>0</v>
      </c>
      <c r="AI7" s="10">
        <v>0</v>
      </c>
      <c r="AJ7" s="4">
        <v>15.652173913043478</v>
      </c>
      <c r="AK7" s="4">
        <v>0</v>
      </c>
      <c r="AL7" s="10" t="s">
        <v>912</v>
      </c>
      <c r="AM7" s="1">
        <v>265420</v>
      </c>
      <c r="AN7" s="1">
        <v>7</v>
      </c>
      <c r="AX7"/>
      <c r="AY7"/>
    </row>
    <row r="8" spans="1:51" x14ac:dyDescent="0.25">
      <c r="A8" t="s">
        <v>496</v>
      </c>
      <c r="B8" t="s">
        <v>430</v>
      </c>
      <c r="C8" t="s">
        <v>855</v>
      </c>
      <c r="D8" t="s">
        <v>539</v>
      </c>
      <c r="E8" s="4">
        <v>25.967391304347824</v>
      </c>
      <c r="F8" s="4">
        <v>89.824130434782617</v>
      </c>
      <c r="G8" s="4">
        <v>0</v>
      </c>
      <c r="H8" s="10">
        <v>0</v>
      </c>
      <c r="I8" s="4">
        <v>85.644673913043491</v>
      </c>
      <c r="J8" s="4">
        <v>0</v>
      </c>
      <c r="K8" s="10">
        <v>0</v>
      </c>
      <c r="L8" s="4">
        <v>1.6929347826086953</v>
      </c>
      <c r="M8" s="4">
        <v>0</v>
      </c>
      <c r="N8" s="10">
        <v>0</v>
      </c>
      <c r="O8" s="4">
        <v>1.6929347826086953</v>
      </c>
      <c r="P8" s="4">
        <v>0</v>
      </c>
      <c r="Q8" s="8">
        <v>0</v>
      </c>
      <c r="R8" s="4">
        <v>0</v>
      </c>
      <c r="S8" s="4">
        <v>0</v>
      </c>
      <c r="T8" s="10" t="s">
        <v>912</v>
      </c>
      <c r="U8" s="4">
        <v>0</v>
      </c>
      <c r="V8" s="4">
        <v>0</v>
      </c>
      <c r="W8" s="10" t="s">
        <v>912</v>
      </c>
      <c r="X8" s="4">
        <v>22.520108695652173</v>
      </c>
      <c r="Y8" s="4">
        <v>0</v>
      </c>
      <c r="Z8" s="10">
        <v>0</v>
      </c>
      <c r="AA8" s="4">
        <v>4.1794565217391302</v>
      </c>
      <c r="AB8" s="4">
        <v>0</v>
      </c>
      <c r="AC8" s="10">
        <v>0</v>
      </c>
      <c r="AD8" s="4">
        <v>23.519891304347826</v>
      </c>
      <c r="AE8" s="4">
        <v>0</v>
      </c>
      <c r="AF8" s="10">
        <v>0</v>
      </c>
      <c r="AG8" s="4">
        <v>30.047934782608703</v>
      </c>
      <c r="AH8" s="4">
        <v>0</v>
      </c>
      <c r="AI8" s="10">
        <v>0</v>
      </c>
      <c r="AJ8" s="4">
        <v>7.8638043478260862</v>
      </c>
      <c r="AK8" s="4">
        <v>0</v>
      </c>
      <c r="AL8" s="10" t="s">
        <v>912</v>
      </c>
      <c r="AM8" s="1">
        <v>265843</v>
      </c>
      <c r="AN8" s="1">
        <v>7</v>
      </c>
      <c r="AX8"/>
      <c r="AY8"/>
    </row>
    <row r="9" spans="1:51" x14ac:dyDescent="0.25">
      <c r="A9" t="s">
        <v>496</v>
      </c>
      <c r="B9" t="s">
        <v>397</v>
      </c>
      <c r="C9" t="s">
        <v>700</v>
      </c>
      <c r="D9" t="s">
        <v>538</v>
      </c>
      <c r="E9" s="4">
        <v>23.228260869565219</v>
      </c>
      <c r="F9" s="4">
        <v>98.600543478260875</v>
      </c>
      <c r="G9" s="4">
        <v>45.991847826086961</v>
      </c>
      <c r="H9" s="10">
        <v>0.46644618988562769</v>
      </c>
      <c r="I9" s="4">
        <v>88.309782608695656</v>
      </c>
      <c r="J9" s="4">
        <v>41.644021739130437</v>
      </c>
      <c r="K9" s="10">
        <v>0.47156748107575852</v>
      </c>
      <c r="L9" s="4">
        <v>12.0625</v>
      </c>
      <c r="M9" s="4">
        <v>4.695652173913043</v>
      </c>
      <c r="N9" s="10">
        <v>0.38927686415859425</v>
      </c>
      <c r="O9" s="4">
        <v>5.8016304347826084</v>
      </c>
      <c r="P9" s="4">
        <v>0.34782608695652173</v>
      </c>
      <c r="Q9" s="8">
        <v>5.9953161592505855E-2</v>
      </c>
      <c r="R9" s="4">
        <v>0</v>
      </c>
      <c r="S9" s="4">
        <v>0</v>
      </c>
      <c r="T9" s="10" t="s">
        <v>912</v>
      </c>
      <c r="U9" s="4">
        <v>6.2608695652173916</v>
      </c>
      <c r="V9" s="4">
        <v>4.3478260869565215</v>
      </c>
      <c r="W9" s="10">
        <v>0.69444444444444442</v>
      </c>
      <c r="X9" s="4">
        <v>20.013586956521738</v>
      </c>
      <c r="Y9" s="4">
        <v>10.809782608695652</v>
      </c>
      <c r="Z9" s="10">
        <v>0.54012219959266805</v>
      </c>
      <c r="AA9" s="4">
        <v>4.0298913043478262</v>
      </c>
      <c r="AB9" s="4">
        <v>0</v>
      </c>
      <c r="AC9" s="10">
        <v>0</v>
      </c>
      <c r="AD9" s="4">
        <v>54.5625</v>
      </c>
      <c r="AE9" s="4">
        <v>27.790760869565219</v>
      </c>
      <c r="AF9" s="10">
        <v>0.50933811444793065</v>
      </c>
      <c r="AG9" s="4">
        <v>0</v>
      </c>
      <c r="AH9" s="4">
        <v>0</v>
      </c>
      <c r="AI9" s="10" t="s">
        <v>912</v>
      </c>
      <c r="AJ9" s="4">
        <v>7.9320652173913047</v>
      </c>
      <c r="AK9" s="4">
        <v>2.6956521739130435</v>
      </c>
      <c r="AL9" s="10">
        <v>2.9425403225806455</v>
      </c>
      <c r="AM9" s="1">
        <v>265802</v>
      </c>
      <c r="AN9" s="1">
        <v>7</v>
      </c>
      <c r="AX9"/>
      <c r="AY9"/>
    </row>
    <row r="10" spans="1:51" x14ac:dyDescent="0.25">
      <c r="A10" t="s">
        <v>496</v>
      </c>
      <c r="B10" t="s">
        <v>457</v>
      </c>
      <c r="C10" t="s">
        <v>734</v>
      </c>
      <c r="D10" t="s">
        <v>563</v>
      </c>
      <c r="E10" s="4">
        <v>32.633802816901408</v>
      </c>
      <c r="F10" s="4">
        <v>158.22816901408453</v>
      </c>
      <c r="G10" s="4">
        <v>0</v>
      </c>
      <c r="H10" s="10">
        <v>0</v>
      </c>
      <c r="I10" s="4">
        <v>147.67042253521129</v>
      </c>
      <c r="J10" s="4">
        <v>0</v>
      </c>
      <c r="K10" s="10">
        <v>0</v>
      </c>
      <c r="L10" s="4">
        <v>14.876056338028171</v>
      </c>
      <c r="M10" s="4">
        <v>0</v>
      </c>
      <c r="N10" s="10">
        <v>0</v>
      </c>
      <c r="O10" s="4">
        <v>9.9521126760563394</v>
      </c>
      <c r="P10" s="4">
        <v>0</v>
      </c>
      <c r="Q10" s="8">
        <v>0</v>
      </c>
      <c r="R10" s="4">
        <v>0.247887323943662</v>
      </c>
      <c r="S10" s="4">
        <v>0</v>
      </c>
      <c r="T10" s="10">
        <v>0</v>
      </c>
      <c r="U10" s="4">
        <v>4.676056338028169</v>
      </c>
      <c r="V10" s="4">
        <v>0</v>
      </c>
      <c r="W10" s="10">
        <v>0</v>
      </c>
      <c r="X10" s="4">
        <v>21.473239436619725</v>
      </c>
      <c r="Y10" s="4">
        <v>0</v>
      </c>
      <c r="Z10" s="10">
        <v>0</v>
      </c>
      <c r="AA10" s="4">
        <v>5.6338028169014081</v>
      </c>
      <c r="AB10" s="4">
        <v>0</v>
      </c>
      <c r="AC10" s="10">
        <v>0</v>
      </c>
      <c r="AD10" s="4">
        <v>65.597183098591543</v>
      </c>
      <c r="AE10" s="4">
        <v>0</v>
      </c>
      <c r="AF10" s="10">
        <v>0</v>
      </c>
      <c r="AG10" s="4">
        <v>0.69436619718309855</v>
      </c>
      <c r="AH10" s="4">
        <v>0</v>
      </c>
      <c r="AI10" s="10">
        <v>0</v>
      </c>
      <c r="AJ10" s="4">
        <v>49.953521126760563</v>
      </c>
      <c r="AK10" s="4">
        <v>0</v>
      </c>
      <c r="AL10" s="10" t="s">
        <v>912</v>
      </c>
      <c r="AM10" s="1">
        <v>265876</v>
      </c>
      <c r="AN10" s="1">
        <v>7</v>
      </c>
      <c r="AX10"/>
      <c r="AY10"/>
    </row>
    <row r="11" spans="1:51" x14ac:dyDescent="0.25">
      <c r="A11" t="s">
        <v>496</v>
      </c>
      <c r="B11" t="s">
        <v>155</v>
      </c>
      <c r="C11" t="s">
        <v>716</v>
      </c>
      <c r="D11" t="s">
        <v>593</v>
      </c>
      <c r="E11" s="4">
        <v>86.16901408450704</v>
      </c>
      <c r="F11" s="4">
        <v>377.1647887323943</v>
      </c>
      <c r="G11" s="4">
        <v>122.57845070422536</v>
      </c>
      <c r="H11" s="10">
        <v>0.32499971992665821</v>
      </c>
      <c r="I11" s="4">
        <v>356.16943661971823</v>
      </c>
      <c r="J11" s="4">
        <v>122.57845070422536</v>
      </c>
      <c r="K11" s="10">
        <v>0.34415769041716587</v>
      </c>
      <c r="L11" s="4">
        <v>54.202394366197183</v>
      </c>
      <c r="M11" s="4">
        <v>12.933943661971831</v>
      </c>
      <c r="N11" s="10">
        <v>0.23862310536668771</v>
      </c>
      <c r="O11" s="4">
        <v>39.329154929577463</v>
      </c>
      <c r="P11" s="4">
        <v>12.933943661971831</v>
      </c>
      <c r="Q11" s="8">
        <v>0.32886401157439737</v>
      </c>
      <c r="R11" s="4">
        <v>11.605633802816902</v>
      </c>
      <c r="S11" s="4">
        <v>0</v>
      </c>
      <c r="T11" s="10">
        <v>0</v>
      </c>
      <c r="U11" s="4">
        <v>3.267605633802817</v>
      </c>
      <c r="V11" s="4">
        <v>0</v>
      </c>
      <c r="W11" s="10">
        <v>0</v>
      </c>
      <c r="X11" s="4">
        <v>94.341690140845074</v>
      </c>
      <c r="Y11" s="4">
        <v>34.987183098591551</v>
      </c>
      <c r="Z11" s="10">
        <v>0.37085601335272145</v>
      </c>
      <c r="AA11" s="4">
        <v>6.1221126760563385</v>
      </c>
      <c r="AB11" s="4">
        <v>0</v>
      </c>
      <c r="AC11" s="10">
        <v>0</v>
      </c>
      <c r="AD11" s="4">
        <v>219.65816901408442</v>
      </c>
      <c r="AE11" s="4">
        <v>74.657323943661979</v>
      </c>
      <c r="AF11" s="10">
        <v>0.33987956960014071</v>
      </c>
      <c r="AG11" s="4">
        <v>0</v>
      </c>
      <c r="AH11" s="4">
        <v>0</v>
      </c>
      <c r="AI11" s="10" t="s">
        <v>912</v>
      </c>
      <c r="AJ11" s="4">
        <v>2.8404225352112675</v>
      </c>
      <c r="AK11" s="4">
        <v>0</v>
      </c>
      <c r="AL11" s="10" t="s">
        <v>912</v>
      </c>
      <c r="AM11" s="1">
        <v>265417</v>
      </c>
      <c r="AN11" s="1">
        <v>7</v>
      </c>
      <c r="AX11"/>
      <c r="AY11"/>
    </row>
    <row r="12" spans="1:51" x14ac:dyDescent="0.25">
      <c r="A12" t="s">
        <v>496</v>
      </c>
      <c r="B12" t="s">
        <v>243</v>
      </c>
      <c r="C12" t="s">
        <v>806</v>
      </c>
      <c r="D12" t="s">
        <v>544</v>
      </c>
      <c r="E12" s="4">
        <v>69.366197183098592</v>
      </c>
      <c r="F12" s="4">
        <v>220.50042253521127</v>
      </c>
      <c r="G12" s="4">
        <v>72.944084507042248</v>
      </c>
      <c r="H12" s="10">
        <v>0.33081154071436736</v>
      </c>
      <c r="I12" s="4">
        <v>200.3560563380282</v>
      </c>
      <c r="J12" s="4">
        <v>72.944084507042248</v>
      </c>
      <c r="K12" s="10">
        <v>0.36407227133666253</v>
      </c>
      <c r="L12" s="4">
        <v>48.236338028169008</v>
      </c>
      <c r="M12" s="4">
        <v>13.282112676056339</v>
      </c>
      <c r="N12" s="10">
        <v>0.27535491330830014</v>
      </c>
      <c r="O12" s="4">
        <v>28.091971830985912</v>
      </c>
      <c r="P12" s="4">
        <v>13.282112676056339</v>
      </c>
      <c r="Q12" s="8">
        <v>0.47280813023619611</v>
      </c>
      <c r="R12" s="4">
        <v>13.75</v>
      </c>
      <c r="S12" s="4">
        <v>0</v>
      </c>
      <c r="T12" s="10">
        <v>0</v>
      </c>
      <c r="U12" s="4">
        <v>6.394366197183099</v>
      </c>
      <c r="V12" s="4">
        <v>0</v>
      </c>
      <c r="W12" s="10">
        <v>0</v>
      </c>
      <c r="X12" s="4">
        <v>22.511267605633805</v>
      </c>
      <c r="Y12" s="4">
        <v>13.743661971830987</v>
      </c>
      <c r="Z12" s="10">
        <v>0.61052368141149971</v>
      </c>
      <c r="AA12" s="4">
        <v>0</v>
      </c>
      <c r="AB12" s="4">
        <v>0</v>
      </c>
      <c r="AC12" s="10" t="s">
        <v>912</v>
      </c>
      <c r="AD12" s="4">
        <v>132.10140845070424</v>
      </c>
      <c r="AE12" s="4">
        <v>45.918309859154924</v>
      </c>
      <c r="AF12" s="10">
        <v>0.34759894234049804</v>
      </c>
      <c r="AG12" s="4">
        <v>4.897887323943662</v>
      </c>
      <c r="AH12" s="4">
        <v>0</v>
      </c>
      <c r="AI12" s="10">
        <v>0</v>
      </c>
      <c r="AJ12" s="4">
        <v>12.753521126760564</v>
      </c>
      <c r="AK12" s="4">
        <v>0</v>
      </c>
      <c r="AL12" s="10" t="s">
        <v>912</v>
      </c>
      <c r="AM12" s="1">
        <v>265571</v>
      </c>
      <c r="AN12" s="1">
        <v>7</v>
      </c>
      <c r="AX12"/>
      <c r="AY12"/>
    </row>
    <row r="13" spans="1:51" x14ac:dyDescent="0.25">
      <c r="A13" t="s">
        <v>496</v>
      </c>
      <c r="B13" t="s">
        <v>326</v>
      </c>
      <c r="C13" t="s">
        <v>632</v>
      </c>
      <c r="D13" t="s">
        <v>546</v>
      </c>
      <c r="E13" s="4">
        <v>32.489130434782609</v>
      </c>
      <c r="F13" s="4">
        <v>103.15847826086957</v>
      </c>
      <c r="G13" s="4">
        <v>0</v>
      </c>
      <c r="H13" s="10">
        <v>0</v>
      </c>
      <c r="I13" s="4">
        <v>92.304130434782621</v>
      </c>
      <c r="J13" s="4">
        <v>0</v>
      </c>
      <c r="K13" s="10">
        <v>0</v>
      </c>
      <c r="L13" s="4">
        <v>11.04673913043478</v>
      </c>
      <c r="M13" s="4">
        <v>0</v>
      </c>
      <c r="N13" s="10">
        <v>0</v>
      </c>
      <c r="O13" s="4">
        <v>6.140326086956521</v>
      </c>
      <c r="P13" s="4">
        <v>0</v>
      </c>
      <c r="Q13" s="8">
        <v>0</v>
      </c>
      <c r="R13" s="4">
        <v>0</v>
      </c>
      <c r="S13" s="4">
        <v>0</v>
      </c>
      <c r="T13" s="10" t="s">
        <v>912</v>
      </c>
      <c r="U13" s="4">
        <v>4.9064130434782598</v>
      </c>
      <c r="V13" s="4">
        <v>0</v>
      </c>
      <c r="W13" s="10">
        <v>0</v>
      </c>
      <c r="X13" s="4">
        <v>22.826086956521745</v>
      </c>
      <c r="Y13" s="4">
        <v>0</v>
      </c>
      <c r="Z13" s="10">
        <v>0</v>
      </c>
      <c r="AA13" s="4">
        <v>5.947934782608697</v>
      </c>
      <c r="AB13" s="4">
        <v>0</v>
      </c>
      <c r="AC13" s="10">
        <v>0</v>
      </c>
      <c r="AD13" s="4">
        <v>37.539239130434787</v>
      </c>
      <c r="AE13" s="4">
        <v>0</v>
      </c>
      <c r="AF13" s="10">
        <v>0</v>
      </c>
      <c r="AG13" s="4">
        <v>7.7014130434782615</v>
      </c>
      <c r="AH13" s="4">
        <v>0</v>
      </c>
      <c r="AI13" s="10">
        <v>0</v>
      </c>
      <c r="AJ13" s="4">
        <v>18.097065217391307</v>
      </c>
      <c r="AK13" s="4">
        <v>0</v>
      </c>
      <c r="AL13" s="10" t="s">
        <v>912</v>
      </c>
      <c r="AM13" s="1">
        <v>265707</v>
      </c>
      <c r="AN13" s="1">
        <v>7</v>
      </c>
      <c r="AX13"/>
      <c r="AY13"/>
    </row>
    <row r="14" spans="1:51" x14ac:dyDescent="0.25">
      <c r="A14" t="s">
        <v>496</v>
      </c>
      <c r="B14" t="s">
        <v>348</v>
      </c>
      <c r="C14" t="s">
        <v>696</v>
      </c>
      <c r="D14" t="s">
        <v>612</v>
      </c>
      <c r="E14" s="4">
        <v>42.217391304347828</v>
      </c>
      <c r="F14" s="4">
        <v>119.51108695652175</v>
      </c>
      <c r="G14" s="4">
        <v>20.39010869565217</v>
      </c>
      <c r="H14" s="10">
        <v>0.17061269556581066</v>
      </c>
      <c r="I14" s="4">
        <v>112.39880434782609</v>
      </c>
      <c r="J14" s="4">
        <v>20.39010869565217</v>
      </c>
      <c r="K14" s="10">
        <v>0.18140859072266935</v>
      </c>
      <c r="L14" s="4">
        <v>12.578804347826086</v>
      </c>
      <c r="M14" s="4">
        <v>0</v>
      </c>
      <c r="N14" s="10">
        <v>0</v>
      </c>
      <c r="O14" s="4">
        <v>7.0135869565217375</v>
      </c>
      <c r="P14" s="4">
        <v>0</v>
      </c>
      <c r="Q14" s="8">
        <v>0</v>
      </c>
      <c r="R14" s="4">
        <v>0</v>
      </c>
      <c r="S14" s="4">
        <v>0</v>
      </c>
      <c r="T14" s="10" t="s">
        <v>912</v>
      </c>
      <c r="U14" s="4">
        <v>5.5652173913043477</v>
      </c>
      <c r="V14" s="4">
        <v>0</v>
      </c>
      <c r="W14" s="10">
        <v>0</v>
      </c>
      <c r="X14" s="4">
        <v>29.659565217391307</v>
      </c>
      <c r="Y14" s="4">
        <v>7.4538043478260869</v>
      </c>
      <c r="Z14" s="10">
        <v>0.25131198967999174</v>
      </c>
      <c r="AA14" s="4">
        <v>1.5470652173913038</v>
      </c>
      <c r="AB14" s="4">
        <v>0</v>
      </c>
      <c r="AC14" s="10">
        <v>0</v>
      </c>
      <c r="AD14" s="4">
        <v>60.057282608695644</v>
      </c>
      <c r="AE14" s="4">
        <v>11.857499999999998</v>
      </c>
      <c r="AF14" s="10">
        <v>0.19743650536534865</v>
      </c>
      <c r="AG14" s="4">
        <v>12.097391304347832</v>
      </c>
      <c r="AH14" s="4">
        <v>0</v>
      </c>
      <c r="AI14" s="10">
        <v>0</v>
      </c>
      <c r="AJ14" s="4">
        <v>3.5709782608695648</v>
      </c>
      <c r="AK14" s="4">
        <v>1.0788043478260869</v>
      </c>
      <c r="AL14" s="10">
        <v>3.3101259445843825</v>
      </c>
      <c r="AM14" s="1">
        <v>265738</v>
      </c>
      <c r="AN14" s="1">
        <v>7</v>
      </c>
      <c r="AX14"/>
      <c r="AY14"/>
    </row>
    <row r="15" spans="1:51" x14ac:dyDescent="0.25">
      <c r="A15" t="s">
        <v>496</v>
      </c>
      <c r="B15" t="s">
        <v>166</v>
      </c>
      <c r="C15" t="s">
        <v>695</v>
      </c>
      <c r="D15" t="s">
        <v>531</v>
      </c>
      <c r="E15" s="4">
        <v>105.42391304347827</v>
      </c>
      <c r="F15" s="4">
        <v>282.96336956521731</v>
      </c>
      <c r="G15" s="4">
        <v>37.272173913043474</v>
      </c>
      <c r="H15" s="10">
        <v>0.13172084418669958</v>
      </c>
      <c r="I15" s="4">
        <v>261.42793478260865</v>
      </c>
      <c r="J15" s="4">
        <v>36.864565217391302</v>
      </c>
      <c r="K15" s="10">
        <v>0.14101234150071287</v>
      </c>
      <c r="L15" s="4">
        <v>21.844891304347826</v>
      </c>
      <c r="M15" s="4">
        <v>4.8809782608695649</v>
      </c>
      <c r="N15" s="10">
        <v>0.2234379742552482</v>
      </c>
      <c r="O15" s="4">
        <v>12.342173913043478</v>
      </c>
      <c r="P15" s="4">
        <v>4.473369565217391</v>
      </c>
      <c r="Q15" s="8">
        <v>0.36244583788353824</v>
      </c>
      <c r="R15" s="4">
        <v>4.5733695652173916</v>
      </c>
      <c r="S15" s="4">
        <v>0.40760869565217389</v>
      </c>
      <c r="T15" s="10">
        <v>8.9126559714794995E-2</v>
      </c>
      <c r="U15" s="4">
        <v>4.9293478260869561</v>
      </c>
      <c r="V15" s="4">
        <v>0</v>
      </c>
      <c r="W15" s="10">
        <v>0</v>
      </c>
      <c r="X15" s="4">
        <v>70.868260869565219</v>
      </c>
      <c r="Y15" s="4">
        <v>7.5081521739130421</v>
      </c>
      <c r="Z15" s="10">
        <v>0.10594520144542535</v>
      </c>
      <c r="AA15" s="4">
        <v>12.032717391304347</v>
      </c>
      <c r="AB15" s="4">
        <v>0</v>
      </c>
      <c r="AC15" s="10">
        <v>0</v>
      </c>
      <c r="AD15" s="4">
        <v>119.10630434782601</v>
      </c>
      <c r="AE15" s="4">
        <v>16.298369565217392</v>
      </c>
      <c r="AF15" s="10">
        <v>0.13683884874491009</v>
      </c>
      <c r="AG15" s="4">
        <v>0</v>
      </c>
      <c r="AH15" s="4">
        <v>0</v>
      </c>
      <c r="AI15" s="10" t="s">
        <v>912</v>
      </c>
      <c r="AJ15" s="4">
        <v>59.111195652173919</v>
      </c>
      <c r="AK15" s="4">
        <v>8.5846739130434777</v>
      </c>
      <c r="AL15" s="10">
        <v>6.8856658098988346</v>
      </c>
      <c r="AM15" s="1">
        <v>265437</v>
      </c>
      <c r="AN15" s="1">
        <v>7</v>
      </c>
      <c r="AX15"/>
      <c r="AY15"/>
    </row>
    <row r="16" spans="1:51" x14ac:dyDescent="0.25">
      <c r="A16" t="s">
        <v>496</v>
      </c>
      <c r="B16" t="s">
        <v>211</v>
      </c>
      <c r="C16" t="s">
        <v>633</v>
      </c>
      <c r="D16" t="s">
        <v>545</v>
      </c>
      <c r="E16" s="4">
        <v>29.576086956521738</v>
      </c>
      <c r="F16" s="4">
        <v>1.5652173913043479</v>
      </c>
      <c r="G16" s="4">
        <v>0</v>
      </c>
      <c r="H16" s="10">
        <v>0</v>
      </c>
      <c r="I16" s="4">
        <v>0.60869565217391308</v>
      </c>
      <c r="J16" s="4">
        <v>0</v>
      </c>
      <c r="K16" s="10">
        <v>0</v>
      </c>
      <c r="L16" s="4">
        <v>0.95652173913043481</v>
      </c>
      <c r="M16" s="4">
        <v>0</v>
      </c>
      <c r="N16" s="10">
        <v>0</v>
      </c>
      <c r="O16" s="4">
        <v>0</v>
      </c>
      <c r="P16" s="4">
        <v>0</v>
      </c>
      <c r="Q16" s="8" t="s">
        <v>912</v>
      </c>
      <c r="R16" s="4">
        <v>0</v>
      </c>
      <c r="S16" s="4">
        <v>0</v>
      </c>
      <c r="T16" s="10" t="s">
        <v>912</v>
      </c>
      <c r="U16" s="4">
        <v>0.95652173913043481</v>
      </c>
      <c r="V16" s="4">
        <v>0</v>
      </c>
      <c r="W16" s="10">
        <v>0</v>
      </c>
      <c r="X16" s="4">
        <v>0</v>
      </c>
      <c r="Y16" s="4">
        <v>0</v>
      </c>
      <c r="Z16" s="10" t="s">
        <v>912</v>
      </c>
      <c r="AA16" s="4">
        <v>0</v>
      </c>
      <c r="AB16" s="4">
        <v>0</v>
      </c>
      <c r="AC16" s="10" t="s">
        <v>912</v>
      </c>
      <c r="AD16" s="4">
        <v>0.34782608695652173</v>
      </c>
      <c r="AE16" s="4">
        <v>0</v>
      </c>
      <c r="AF16" s="10">
        <v>0</v>
      </c>
      <c r="AG16" s="4">
        <v>0</v>
      </c>
      <c r="AH16" s="4">
        <v>0</v>
      </c>
      <c r="AI16" s="10" t="s">
        <v>912</v>
      </c>
      <c r="AJ16" s="4">
        <v>0.2608695652173913</v>
      </c>
      <c r="AK16" s="4">
        <v>0</v>
      </c>
      <c r="AL16" s="10" t="s">
        <v>912</v>
      </c>
      <c r="AM16" s="1">
        <v>265517</v>
      </c>
      <c r="AN16" s="1">
        <v>7</v>
      </c>
      <c r="AX16"/>
      <c r="AY16"/>
    </row>
    <row r="17" spans="1:51" x14ac:dyDescent="0.25">
      <c r="A17" t="s">
        <v>496</v>
      </c>
      <c r="B17" t="s">
        <v>148</v>
      </c>
      <c r="C17" t="s">
        <v>778</v>
      </c>
      <c r="D17" t="s">
        <v>582</v>
      </c>
      <c r="E17" s="4">
        <v>63.771739130434781</v>
      </c>
      <c r="F17" s="4">
        <v>180.32065217391303</v>
      </c>
      <c r="G17" s="4">
        <v>0</v>
      </c>
      <c r="H17" s="10">
        <v>0</v>
      </c>
      <c r="I17" s="4">
        <v>170.57880434782609</v>
      </c>
      <c r="J17" s="4">
        <v>0</v>
      </c>
      <c r="K17" s="10">
        <v>0</v>
      </c>
      <c r="L17" s="4">
        <v>21.369565217391305</v>
      </c>
      <c r="M17" s="4">
        <v>0</v>
      </c>
      <c r="N17" s="10">
        <v>0</v>
      </c>
      <c r="O17" s="4">
        <v>11.627717391304348</v>
      </c>
      <c r="P17" s="4">
        <v>0</v>
      </c>
      <c r="Q17" s="8">
        <v>0</v>
      </c>
      <c r="R17" s="4">
        <v>5.7255434782608692</v>
      </c>
      <c r="S17" s="4">
        <v>0</v>
      </c>
      <c r="T17" s="10">
        <v>0</v>
      </c>
      <c r="U17" s="4">
        <v>4.0163043478260869</v>
      </c>
      <c r="V17" s="4">
        <v>0</v>
      </c>
      <c r="W17" s="10">
        <v>0</v>
      </c>
      <c r="X17" s="4">
        <v>35.608695652173914</v>
      </c>
      <c r="Y17" s="4">
        <v>0</v>
      </c>
      <c r="Z17" s="10">
        <v>0</v>
      </c>
      <c r="AA17" s="4">
        <v>0</v>
      </c>
      <c r="AB17" s="4">
        <v>0</v>
      </c>
      <c r="AC17" s="10" t="s">
        <v>912</v>
      </c>
      <c r="AD17" s="4">
        <v>89.171195652173907</v>
      </c>
      <c r="AE17" s="4">
        <v>0</v>
      </c>
      <c r="AF17" s="10">
        <v>0</v>
      </c>
      <c r="AG17" s="4">
        <v>19.163043478260871</v>
      </c>
      <c r="AH17" s="4">
        <v>0</v>
      </c>
      <c r="AI17" s="10">
        <v>0</v>
      </c>
      <c r="AJ17" s="4">
        <v>15.008152173913043</v>
      </c>
      <c r="AK17" s="4">
        <v>0</v>
      </c>
      <c r="AL17" s="10" t="s">
        <v>912</v>
      </c>
      <c r="AM17" s="1">
        <v>265406</v>
      </c>
      <c r="AN17" s="1">
        <v>7</v>
      </c>
      <c r="AX17"/>
      <c r="AY17"/>
    </row>
    <row r="18" spans="1:51" x14ac:dyDescent="0.25">
      <c r="A18" t="s">
        <v>496</v>
      </c>
      <c r="B18" t="s">
        <v>101</v>
      </c>
      <c r="C18" t="s">
        <v>763</v>
      </c>
      <c r="D18" t="s">
        <v>538</v>
      </c>
      <c r="E18" s="4">
        <v>116.58695652173913</v>
      </c>
      <c r="F18" s="4">
        <v>296.23195652173911</v>
      </c>
      <c r="G18" s="4">
        <v>19.439239130434782</v>
      </c>
      <c r="H18" s="10">
        <v>6.5621681599392953E-2</v>
      </c>
      <c r="I18" s="4">
        <v>268.8467391304348</v>
      </c>
      <c r="J18" s="4">
        <v>19.439239130434782</v>
      </c>
      <c r="K18" s="10">
        <v>7.230602533365138E-2</v>
      </c>
      <c r="L18" s="4">
        <v>41.02391304347826</v>
      </c>
      <c r="M18" s="4">
        <v>0.82608695652173914</v>
      </c>
      <c r="N18" s="10">
        <v>2.0136717715012454E-2</v>
      </c>
      <c r="O18" s="4">
        <v>23.877173913043482</v>
      </c>
      <c r="P18" s="4">
        <v>0.82608695652173914</v>
      </c>
      <c r="Q18" s="8">
        <v>3.4597350571311511E-2</v>
      </c>
      <c r="R18" s="4">
        <v>10.711956521739129</v>
      </c>
      <c r="S18" s="4">
        <v>0</v>
      </c>
      <c r="T18" s="10">
        <v>0</v>
      </c>
      <c r="U18" s="4">
        <v>6.4347826086956523</v>
      </c>
      <c r="V18" s="4">
        <v>0</v>
      </c>
      <c r="W18" s="10">
        <v>0</v>
      </c>
      <c r="X18" s="4">
        <v>38.169239130434782</v>
      </c>
      <c r="Y18" s="4">
        <v>1.2173913043478262</v>
      </c>
      <c r="Z18" s="10">
        <v>3.18945656785996E-2</v>
      </c>
      <c r="AA18" s="4">
        <v>10.238478260869563</v>
      </c>
      <c r="AB18" s="4">
        <v>0</v>
      </c>
      <c r="AC18" s="10">
        <v>0</v>
      </c>
      <c r="AD18" s="4">
        <v>142.40978260869568</v>
      </c>
      <c r="AE18" s="4">
        <v>16.977282608695649</v>
      </c>
      <c r="AF18" s="10">
        <v>0.11921430043429475</v>
      </c>
      <c r="AG18" s="4">
        <v>1.9771739130434782</v>
      </c>
      <c r="AH18" s="4">
        <v>0</v>
      </c>
      <c r="AI18" s="10">
        <v>0</v>
      </c>
      <c r="AJ18" s="4">
        <v>62.413369565217366</v>
      </c>
      <c r="AK18" s="4">
        <v>0.41847826086956524</v>
      </c>
      <c r="AL18" s="10">
        <v>149.14363636363629</v>
      </c>
      <c r="AM18" s="1">
        <v>265339</v>
      </c>
      <c r="AN18" s="1">
        <v>7</v>
      </c>
      <c r="AX18"/>
      <c r="AY18"/>
    </row>
    <row r="19" spans="1:51" x14ac:dyDescent="0.25">
      <c r="A19" t="s">
        <v>496</v>
      </c>
      <c r="B19" t="s">
        <v>417</v>
      </c>
      <c r="C19" t="s">
        <v>716</v>
      </c>
      <c r="D19" t="s">
        <v>610</v>
      </c>
      <c r="E19" s="4">
        <v>55.347826086956523</v>
      </c>
      <c r="F19" s="4">
        <v>183.2853260869565</v>
      </c>
      <c r="G19" s="4">
        <v>7.8070652173913038</v>
      </c>
      <c r="H19" s="10">
        <v>4.2595145962134352E-2</v>
      </c>
      <c r="I19" s="4">
        <v>160.34510869565216</v>
      </c>
      <c r="J19" s="4">
        <v>7.8070652173913038</v>
      </c>
      <c r="K19" s="10">
        <v>4.8689138576779027E-2</v>
      </c>
      <c r="L19" s="4">
        <v>24.649456521739133</v>
      </c>
      <c r="M19" s="4">
        <v>0.33152173913043476</v>
      </c>
      <c r="N19" s="10">
        <v>1.3449454304927789E-2</v>
      </c>
      <c r="O19" s="4">
        <v>7.6983695652173916</v>
      </c>
      <c r="P19" s="4">
        <v>0.33152173913043476</v>
      </c>
      <c r="Q19" s="8">
        <v>4.3063889869396396E-2</v>
      </c>
      <c r="R19" s="4">
        <v>12.663043478260869</v>
      </c>
      <c r="S19" s="4">
        <v>0</v>
      </c>
      <c r="T19" s="10">
        <v>0</v>
      </c>
      <c r="U19" s="4">
        <v>4.2880434782608692</v>
      </c>
      <c r="V19" s="4">
        <v>0</v>
      </c>
      <c r="W19" s="10">
        <v>0</v>
      </c>
      <c r="X19" s="4">
        <v>21.103260869565219</v>
      </c>
      <c r="Y19" s="4">
        <v>0.625</v>
      </c>
      <c r="Z19" s="10">
        <v>2.9616276075199587E-2</v>
      </c>
      <c r="AA19" s="4">
        <v>5.9891304347826084</v>
      </c>
      <c r="AB19" s="4">
        <v>0</v>
      </c>
      <c r="AC19" s="10">
        <v>0</v>
      </c>
      <c r="AD19" s="4">
        <v>103.88586956521739</v>
      </c>
      <c r="AE19" s="4">
        <v>5.6114130434782608</v>
      </c>
      <c r="AF19" s="10">
        <v>5.4015171331415118E-2</v>
      </c>
      <c r="AG19" s="4">
        <v>5.2391304347826084</v>
      </c>
      <c r="AH19" s="4">
        <v>0</v>
      </c>
      <c r="AI19" s="10">
        <v>0</v>
      </c>
      <c r="AJ19" s="4">
        <v>22.418478260869566</v>
      </c>
      <c r="AK19" s="4">
        <v>1.2391304347826086</v>
      </c>
      <c r="AL19" s="10">
        <v>18.092105263157897</v>
      </c>
      <c r="AM19" s="1">
        <v>265828</v>
      </c>
      <c r="AN19" s="1">
        <v>7</v>
      </c>
      <c r="AX19"/>
      <c r="AY19"/>
    </row>
    <row r="20" spans="1:51" x14ac:dyDescent="0.25">
      <c r="A20" t="s">
        <v>496</v>
      </c>
      <c r="B20" t="s">
        <v>333</v>
      </c>
      <c r="C20" t="s">
        <v>703</v>
      </c>
      <c r="D20" t="s">
        <v>523</v>
      </c>
      <c r="E20" s="4">
        <v>39.5</v>
      </c>
      <c r="F20" s="4">
        <v>130.58358695652171</v>
      </c>
      <c r="G20" s="4">
        <v>21.533369565217388</v>
      </c>
      <c r="H20" s="10">
        <v>0.16490104206118186</v>
      </c>
      <c r="I20" s="4">
        <v>126.19902173913042</v>
      </c>
      <c r="J20" s="4">
        <v>21.533369565217388</v>
      </c>
      <c r="K20" s="10">
        <v>0.17063024156977721</v>
      </c>
      <c r="L20" s="4">
        <v>6.052391304347827</v>
      </c>
      <c r="M20" s="4">
        <v>0.33152173913043476</v>
      </c>
      <c r="N20" s="10">
        <v>5.4775331345856819E-2</v>
      </c>
      <c r="O20" s="4">
        <v>5.5985869565217401</v>
      </c>
      <c r="P20" s="4">
        <v>0.33152173913043476</v>
      </c>
      <c r="Q20" s="8">
        <v>5.9215252295804439E-2</v>
      </c>
      <c r="R20" s="4">
        <v>0</v>
      </c>
      <c r="S20" s="4">
        <v>0</v>
      </c>
      <c r="T20" s="10" t="s">
        <v>912</v>
      </c>
      <c r="U20" s="4">
        <v>0.45380434782608697</v>
      </c>
      <c r="V20" s="4">
        <v>0</v>
      </c>
      <c r="W20" s="10">
        <v>0</v>
      </c>
      <c r="X20" s="4">
        <v>25.521413043478265</v>
      </c>
      <c r="Y20" s="4">
        <v>3.9504347826086956</v>
      </c>
      <c r="Z20" s="10">
        <v>0.15478903052424006</v>
      </c>
      <c r="AA20" s="4">
        <v>3.9307608695652174</v>
      </c>
      <c r="AB20" s="4">
        <v>0</v>
      </c>
      <c r="AC20" s="10">
        <v>0</v>
      </c>
      <c r="AD20" s="4">
        <v>70.45173913043476</v>
      </c>
      <c r="AE20" s="4">
        <v>17.251413043478259</v>
      </c>
      <c r="AF20" s="10">
        <v>0.24486851930708045</v>
      </c>
      <c r="AG20" s="4">
        <v>9.1141304347826129</v>
      </c>
      <c r="AH20" s="4">
        <v>0</v>
      </c>
      <c r="AI20" s="10">
        <v>0</v>
      </c>
      <c r="AJ20" s="4">
        <v>15.513152173913049</v>
      </c>
      <c r="AK20" s="4">
        <v>0</v>
      </c>
      <c r="AL20" s="10" t="s">
        <v>912</v>
      </c>
      <c r="AM20" s="1">
        <v>265714</v>
      </c>
      <c r="AN20" s="1">
        <v>7</v>
      </c>
      <c r="AX20"/>
      <c r="AY20"/>
    </row>
    <row r="21" spans="1:51" x14ac:dyDescent="0.25">
      <c r="A21" t="s">
        <v>496</v>
      </c>
      <c r="B21" t="s">
        <v>226</v>
      </c>
      <c r="C21" t="s">
        <v>667</v>
      </c>
      <c r="D21" t="s">
        <v>593</v>
      </c>
      <c r="E21" s="4">
        <v>30.619565217391305</v>
      </c>
      <c r="F21" s="4">
        <v>135.85184782608695</v>
      </c>
      <c r="G21" s="4">
        <v>0.69565217391304346</v>
      </c>
      <c r="H21" s="10">
        <v>5.1206677350726535E-3</v>
      </c>
      <c r="I21" s="4">
        <v>122.07836956521739</v>
      </c>
      <c r="J21" s="4">
        <v>0</v>
      </c>
      <c r="K21" s="10">
        <v>0</v>
      </c>
      <c r="L21" s="4">
        <v>22.51173913043478</v>
      </c>
      <c r="M21" s="4">
        <v>0.69565217391304346</v>
      </c>
      <c r="N21" s="10">
        <v>3.0901751743051938E-2</v>
      </c>
      <c r="O21" s="4">
        <v>8.7382608695652166</v>
      </c>
      <c r="P21" s="4">
        <v>0</v>
      </c>
      <c r="Q21" s="8">
        <v>0</v>
      </c>
      <c r="R21" s="4">
        <v>10.903913043478259</v>
      </c>
      <c r="S21" s="4">
        <v>0.69565217391304346</v>
      </c>
      <c r="T21" s="10">
        <v>6.3798397065273751E-2</v>
      </c>
      <c r="U21" s="4">
        <v>2.8695652173913042</v>
      </c>
      <c r="V21" s="4">
        <v>0</v>
      </c>
      <c r="W21" s="10">
        <v>0</v>
      </c>
      <c r="X21" s="4">
        <v>27.545760869565207</v>
      </c>
      <c r="Y21" s="4">
        <v>0</v>
      </c>
      <c r="Z21" s="10">
        <v>0</v>
      </c>
      <c r="AA21" s="4">
        <v>0</v>
      </c>
      <c r="AB21" s="4">
        <v>0</v>
      </c>
      <c r="AC21" s="10" t="s">
        <v>912</v>
      </c>
      <c r="AD21" s="4">
        <v>65.74173913043478</v>
      </c>
      <c r="AE21" s="4">
        <v>0</v>
      </c>
      <c r="AF21" s="10">
        <v>0</v>
      </c>
      <c r="AG21" s="4">
        <v>0</v>
      </c>
      <c r="AH21" s="4">
        <v>0</v>
      </c>
      <c r="AI21" s="10" t="s">
        <v>912</v>
      </c>
      <c r="AJ21" s="4">
        <v>20.052608695652179</v>
      </c>
      <c r="AK21" s="4">
        <v>0</v>
      </c>
      <c r="AL21" s="10" t="s">
        <v>912</v>
      </c>
      <c r="AM21" s="1">
        <v>265539</v>
      </c>
      <c r="AN21" s="1">
        <v>7</v>
      </c>
      <c r="AX21"/>
      <c r="AY21"/>
    </row>
    <row r="22" spans="1:51" x14ac:dyDescent="0.25">
      <c r="A22" t="s">
        <v>496</v>
      </c>
      <c r="B22" t="s">
        <v>168</v>
      </c>
      <c r="C22" t="s">
        <v>716</v>
      </c>
      <c r="D22" t="s">
        <v>593</v>
      </c>
      <c r="E22" s="4">
        <v>60.086956521739133</v>
      </c>
      <c r="F22" s="4">
        <v>376.08423913043481</v>
      </c>
      <c r="G22" s="4">
        <v>141.22826086956522</v>
      </c>
      <c r="H22" s="10">
        <v>0.375522944529946</v>
      </c>
      <c r="I22" s="4">
        <v>317.91304347826082</v>
      </c>
      <c r="J22" s="4">
        <v>141.22826086956522</v>
      </c>
      <c r="K22" s="10">
        <v>0.44423550328227579</v>
      </c>
      <c r="L22" s="4">
        <v>40.269021739130437</v>
      </c>
      <c r="M22" s="4">
        <v>0</v>
      </c>
      <c r="N22" s="10">
        <v>0</v>
      </c>
      <c r="O22" s="4">
        <v>6.6956521739130439</v>
      </c>
      <c r="P22" s="4">
        <v>0</v>
      </c>
      <c r="Q22" s="8">
        <v>0</v>
      </c>
      <c r="R22" s="4">
        <v>30.355978260869566</v>
      </c>
      <c r="S22" s="4">
        <v>0</v>
      </c>
      <c r="T22" s="10">
        <v>0</v>
      </c>
      <c r="U22" s="4">
        <v>3.2173913043478262</v>
      </c>
      <c r="V22" s="4">
        <v>0</v>
      </c>
      <c r="W22" s="10">
        <v>0</v>
      </c>
      <c r="X22" s="4">
        <v>127.30163043478261</v>
      </c>
      <c r="Y22" s="4">
        <v>88.793478260869563</v>
      </c>
      <c r="Z22" s="10">
        <v>0.69750464277328317</v>
      </c>
      <c r="AA22" s="4">
        <v>24.597826086956523</v>
      </c>
      <c r="AB22" s="4">
        <v>0</v>
      </c>
      <c r="AC22" s="10">
        <v>0</v>
      </c>
      <c r="AD22" s="4">
        <v>173.46195652173913</v>
      </c>
      <c r="AE22" s="4">
        <v>52.434782608695649</v>
      </c>
      <c r="AF22" s="10">
        <v>0.30228404925274932</v>
      </c>
      <c r="AG22" s="4">
        <v>0</v>
      </c>
      <c r="AH22" s="4">
        <v>0</v>
      </c>
      <c r="AI22" s="10" t="s">
        <v>912</v>
      </c>
      <c r="AJ22" s="4">
        <v>10.453804347826088</v>
      </c>
      <c r="AK22" s="4">
        <v>0</v>
      </c>
      <c r="AL22" s="10" t="s">
        <v>912</v>
      </c>
      <c r="AM22" s="1">
        <v>265439</v>
      </c>
      <c r="AN22" s="1">
        <v>7</v>
      </c>
      <c r="AX22"/>
      <c r="AY22"/>
    </row>
    <row r="23" spans="1:51" x14ac:dyDescent="0.25">
      <c r="A23" t="s">
        <v>496</v>
      </c>
      <c r="B23" t="s">
        <v>318</v>
      </c>
      <c r="C23" t="s">
        <v>716</v>
      </c>
      <c r="D23" t="s">
        <v>610</v>
      </c>
      <c r="E23" s="4">
        <v>93.347826086956516</v>
      </c>
      <c r="F23" s="4">
        <v>235.15326086956523</v>
      </c>
      <c r="G23" s="4">
        <v>0</v>
      </c>
      <c r="H23" s="10">
        <v>0</v>
      </c>
      <c r="I23" s="4">
        <v>220.36630434782609</v>
      </c>
      <c r="J23" s="4">
        <v>0</v>
      </c>
      <c r="K23" s="10">
        <v>0</v>
      </c>
      <c r="L23" s="4">
        <v>35.008695652173913</v>
      </c>
      <c r="M23" s="4">
        <v>0</v>
      </c>
      <c r="N23" s="10">
        <v>0</v>
      </c>
      <c r="O23" s="4">
        <v>23.650000000000006</v>
      </c>
      <c r="P23" s="4">
        <v>0</v>
      </c>
      <c r="Q23" s="8">
        <v>0</v>
      </c>
      <c r="R23" s="4">
        <v>7.7913043478260855</v>
      </c>
      <c r="S23" s="4">
        <v>0</v>
      </c>
      <c r="T23" s="10">
        <v>0</v>
      </c>
      <c r="U23" s="4">
        <v>3.5673913043478258</v>
      </c>
      <c r="V23" s="4">
        <v>0</v>
      </c>
      <c r="W23" s="10">
        <v>0</v>
      </c>
      <c r="X23" s="4">
        <v>37.411956521739128</v>
      </c>
      <c r="Y23" s="4">
        <v>0</v>
      </c>
      <c r="Z23" s="10">
        <v>0</v>
      </c>
      <c r="AA23" s="4">
        <v>3.4282608695652179</v>
      </c>
      <c r="AB23" s="4">
        <v>0</v>
      </c>
      <c r="AC23" s="10">
        <v>0</v>
      </c>
      <c r="AD23" s="4">
        <v>149.49891304347827</v>
      </c>
      <c r="AE23" s="4">
        <v>0</v>
      </c>
      <c r="AF23" s="10">
        <v>0</v>
      </c>
      <c r="AG23" s="4">
        <v>0</v>
      </c>
      <c r="AH23" s="4">
        <v>0</v>
      </c>
      <c r="AI23" s="10" t="s">
        <v>912</v>
      </c>
      <c r="AJ23" s="4">
        <v>9.8054347826086961</v>
      </c>
      <c r="AK23" s="4">
        <v>0</v>
      </c>
      <c r="AL23" s="10" t="s">
        <v>912</v>
      </c>
      <c r="AM23" s="1">
        <v>265699</v>
      </c>
      <c r="AN23" s="1">
        <v>7</v>
      </c>
      <c r="AX23"/>
      <c r="AY23"/>
    </row>
    <row r="24" spans="1:51" x14ac:dyDescent="0.25">
      <c r="A24" t="s">
        <v>496</v>
      </c>
      <c r="B24" t="s">
        <v>328</v>
      </c>
      <c r="C24" t="s">
        <v>716</v>
      </c>
      <c r="D24" t="s">
        <v>593</v>
      </c>
      <c r="E24" s="4">
        <v>42.25</v>
      </c>
      <c r="F24" s="4">
        <v>121.24499999999999</v>
      </c>
      <c r="G24" s="4">
        <v>24.466413043478262</v>
      </c>
      <c r="H24" s="10">
        <v>0.20179317121100468</v>
      </c>
      <c r="I24" s="4">
        <v>114.20684782608693</v>
      </c>
      <c r="J24" s="4">
        <v>24.379456521739129</v>
      </c>
      <c r="K24" s="10">
        <v>0.21346755458012401</v>
      </c>
      <c r="L24" s="4">
        <v>7.3414130434782621</v>
      </c>
      <c r="M24" s="4">
        <v>8.9673913043478257E-2</v>
      </c>
      <c r="N24" s="10">
        <v>1.2214802860484739E-2</v>
      </c>
      <c r="O24" s="4">
        <v>1.8631521739130441</v>
      </c>
      <c r="P24" s="4">
        <v>8.9673913043478257E-2</v>
      </c>
      <c r="Q24" s="8">
        <v>4.8130214106528187E-2</v>
      </c>
      <c r="R24" s="4">
        <v>0</v>
      </c>
      <c r="S24" s="4">
        <v>0</v>
      </c>
      <c r="T24" s="10" t="s">
        <v>912</v>
      </c>
      <c r="U24" s="4">
        <v>5.4782608695652177</v>
      </c>
      <c r="V24" s="4">
        <v>0</v>
      </c>
      <c r="W24" s="10">
        <v>0</v>
      </c>
      <c r="X24" s="4">
        <v>30.506847826086958</v>
      </c>
      <c r="Y24" s="4">
        <v>8.6847826086956523</v>
      </c>
      <c r="Z24" s="10">
        <v>0.28468305405415034</v>
      </c>
      <c r="AA24" s="4">
        <v>1.559891304347826</v>
      </c>
      <c r="AB24" s="4">
        <v>8.6956521739130432E-2</v>
      </c>
      <c r="AC24" s="10">
        <v>5.5745244233851299E-2</v>
      </c>
      <c r="AD24" s="4">
        <v>56.246739130434754</v>
      </c>
      <c r="AE24" s="4">
        <v>13.947391304347827</v>
      </c>
      <c r="AF24" s="10">
        <v>0.24796799814482012</v>
      </c>
      <c r="AG24" s="4">
        <v>4.7657608695652183</v>
      </c>
      <c r="AH24" s="4">
        <v>0</v>
      </c>
      <c r="AI24" s="10">
        <v>0</v>
      </c>
      <c r="AJ24" s="4">
        <v>20.82434782608696</v>
      </c>
      <c r="AK24" s="4">
        <v>1.6576086956521738</v>
      </c>
      <c r="AL24" s="10">
        <v>12.562885245901642</v>
      </c>
      <c r="AM24" s="1">
        <v>265709</v>
      </c>
      <c r="AN24" s="1">
        <v>7</v>
      </c>
      <c r="AX24"/>
      <c r="AY24"/>
    </row>
    <row r="25" spans="1:51" x14ac:dyDescent="0.25">
      <c r="A25" t="s">
        <v>496</v>
      </c>
      <c r="B25" t="s">
        <v>74</v>
      </c>
      <c r="C25" t="s">
        <v>748</v>
      </c>
      <c r="D25" t="s">
        <v>592</v>
      </c>
      <c r="E25" s="4">
        <v>95.695652173913047</v>
      </c>
      <c r="F25" s="4">
        <v>190.02282608695654</v>
      </c>
      <c r="G25" s="4">
        <v>45.495652173913051</v>
      </c>
      <c r="H25" s="10">
        <v>0.23942203739825307</v>
      </c>
      <c r="I25" s="4">
        <v>171.32608695652175</v>
      </c>
      <c r="J25" s="4">
        <v>45.495652173913051</v>
      </c>
      <c r="K25" s="10">
        <v>0.26555005709935292</v>
      </c>
      <c r="L25" s="4">
        <v>21.365217391304345</v>
      </c>
      <c r="M25" s="4">
        <v>0</v>
      </c>
      <c r="N25" s="10">
        <v>0</v>
      </c>
      <c r="O25" s="4">
        <v>8.4076086956521721</v>
      </c>
      <c r="P25" s="4">
        <v>0</v>
      </c>
      <c r="Q25" s="8">
        <v>0</v>
      </c>
      <c r="R25" s="4">
        <v>6.2543478260869572</v>
      </c>
      <c r="S25" s="4">
        <v>0</v>
      </c>
      <c r="T25" s="10">
        <v>0</v>
      </c>
      <c r="U25" s="4">
        <v>6.7032608695652165</v>
      </c>
      <c r="V25" s="4">
        <v>0</v>
      </c>
      <c r="W25" s="10">
        <v>0</v>
      </c>
      <c r="X25" s="4">
        <v>28.732065217391302</v>
      </c>
      <c r="Y25" s="4">
        <v>17.155978260869563</v>
      </c>
      <c r="Z25" s="10">
        <v>0.59710216202924316</v>
      </c>
      <c r="AA25" s="4">
        <v>5.7391304347826084</v>
      </c>
      <c r="AB25" s="4">
        <v>0</v>
      </c>
      <c r="AC25" s="10">
        <v>0</v>
      </c>
      <c r="AD25" s="4">
        <v>86.785326086956516</v>
      </c>
      <c r="AE25" s="4">
        <v>25.288586956521748</v>
      </c>
      <c r="AF25" s="10">
        <v>0.29139242884428729</v>
      </c>
      <c r="AG25" s="4">
        <v>10.753260869565214</v>
      </c>
      <c r="AH25" s="4">
        <v>0</v>
      </c>
      <c r="AI25" s="10">
        <v>0</v>
      </c>
      <c r="AJ25" s="4">
        <v>36.647826086956535</v>
      </c>
      <c r="AK25" s="4">
        <v>3.0510869565217389</v>
      </c>
      <c r="AL25" s="10">
        <v>12.011400071250451</v>
      </c>
      <c r="AM25" s="1">
        <v>265258</v>
      </c>
      <c r="AN25" s="1">
        <v>7</v>
      </c>
      <c r="AX25"/>
      <c r="AY25"/>
    </row>
    <row r="26" spans="1:51" x14ac:dyDescent="0.25">
      <c r="A26" t="s">
        <v>496</v>
      </c>
      <c r="B26" t="s">
        <v>362</v>
      </c>
      <c r="C26" t="s">
        <v>726</v>
      </c>
      <c r="D26" t="s">
        <v>593</v>
      </c>
      <c r="E26" s="4">
        <v>86.510869565217391</v>
      </c>
      <c r="F26" s="4">
        <v>210.60380434782604</v>
      </c>
      <c r="G26" s="4">
        <v>16.594782608695652</v>
      </c>
      <c r="H26" s="10">
        <v>7.8796214817127785E-2</v>
      </c>
      <c r="I26" s="4">
        <v>195.51684782608692</v>
      </c>
      <c r="J26" s="4">
        <v>16.594782608695652</v>
      </c>
      <c r="K26" s="10">
        <v>8.4876484012553141E-2</v>
      </c>
      <c r="L26" s="4">
        <v>24.749347826086957</v>
      </c>
      <c r="M26" s="4">
        <v>0.92934782608695654</v>
      </c>
      <c r="N26" s="10">
        <v>3.7550396584890247E-2</v>
      </c>
      <c r="O26" s="4">
        <v>10.358043478260869</v>
      </c>
      <c r="P26" s="4">
        <v>0.92934782608695654</v>
      </c>
      <c r="Q26" s="8">
        <v>8.9722332990534559E-2</v>
      </c>
      <c r="R26" s="4">
        <v>4.8695652173913047</v>
      </c>
      <c r="S26" s="4">
        <v>0</v>
      </c>
      <c r="T26" s="10">
        <v>0</v>
      </c>
      <c r="U26" s="4">
        <v>9.5217391304347831</v>
      </c>
      <c r="V26" s="4">
        <v>0</v>
      </c>
      <c r="W26" s="10">
        <v>0</v>
      </c>
      <c r="X26" s="4">
        <v>44.130869565217402</v>
      </c>
      <c r="Y26" s="4">
        <v>7.4798913043478255</v>
      </c>
      <c r="Z26" s="10">
        <v>0.16949340400587182</v>
      </c>
      <c r="AA26" s="4">
        <v>0.69565217391304346</v>
      </c>
      <c r="AB26" s="4">
        <v>0</v>
      </c>
      <c r="AC26" s="10">
        <v>0</v>
      </c>
      <c r="AD26" s="4">
        <v>93.936304347826066</v>
      </c>
      <c r="AE26" s="4">
        <v>8.18554347826087</v>
      </c>
      <c r="AF26" s="10">
        <v>8.7139296516834969E-2</v>
      </c>
      <c r="AG26" s="4">
        <v>1.9619565217391304</v>
      </c>
      <c r="AH26" s="4">
        <v>0</v>
      </c>
      <c r="AI26" s="10">
        <v>0</v>
      </c>
      <c r="AJ26" s="4">
        <v>45.129673913043469</v>
      </c>
      <c r="AK26" s="4">
        <v>0</v>
      </c>
      <c r="AL26" s="10" t="s">
        <v>912</v>
      </c>
      <c r="AM26" s="1">
        <v>265757</v>
      </c>
      <c r="AN26" s="1">
        <v>7</v>
      </c>
      <c r="AX26"/>
      <c r="AY26"/>
    </row>
    <row r="27" spans="1:51" x14ac:dyDescent="0.25">
      <c r="A27" t="s">
        <v>496</v>
      </c>
      <c r="B27" t="s">
        <v>201</v>
      </c>
      <c r="C27" t="s">
        <v>716</v>
      </c>
      <c r="D27" t="s">
        <v>610</v>
      </c>
      <c r="E27" s="4">
        <v>132.28260869565219</v>
      </c>
      <c r="F27" s="4">
        <v>323.1521739130435</v>
      </c>
      <c r="G27" s="4">
        <v>0</v>
      </c>
      <c r="H27" s="10">
        <v>0</v>
      </c>
      <c r="I27" s="4">
        <v>323.1521739130435</v>
      </c>
      <c r="J27" s="4">
        <v>0</v>
      </c>
      <c r="K27" s="10">
        <v>0</v>
      </c>
      <c r="L27" s="4">
        <v>20.0625</v>
      </c>
      <c r="M27" s="4">
        <v>0</v>
      </c>
      <c r="N27" s="10">
        <v>0</v>
      </c>
      <c r="O27" s="4">
        <v>20.0625</v>
      </c>
      <c r="P27" s="4">
        <v>0</v>
      </c>
      <c r="Q27" s="8">
        <v>0</v>
      </c>
      <c r="R27" s="4">
        <v>0</v>
      </c>
      <c r="S27" s="4">
        <v>0</v>
      </c>
      <c r="T27" s="10" t="s">
        <v>912</v>
      </c>
      <c r="U27" s="4">
        <v>0</v>
      </c>
      <c r="V27" s="4">
        <v>0</v>
      </c>
      <c r="W27" s="10" t="s">
        <v>912</v>
      </c>
      <c r="X27" s="4">
        <v>48.877717391304351</v>
      </c>
      <c r="Y27" s="4">
        <v>0</v>
      </c>
      <c r="Z27" s="10">
        <v>0</v>
      </c>
      <c r="AA27" s="4">
        <v>0</v>
      </c>
      <c r="AB27" s="4">
        <v>0</v>
      </c>
      <c r="AC27" s="10" t="s">
        <v>912</v>
      </c>
      <c r="AD27" s="4">
        <v>201.46195652173913</v>
      </c>
      <c r="AE27" s="4">
        <v>0</v>
      </c>
      <c r="AF27" s="10">
        <v>0</v>
      </c>
      <c r="AG27" s="4">
        <v>0</v>
      </c>
      <c r="AH27" s="4">
        <v>0</v>
      </c>
      <c r="AI27" s="10" t="s">
        <v>912</v>
      </c>
      <c r="AJ27" s="4">
        <v>52.75</v>
      </c>
      <c r="AK27" s="4">
        <v>0</v>
      </c>
      <c r="AL27" s="10" t="s">
        <v>912</v>
      </c>
      <c r="AM27" s="1">
        <v>265500</v>
      </c>
      <c r="AN27" s="1">
        <v>7</v>
      </c>
      <c r="AX27"/>
      <c r="AY27"/>
    </row>
    <row r="28" spans="1:51" x14ac:dyDescent="0.25">
      <c r="A28" t="s">
        <v>496</v>
      </c>
      <c r="B28" t="s">
        <v>19</v>
      </c>
      <c r="C28" t="s">
        <v>725</v>
      </c>
      <c r="D28" t="s">
        <v>535</v>
      </c>
      <c r="E28" s="4">
        <v>73.576086956521735</v>
      </c>
      <c r="F28" s="4">
        <v>248.00184782608693</v>
      </c>
      <c r="G28" s="4">
        <v>4.4061956521739134</v>
      </c>
      <c r="H28" s="10">
        <v>1.7766785573564717E-2</v>
      </c>
      <c r="I28" s="4">
        <v>243.03076086956517</v>
      </c>
      <c r="J28" s="4">
        <v>4.4061956521739134</v>
      </c>
      <c r="K28" s="10">
        <v>1.813019733143461E-2</v>
      </c>
      <c r="L28" s="4">
        <v>28.102934782608699</v>
      </c>
      <c r="M28" s="4">
        <v>0</v>
      </c>
      <c r="N28" s="10">
        <v>0</v>
      </c>
      <c r="O28" s="4">
        <v>23.131847826086961</v>
      </c>
      <c r="P28" s="4">
        <v>0</v>
      </c>
      <c r="Q28" s="8">
        <v>0</v>
      </c>
      <c r="R28" s="4">
        <v>0</v>
      </c>
      <c r="S28" s="4">
        <v>0</v>
      </c>
      <c r="T28" s="10" t="s">
        <v>912</v>
      </c>
      <c r="U28" s="4">
        <v>4.9710869565217397</v>
      </c>
      <c r="V28" s="4">
        <v>0</v>
      </c>
      <c r="W28" s="10">
        <v>0</v>
      </c>
      <c r="X28" s="4">
        <v>85.252065217391305</v>
      </c>
      <c r="Y28" s="4">
        <v>4.4061956521739134</v>
      </c>
      <c r="Z28" s="10">
        <v>5.1684327422898087E-2</v>
      </c>
      <c r="AA28" s="4">
        <v>0</v>
      </c>
      <c r="AB28" s="4">
        <v>0</v>
      </c>
      <c r="AC28" s="10" t="s">
        <v>912</v>
      </c>
      <c r="AD28" s="4">
        <v>134.64684782608691</v>
      </c>
      <c r="AE28" s="4">
        <v>0</v>
      </c>
      <c r="AF28" s="10">
        <v>0</v>
      </c>
      <c r="AG28" s="4">
        <v>0</v>
      </c>
      <c r="AH28" s="4">
        <v>0</v>
      </c>
      <c r="AI28" s="10" t="s">
        <v>912</v>
      </c>
      <c r="AJ28" s="4">
        <v>0</v>
      </c>
      <c r="AK28" s="4">
        <v>0</v>
      </c>
      <c r="AL28" s="10" t="s">
        <v>912</v>
      </c>
      <c r="AM28" s="1">
        <v>265108</v>
      </c>
      <c r="AN28" s="1">
        <v>7</v>
      </c>
      <c r="AX28"/>
      <c r="AY28"/>
    </row>
    <row r="29" spans="1:51" x14ac:dyDescent="0.25">
      <c r="A29" t="s">
        <v>496</v>
      </c>
      <c r="B29" t="s">
        <v>369</v>
      </c>
      <c r="C29" t="s">
        <v>716</v>
      </c>
      <c r="D29" t="s">
        <v>593</v>
      </c>
      <c r="E29" s="4">
        <v>160.2608695652174</v>
      </c>
      <c r="F29" s="4">
        <v>679.83152173913049</v>
      </c>
      <c r="G29" s="4">
        <v>99.589673913043484</v>
      </c>
      <c r="H29" s="10">
        <v>0.14649169791108729</v>
      </c>
      <c r="I29" s="4">
        <v>591.77173913043475</v>
      </c>
      <c r="J29" s="4">
        <v>99.589673913043484</v>
      </c>
      <c r="K29" s="10">
        <v>0.16829068934481936</v>
      </c>
      <c r="L29" s="4">
        <v>90.057065217391312</v>
      </c>
      <c r="M29" s="4">
        <v>2.5461956521739131</v>
      </c>
      <c r="N29" s="10">
        <v>2.8273135994689357E-2</v>
      </c>
      <c r="O29" s="4">
        <v>30.801630434782609</v>
      </c>
      <c r="P29" s="4">
        <v>2.5461956521739131</v>
      </c>
      <c r="Q29" s="8">
        <v>8.2664314071460077E-2</v>
      </c>
      <c r="R29" s="4">
        <v>53.777173913043477</v>
      </c>
      <c r="S29" s="4">
        <v>0</v>
      </c>
      <c r="T29" s="10">
        <v>0</v>
      </c>
      <c r="U29" s="4">
        <v>5.4782608695652177</v>
      </c>
      <c r="V29" s="4">
        <v>0</v>
      </c>
      <c r="W29" s="10">
        <v>0</v>
      </c>
      <c r="X29" s="4">
        <v>123.70380434782609</v>
      </c>
      <c r="Y29" s="4">
        <v>37.252717391304351</v>
      </c>
      <c r="Z29" s="10">
        <v>0.30114447641851372</v>
      </c>
      <c r="AA29" s="4">
        <v>28.804347826086957</v>
      </c>
      <c r="AB29" s="4">
        <v>0</v>
      </c>
      <c r="AC29" s="10">
        <v>0</v>
      </c>
      <c r="AD29" s="4">
        <v>264.35054347826087</v>
      </c>
      <c r="AE29" s="4">
        <v>59.785326086956523</v>
      </c>
      <c r="AF29" s="10">
        <v>0.22615927056670881</v>
      </c>
      <c r="AG29" s="4">
        <v>27.418478260869566</v>
      </c>
      <c r="AH29" s="4">
        <v>0</v>
      </c>
      <c r="AI29" s="10">
        <v>0</v>
      </c>
      <c r="AJ29" s="4">
        <v>145.49728260869566</v>
      </c>
      <c r="AK29" s="4">
        <v>5.434782608695652E-3</v>
      </c>
      <c r="AL29" s="10">
        <v>26771.5</v>
      </c>
      <c r="AM29" s="1">
        <v>265764</v>
      </c>
      <c r="AN29" s="1">
        <v>7</v>
      </c>
      <c r="AX29"/>
      <c r="AY29"/>
    </row>
    <row r="30" spans="1:51" x14ac:dyDescent="0.25">
      <c r="A30" t="s">
        <v>496</v>
      </c>
      <c r="B30" t="s">
        <v>371</v>
      </c>
      <c r="C30" t="s">
        <v>841</v>
      </c>
      <c r="D30" t="s">
        <v>593</v>
      </c>
      <c r="E30" s="4">
        <v>120.66304347826087</v>
      </c>
      <c r="F30" s="4">
        <v>393.86108695652172</v>
      </c>
      <c r="G30" s="4">
        <v>21.477934782608695</v>
      </c>
      <c r="H30" s="10">
        <v>5.4531751152607881E-2</v>
      </c>
      <c r="I30" s="4">
        <v>346.7197826086956</v>
      </c>
      <c r="J30" s="4">
        <v>21.477934782608695</v>
      </c>
      <c r="K30" s="10">
        <v>6.1946089781812284E-2</v>
      </c>
      <c r="L30" s="4">
        <v>60.494565217391298</v>
      </c>
      <c r="M30" s="4">
        <v>1.0788043478260869</v>
      </c>
      <c r="N30" s="10">
        <v>1.7833078788967748E-2</v>
      </c>
      <c r="O30" s="4">
        <v>35.554347826086953</v>
      </c>
      <c r="P30" s="4">
        <v>1.0788043478260869</v>
      </c>
      <c r="Q30" s="8">
        <v>3.0342402934882301E-2</v>
      </c>
      <c r="R30" s="4">
        <v>19.635869565217391</v>
      </c>
      <c r="S30" s="4">
        <v>0</v>
      </c>
      <c r="T30" s="10">
        <v>0</v>
      </c>
      <c r="U30" s="4">
        <v>5.3043478260869561</v>
      </c>
      <c r="V30" s="4">
        <v>0</v>
      </c>
      <c r="W30" s="10">
        <v>0</v>
      </c>
      <c r="X30" s="4">
        <v>77.638260869565215</v>
      </c>
      <c r="Y30" s="4">
        <v>6.6763043478260871</v>
      </c>
      <c r="Z30" s="10">
        <v>8.5992451055060259E-2</v>
      </c>
      <c r="AA30" s="4">
        <v>22.201086956521738</v>
      </c>
      <c r="AB30" s="4">
        <v>0</v>
      </c>
      <c r="AC30" s="10">
        <v>0</v>
      </c>
      <c r="AD30" s="4">
        <v>167.10054347826087</v>
      </c>
      <c r="AE30" s="4">
        <v>13.722826086956522</v>
      </c>
      <c r="AF30" s="10">
        <v>8.2123168490722515E-2</v>
      </c>
      <c r="AG30" s="4">
        <v>6.2228260869565215</v>
      </c>
      <c r="AH30" s="4">
        <v>0</v>
      </c>
      <c r="AI30" s="10">
        <v>0</v>
      </c>
      <c r="AJ30" s="4">
        <v>60.203804347826086</v>
      </c>
      <c r="AK30" s="4">
        <v>0</v>
      </c>
      <c r="AL30" s="10" t="s">
        <v>912</v>
      </c>
      <c r="AM30" s="1">
        <v>265766</v>
      </c>
      <c r="AN30" s="1">
        <v>7</v>
      </c>
      <c r="AX30"/>
      <c r="AY30"/>
    </row>
    <row r="31" spans="1:51" x14ac:dyDescent="0.25">
      <c r="A31" t="s">
        <v>496</v>
      </c>
      <c r="B31" t="s">
        <v>361</v>
      </c>
      <c r="C31" t="s">
        <v>716</v>
      </c>
      <c r="D31" t="s">
        <v>593</v>
      </c>
      <c r="E31" s="4">
        <v>79.228260869565219</v>
      </c>
      <c r="F31" s="4">
        <v>373.48097826086951</v>
      </c>
      <c r="G31" s="4">
        <v>86.334239130434781</v>
      </c>
      <c r="H31" s="10">
        <v>0.23116100726857347</v>
      </c>
      <c r="I31" s="4">
        <v>317.98913043478257</v>
      </c>
      <c r="J31" s="4">
        <v>86.334239130434781</v>
      </c>
      <c r="K31" s="10">
        <v>0.27150059818834388</v>
      </c>
      <c r="L31" s="4">
        <v>53.698369565217391</v>
      </c>
      <c r="M31" s="4">
        <v>0.70108695652173914</v>
      </c>
      <c r="N31" s="10">
        <v>1.3056019432214969E-2</v>
      </c>
      <c r="O31" s="4">
        <v>21.698369565217391</v>
      </c>
      <c r="P31" s="4">
        <v>0.70108695652173914</v>
      </c>
      <c r="Q31" s="8">
        <v>3.2310582341891048E-2</v>
      </c>
      <c r="R31" s="4">
        <v>26.608695652173914</v>
      </c>
      <c r="S31" s="4">
        <v>0</v>
      </c>
      <c r="T31" s="10">
        <v>0</v>
      </c>
      <c r="U31" s="4">
        <v>5.3913043478260869</v>
      </c>
      <c r="V31" s="4">
        <v>0</v>
      </c>
      <c r="W31" s="10">
        <v>0</v>
      </c>
      <c r="X31" s="4">
        <v>90.793478260869563</v>
      </c>
      <c r="Y31" s="4">
        <v>26.559782608695652</v>
      </c>
      <c r="Z31" s="10">
        <v>0.29252963007302768</v>
      </c>
      <c r="AA31" s="4">
        <v>23.491847826086957</v>
      </c>
      <c r="AB31" s="4">
        <v>0</v>
      </c>
      <c r="AC31" s="10">
        <v>0</v>
      </c>
      <c r="AD31" s="4">
        <v>174.25</v>
      </c>
      <c r="AE31" s="4">
        <v>58.991847826086953</v>
      </c>
      <c r="AF31" s="10">
        <v>0.33854718981972426</v>
      </c>
      <c r="AG31" s="4">
        <v>0</v>
      </c>
      <c r="AH31" s="4">
        <v>0</v>
      </c>
      <c r="AI31" s="10" t="s">
        <v>912</v>
      </c>
      <c r="AJ31" s="4">
        <v>31.247282608695652</v>
      </c>
      <c r="AK31" s="4">
        <v>8.1521739130434784E-2</v>
      </c>
      <c r="AL31" s="10">
        <v>383.3</v>
      </c>
      <c r="AM31" s="1">
        <v>265756</v>
      </c>
      <c r="AN31" s="1">
        <v>7</v>
      </c>
      <c r="AX31"/>
      <c r="AY31"/>
    </row>
    <row r="32" spans="1:51" x14ac:dyDescent="0.25">
      <c r="A32" t="s">
        <v>496</v>
      </c>
      <c r="B32" t="s">
        <v>26</v>
      </c>
      <c r="C32" t="s">
        <v>727</v>
      </c>
      <c r="D32" t="s">
        <v>593</v>
      </c>
      <c r="E32" s="4">
        <v>86.565217391304344</v>
      </c>
      <c r="F32" s="4">
        <v>274.58956521739128</v>
      </c>
      <c r="G32" s="4">
        <v>136.91260869565218</v>
      </c>
      <c r="H32" s="10">
        <v>0.49860819943124607</v>
      </c>
      <c r="I32" s="4">
        <v>253.12608695652176</v>
      </c>
      <c r="J32" s="4">
        <v>136.91260869565218</v>
      </c>
      <c r="K32" s="10">
        <v>0.54088699565433962</v>
      </c>
      <c r="L32" s="4">
        <v>21.301521739130436</v>
      </c>
      <c r="M32" s="4">
        <v>2.0788043478260869</v>
      </c>
      <c r="N32" s="10">
        <v>9.7589476155000146E-2</v>
      </c>
      <c r="O32" s="4">
        <v>12.528369565217393</v>
      </c>
      <c r="P32" s="4">
        <v>2.0788043478260869</v>
      </c>
      <c r="Q32" s="8">
        <v>0.16592776394443912</v>
      </c>
      <c r="R32" s="4">
        <v>4.0869565217391308</v>
      </c>
      <c r="S32" s="4">
        <v>0</v>
      </c>
      <c r="T32" s="10">
        <v>0</v>
      </c>
      <c r="U32" s="4">
        <v>4.6861956521739145</v>
      </c>
      <c r="V32" s="4">
        <v>0</v>
      </c>
      <c r="W32" s="10">
        <v>0</v>
      </c>
      <c r="X32" s="4">
        <v>58.690434782608712</v>
      </c>
      <c r="Y32" s="4">
        <v>36.069673913043481</v>
      </c>
      <c r="Z32" s="10">
        <v>0.61457499925919323</v>
      </c>
      <c r="AA32" s="4">
        <v>12.690326086956521</v>
      </c>
      <c r="AB32" s="4">
        <v>0</v>
      </c>
      <c r="AC32" s="10">
        <v>0</v>
      </c>
      <c r="AD32" s="4">
        <v>159.92695652173913</v>
      </c>
      <c r="AE32" s="4">
        <v>95.731521739130429</v>
      </c>
      <c r="AF32" s="10">
        <v>0.59859528262902628</v>
      </c>
      <c r="AG32" s="4">
        <v>0</v>
      </c>
      <c r="AH32" s="4">
        <v>0</v>
      </c>
      <c r="AI32" s="10" t="s">
        <v>912</v>
      </c>
      <c r="AJ32" s="4">
        <v>21.98032608695652</v>
      </c>
      <c r="AK32" s="4">
        <v>3.0326086956521738</v>
      </c>
      <c r="AL32" s="10">
        <v>7.2479928315412181</v>
      </c>
      <c r="AM32" s="1">
        <v>265130</v>
      </c>
      <c r="AN32" s="1">
        <v>7</v>
      </c>
      <c r="AX32"/>
      <c r="AY32"/>
    </row>
    <row r="33" spans="1:51" x14ac:dyDescent="0.25">
      <c r="A33" t="s">
        <v>496</v>
      </c>
      <c r="B33" t="s">
        <v>163</v>
      </c>
      <c r="C33" t="s">
        <v>781</v>
      </c>
      <c r="D33" t="s">
        <v>523</v>
      </c>
      <c r="E33" s="4">
        <v>78.902173913043484</v>
      </c>
      <c r="F33" s="4">
        <v>240.28804347826087</v>
      </c>
      <c r="G33" s="4">
        <v>1.3043478260869565</v>
      </c>
      <c r="H33" s="10">
        <v>5.4282677040689391E-3</v>
      </c>
      <c r="I33" s="4">
        <v>225.34239130434781</v>
      </c>
      <c r="J33" s="4">
        <v>8.6956521739130432E-2</v>
      </c>
      <c r="K33" s="10">
        <v>3.8588621180329452E-4</v>
      </c>
      <c r="L33" s="4">
        <v>22.850543478260871</v>
      </c>
      <c r="M33" s="4">
        <v>1.3043478260869565</v>
      </c>
      <c r="N33" s="10">
        <v>5.7081698180520869E-2</v>
      </c>
      <c r="O33" s="4">
        <v>7.9048913043478262</v>
      </c>
      <c r="P33" s="4">
        <v>8.6956521739130432E-2</v>
      </c>
      <c r="Q33" s="8">
        <v>1.1000343760742522E-2</v>
      </c>
      <c r="R33" s="4">
        <v>9.4673913043478262</v>
      </c>
      <c r="S33" s="4">
        <v>1.2173913043478262</v>
      </c>
      <c r="T33" s="10">
        <v>0.12858783008036739</v>
      </c>
      <c r="U33" s="4">
        <v>5.4782608695652177</v>
      </c>
      <c r="V33" s="4">
        <v>0</v>
      </c>
      <c r="W33" s="10">
        <v>0</v>
      </c>
      <c r="X33" s="4">
        <v>59.505434782608695</v>
      </c>
      <c r="Y33" s="4">
        <v>0</v>
      </c>
      <c r="Z33" s="10">
        <v>0</v>
      </c>
      <c r="AA33" s="4">
        <v>0</v>
      </c>
      <c r="AB33" s="4">
        <v>0</v>
      </c>
      <c r="AC33" s="10" t="s">
        <v>912</v>
      </c>
      <c r="AD33" s="4">
        <v>134.53260869565219</v>
      </c>
      <c r="AE33" s="4">
        <v>0</v>
      </c>
      <c r="AF33" s="10">
        <v>0</v>
      </c>
      <c r="AG33" s="4">
        <v>0</v>
      </c>
      <c r="AH33" s="4">
        <v>0</v>
      </c>
      <c r="AI33" s="10" t="s">
        <v>912</v>
      </c>
      <c r="AJ33" s="4">
        <v>23.399456521739129</v>
      </c>
      <c r="AK33" s="4">
        <v>0</v>
      </c>
      <c r="AL33" s="10" t="s">
        <v>912</v>
      </c>
      <c r="AM33" s="1">
        <v>265430</v>
      </c>
      <c r="AN33" s="1">
        <v>7</v>
      </c>
      <c r="AX33"/>
      <c r="AY33"/>
    </row>
    <row r="34" spans="1:51" x14ac:dyDescent="0.25">
      <c r="A34" t="s">
        <v>496</v>
      </c>
      <c r="B34" t="s">
        <v>245</v>
      </c>
      <c r="C34" t="s">
        <v>774</v>
      </c>
      <c r="D34" t="s">
        <v>554</v>
      </c>
      <c r="E34" s="4">
        <v>29.195652173913043</v>
      </c>
      <c r="F34" s="4">
        <v>117.54521739130433</v>
      </c>
      <c r="G34" s="4">
        <v>0</v>
      </c>
      <c r="H34" s="10">
        <v>0</v>
      </c>
      <c r="I34" s="4">
        <v>117.54521739130433</v>
      </c>
      <c r="J34" s="4">
        <v>0</v>
      </c>
      <c r="K34" s="10">
        <v>0</v>
      </c>
      <c r="L34" s="4">
        <v>18.923913043478262</v>
      </c>
      <c r="M34" s="4">
        <v>0</v>
      </c>
      <c r="N34" s="10">
        <v>0</v>
      </c>
      <c r="O34" s="4">
        <v>18.923913043478262</v>
      </c>
      <c r="P34" s="4">
        <v>0</v>
      </c>
      <c r="Q34" s="8">
        <v>0</v>
      </c>
      <c r="R34" s="4">
        <v>0</v>
      </c>
      <c r="S34" s="4">
        <v>0</v>
      </c>
      <c r="T34" s="10" t="s">
        <v>912</v>
      </c>
      <c r="U34" s="4">
        <v>0</v>
      </c>
      <c r="V34" s="4">
        <v>0</v>
      </c>
      <c r="W34" s="10" t="s">
        <v>912</v>
      </c>
      <c r="X34" s="4">
        <v>29.714673913043477</v>
      </c>
      <c r="Y34" s="4">
        <v>0</v>
      </c>
      <c r="Z34" s="10">
        <v>0</v>
      </c>
      <c r="AA34" s="4">
        <v>0</v>
      </c>
      <c r="AB34" s="4">
        <v>0</v>
      </c>
      <c r="AC34" s="10" t="s">
        <v>912</v>
      </c>
      <c r="AD34" s="4">
        <v>59.463695652173911</v>
      </c>
      <c r="AE34" s="4">
        <v>0</v>
      </c>
      <c r="AF34" s="10">
        <v>0</v>
      </c>
      <c r="AG34" s="4">
        <v>0</v>
      </c>
      <c r="AH34" s="4">
        <v>0</v>
      </c>
      <c r="AI34" s="10" t="s">
        <v>912</v>
      </c>
      <c r="AJ34" s="4">
        <v>9.4429347826086953</v>
      </c>
      <c r="AK34" s="4">
        <v>0</v>
      </c>
      <c r="AL34" s="10" t="s">
        <v>912</v>
      </c>
      <c r="AM34" s="1">
        <v>265573</v>
      </c>
      <c r="AN34" s="1">
        <v>7</v>
      </c>
      <c r="AX34"/>
      <c r="AY34"/>
    </row>
    <row r="35" spans="1:51" x14ac:dyDescent="0.25">
      <c r="A35" t="s">
        <v>496</v>
      </c>
      <c r="B35" t="s">
        <v>449</v>
      </c>
      <c r="C35" t="s">
        <v>657</v>
      </c>
      <c r="D35" t="s">
        <v>544</v>
      </c>
      <c r="E35" s="4">
        <v>103.50704225352112</v>
      </c>
      <c r="F35" s="4">
        <v>325.88676056338028</v>
      </c>
      <c r="G35" s="4">
        <v>2.9</v>
      </c>
      <c r="H35" s="10">
        <v>8.8987966095541698E-3</v>
      </c>
      <c r="I35" s="4">
        <v>282.22140845070425</v>
      </c>
      <c r="J35" s="4">
        <v>0</v>
      </c>
      <c r="K35" s="10">
        <v>0</v>
      </c>
      <c r="L35" s="4">
        <v>53.925070422535221</v>
      </c>
      <c r="M35" s="4">
        <v>2.9</v>
      </c>
      <c r="N35" s="10">
        <v>5.3778325689271489E-2</v>
      </c>
      <c r="O35" s="4">
        <v>22.577042253521135</v>
      </c>
      <c r="P35" s="4">
        <v>0</v>
      </c>
      <c r="Q35" s="8">
        <v>0</v>
      </c>
      <c r="R35" s="4">
        <v>25.601549295774646</v>
      </c>
      <c r="S35" s="4">
        <v>2.9</v>
      </c>
      <c r="T35" s="10">
        <v>0.11327439470542607</v>
      </c>
      <c r="U35" s="4">
        <v>5.746478873239437</v>
      </c>
      <c r="V35" s="4">
        <v>0</v>
      </c>
      <c r="W35" s="10">
        <v>0</v>
      </c>
      <c r="X35" s="4">
        <v>50.275633802816884</v>
      </c>
      <c r="Y35" s="4">
        <v>0</v>
      </c>
      <c r="Z35" s="10">
        <v>0</v>
      </c>
      <c r="AA35" s="4">
        <v>12.317323943661972</v>
      </c>
      <c r="AB35" s="4">
        <v>0</v>
      </c>
      <c r="AC35" s="10">
        <v>0</v>
      </c>
      <c r="AD35" s="4">
        <v>140.95394366197183</v>
      </c>
      <c r="AE35" s="4">
        <v>0</v>
      </c>
      <c r="AF35" s="10">
        <v>0</v>
      </c>
      <c r="AG35" s="4">
        <v>14.630845070422534</v>
      </c>
      <c r="AH35" s="4">
        <v>0</v>
      </c>
      <c r="AI35" s="10">
        <v>0</v>
      </c>
      <c r="AJ35" s="4">
        <v>53.783943661971826</v>
      </c>
      <c r="AK35" s="4">
        <v>0</v>
      </c>
      <c r="AL35" s="10" t="s">
        <v>912</v>
      </c>
      <c r="AM35" s="1">
        <v>265865</v>
      </c>
      <c r="AN35" s="1">
        <v>7</v>
      </c>
      <c r="AX35"/>
      <c r="AY35"/>
    </row>
    <row r="36" spans="1:51" x14ac:dyDescent="0.25">
      <c r="A36" t="s">
        <v>496</v>
      </c>
      <c r="B36" t="s">
        <v>373</v>
      </c>
      <c r="C36" t="s">
        <v>700</v>
      </c>
      <c r="D36" t="s">
        <v>538</v>
      </c>
      <c r="E36" s="4">
        <v>41.967391304347828</v>
      </c>
      <c r="F36" s="4">
        <v>221.12945652173914</v>
      </c>
      <c r="G36" s="4">
        <v>5.945652173913043</v>
      </c>
      <c r="H36" s="10">
        <v>2.6887653356704778E-2</v>
      </c>
      <c r="I36" s="4">
        <v>199.46750000000003</v>
      </c>
      <c r="J36" s="4">
        <v>5.945652173913043</v>
      </c>
      <c r="K36" s="10">
        <v>2.9807623667580142E-2</v>
      </c>
      <c r="L36" s="4">
        <v>39.033695652173932</v>
      </c>
      <c r="M36" s="4">
        <v>2.8423913043478262</v>
      </c>
      <c r="N36" s="10">
        <v>7.2818913424855858E-2</v>
      </c>
      <c r="O36" s="4">
        <v>26.861956521739149</v>
      </c>
      <c r="P36" s="4">
        <v>2.8423913043478262</v>
      </c>
      <c r="Q36" s="8">
        <v>0.10581475336867228</v>
      </c>
      <c r="R36" s="4">
        <v>7.3021739130434788</v>
      </c>
      <c r="S36" s="4">
        <v>0</v>
      </c>
      <c r="T36" s="10">
        <v>0</v>
      </c>
      <c r="U36" s="4">
        <v>4.8695652173913047</v>
      </c>
      <c r="V36" s="4">
        <v>0</v>
      </c>
      <c r="W36" s="10">
        <v>0</v>
      </c>
      <c r="X36" s="4">
        <v>63.639673913043474</v>
      </c>
      <c r="Y36" s="4">
        <v>3.1032608695652173</v>
      </c>
      <c r="Z36" s="10">
        <v>4.8762991366132352E-2</v>
      </c>
      <c r="AA36" s="4">
        <v>9.4902173913043502</v>
      </c>
      <c r="AB36" s="4">
        <v>0</v>
      </c>
      <c r="AC36" s="10">
        <v>0</v>
      </c>
      <c r="AD36" s="4">
        <v>103.54086956521739</v>
      </c>
      <c r="AE36" s="4">
        <v>0</v>
      </c>
      <c r="AF36" s="10">
        <v>0</v>
      </c>
      <c r="AG36" s="4">
        <v>0</v>
      </c>
      <c r="AH36" s="4">
        <v>0</v>
      </c>
      <c r="AI36" s="10" t="s">
        <v>912</v>
      </c>
      <c r="AJ36" s="4">
        <v>5.424999999999998</v>
      </c>
      <c r="AK36" s="4">
        <v>0</v>
      </c>
      <c r="AL36" s="10" t="s">
        <v>912</v>
      </c>
      <c r="AM36" s="1">
        <v>265768</v>
      </c>
      <c r="AN36" s="1">
        <v>7</v>
      </c>
      <c r="AX36"/>
      <c r="AY36"/>
    </row>
    <row r="37" spans="1:51" x14ac:dyDescent="0.25">
      <c r="A37" t="s">
        <v>496</v>
      </c>
      <c r="B37" t="s">
        <v>173</v>
      </c>
      <c r="C37" t="s">
        <v>658</v>
      </c>
      <c r="D37" t="s">
        <v>613</v>
      </c>
      <c r="E37" s="4">
        <v>14.978260869565217</v>
      </c>
      <c r="F37" s="4">
        <v>52.135108695652171</v>
      </c>
      <c r="G37" s="4">
        <v>5.4483695652173916</v>
      </c>
      <c r="H37" s="10">
        <v>0.10450480878486709</v>
      </c>
      <c r="I37" s="4">
        <v>52.135108695652171</v>
      </c>
      <c r="J37" s="4">
        <v>5.4483695652173916</v>
      </c>
      <c r="K37" s="10">
        <v>0.10450480878486709</v>
      </c>
      <c r="L37" s="4">
        <v>9.4379347826086946</v>
      </c>
      <c r="M37" s="4">
        <v>5.4483695652173916</v>
      </c>
      <c r="N37" s="10">
        <v>0.57728408711375245</v>
      </c>
      <c r="O37" s="4">
        <v>9.4379347826086946</v>
      </c>
      <c r="P37" s="4">
        <v>5.4483695652173916</v>
      </c>
      <c r="Q37" s="8">
        <v>0.57728408711375245</v>
      </c>
      <c r="R37" s="4">
        <v>0</v>
      </c>
      <c r="S37" s="4">
        <v>0</v>
      </c>
      <c r="T37" s="10" t="s">
        <v>912</v>
      </c>
      <c r="U37" s="4">
        <v>0</v>
      </c>
      <c r="V37" s="4">
        <v>0</v>
      </c>
      <c r="W37" s="10" t="s">
        <v>912</v>
      </c>
      <c r="X37" s="4">
        <v>13.816956521739131</v>
      </c>
      <c r="Y37" s="4">
        <v>0</v>
      </c>
      <c r="Z37" s="10">
        <v>0</v>
      </c>
      <c r="AA37" s="4">
        <v>0</v>
      </c>
      <c r="AB37" s="4">
        <v>0</v>
      </c>
      <c r="AC37" s="10" t="s">
        <v>912</v>
      </c>
      <c r="AD37" s="4">
        <v>25.357934782608687</v>
      </c>
      <c r="AE37" s="4">
        <v>0</v>
      </c>
      <c r="AF37" s="10">
        <v>0</v>
      </c>
      <c r="AG37" s="4">
        <v>3.5222826086956522</v>
      </c>
      <c r="AH37" s="4">
        <v>0</v>
      </c>
      <c r="AI37" s="10">
        <v>0</v>
      </c>
      <c r="AJ37" s="4">
        <v>0</v>
      </c>
      <c r="AK37" s="4">
        <v>0</v>
      </c>
      <c r="AL37" s="10" t="s">
        <v>912</v>
      </c>
      <c r="AM37" s="1">
        <v>265451</v>
      </c>
      <c r="AN37" s="1">
        <v>7</v>
      </c>
      <c r="AX37"/>
      <c r="AY37"/>
    </row>
    <row r="38" spans="1:51" x14ac:dyDescent="0.25">
      <c r="A38" t="s">
        <v>496</v>
      </c>
      <c r="B38" t="s">
        <v>407</v>
      </c>
      <c r="C38" t="s">
        <v>716</v>
      </c>
      <c r="D38" t="s">
        <v>610</v>
      </c>
      <c r="E38" s="4">
        <v>52.032608695652172</v>
      </c>
      <c r="F38" s="4">
        <v>157.7567391304348</v>
      </c>
      <c r="G38" s="4">
        <v>71.512282608695656</v>
      </c>
      <c r="H38" s="10">
        <v>0.45330730720523205</v>
      </c>
      <c r="I38" s="4">
        <v>144.26902173913041</v>
      </c>
      <c r="J38" s="4">
        <v>71.430760869565219</v>
      </c>
      <c r="K38" s="10">
        <v>0.49512196040760215</v>
      </c>
      <c r="L38" s="4">
        <v>14.371521739130435</v>
      </c>
      <c r="M38" s="4">
        <v>7.723260869565217</v>
      </c>
      <c r="N38" s="10">
        <v>0.53740035396088282</v>
      </c>
      <c r="O38" s="4">
        <v>11.193586956521738</v>
      </c>
      <c r="P38" s="4">
        <v>7.6417391304347824</v>
      </c>
      <c r="Q38" s="8">
        <v>0.68268903972577466</v>
      </c>
      <c r="R38" s="4">
        <v>8.1521739130434784E-2</v>
      </c>
      <c r="S38" s="4">
        <v>8.1521739130434784E-2</v>
      </c>
      <c r="T38" s="10">
        <v>1</v>
      </c>
      <c r="U38" s="4">
        <v>3.0964130434782611</v>
      </c>
      <c r="V38" s="4">
        <v>0</v>
      </c>
      <c r="W38" s="10">
        <v>0</v>
      </c>
      <c r="X38" s="4">
        <v>37.306630434782598</v>
      </c>
      <c r="Y38" s="4">
        <v>10.364782608695652</v>
      </c>
      <c r="Z38" s="10">
        <v>0.27782682295081018</v>
      </c>
      <c r="AA38" s="4">
        <v>10.309782608695652</v>
      </c>
      <c r="AB38" s="4">
        <v>0</v>
      </c>
      <c r="AC38" s="10">
        <v>0</v>
      </c>
      <c r="AD38" s="4">
        <v>80.166739130434792</v>
      </c>
      <c r="AE38" s="4">
        <v>46.586413043478267</v>
      </c>
      <c r="AF38" s="10">
        <v>0.58111897214230124</v>
      </c>
      <c r="AG38" s="4">
        <v>0</v>
      </c>
      <c r="AH38" s="4">
        <v>0</v>
      </c>
      <c r="AI38" s="10" t="s">
        <v>912</v>
      </c>
      <c r="AJ38" s="4">
        <v>15.602065217391303</v>
      </c>
      <c r="AK38" s="4">
        <v>6.8378260869565226</v>
      </c>
      <c r="AL38" s="10">
        <v>2.2817288739111077</v>
      </c>
      <c r="AM38" s="1">
        <v>265817</v>
      </c>
      <c r="AN38" s="1">
        <v>7</v>
      </c>
      <c r="AX38"/>
      <c r="AY38"/>
    </row>
    <row r="39" spans="1:51" x14ac:dyDescent="0.25">
      <c r="A39" t="s">
        <v>496</v>
      </c>
      <c r="B39" t="s">
        <v>200</v>
      </c>
      <c r="C39" t="s">
        <v>688</v>
      </c>
      <c r="D39" t="s">
        <v>546</v>
      </c>
      <c r="E39" s="4">
        <v>119.92391304347827</v>
      </c>
      <c r="F39" s="4">
        <v>440.68326086956517</v>
      </c>
      <c r="G39" s="4">
        <v>0</v>
      </c>
      <c r="H39" s="10">
        <v>0</v>
      </c>
      <c r="I39" s="4">
        <v>417.91010869565218</v>
      </c>
      <c r="J39" s="4">
        <v>0</v>
      </c>
      <c r="K39" s="10">
        <v>0</v>
      </c>
      <c r="L39" s="4">
        <v>49.202173913043481</v>
      </c>
      <c r="M39" s="4">
        <v>0</v>
      </c>
      <c r="N39" s="10">
        <v>0</v>
      </c>
      <c r="O39" s="4">
        <v>27.765108695652174</v>
      </c>
      <c r="P39" s="4">
        <v>0</v>
      </c>
      <c r="Q39" s="8">
        <v>0</v>
      </c>
      <c r="R39" s="4">
        <v>15.697934782608694</v>
      </c>
      <c r="S39" s="4">
        <v>0</v>
      </c>
      <c r="T39" s="10">
        <v>0</v>
      </c>
      <c r="U39" s="4">
        <v>5.7391304347826084</v>
      </c>
      <c r="V39" s="4">
        <v>0</v>
      </c>
      <c r="W39" s="10">
        <v>0</v>
      </c>
      <c r="X39" s="4">
        <v>89.134347826086938</v>
      </c>
      <c r="Y39" s="4">
        <v>0</v>
      </c>
      <c r="Z39" s="10">
        <v>0</v>
      </c>
      <c r="AA39" s="4">
        <v>1.3360869565217393</v>
      </c>
      <c r="AB39" s="4">
        <v>0</v>
      </c>
      <c r="AC39" s="10">
        <v>0</v>
      </c>
      <c r="AD39" s="4">
        <v>219.41097826086957</v>
      </c>
      <c r="AE39" s="4">
        <v>0</v>
      </c>
      <c r="AF39" s="10">
        <v>0</v>
      </c>
      <c r="AG39" s="4">
        <v>44.336739130434779</v>
      </c>
      <c r="AH39" s="4">
        <v>0</v>
      </c>
      <c r="AI39" s="10">
        <v>0</v>
      </c>
      <c r="AJ39" s="4">
        <v>37.262934782608696</v>
      </c>
      <c r="AK39" s="4">
        <v>0</v>
      </c>
      <c r="AL39" s="10" t="s">
        <v>912</v>
      </c>
      <c r="AM39" s="1">
        <v>265498</v>
      </c>
      <c r="AN39" s="1">
        <v>7</v>
      </c>
      <c r="AX39"/>
      <c r="AY39"/>
    </row>
    <row r="40" spans="1:51" x14ac:dyDescent="0.25">
      <c r="A40" t="s">
        <v>496</v>
      </c>
      <c r="B40" t="s">
        <v>184</v>
      </c>
      <c r="C40" t="s">
        <v>786</v>
      </c>
      <c r="D40" t="s">
        <v>621</v>
      </c>
      <c r="E40" s="4">
        <v>30.760869565217391</v>
      </c>
      <c r="F40" s="4">
        <v>94.157608695652186</v>
      </c>
      <c r="G40" s="4">
        <v>0</v>
      </c>
      <c r="H40" s="10">
        <v>0</v>
      </c>
      <c r="I40" s="4">
        <v>90.717391304347842</v>
      </c>
      <c r="J40" s="4">
        <v>0</v>
      </c>
      <c r="K40" s="10">
        <v>0</v>
      </c>
      <c r="L40" s="4">
        <v>17.673913043478262</v>
      </c>
      <c r="M40" s="4">
        <v>0</v>
      </c>
      <c r="N40" s="10">
        <v>0</v>
      </c>
      <c r="O40" s="4">
        <v>15.239130434782609</v>
      </c>
      <c r="P40" s="4">
        <v>0</v>
      </c>
      <c r="Q40" s="8">
        <v>0</v>
      </c>
      <c r="R40" s="4">
        <v>0</v>
      </c>
      <c r="S40" s="4">
        <v>0</v>
      </c>
      <c r="T40" s="10" t="s">
        <v>912</v>
      </c>
      <c r="U40" s="4">
        <v>2.4347826086956523</v>
      </c>
      <c r="V40" s="4">
        <v>0</v>
      </c>
      <c r="W40" s="10">
        <v>0</v>
      </c>
      <c r="X40" s="4">
        <v>11.885869565217391</v>
      </c>
      <c r="Y40" s="4">
        <v>0</v>
      </c>
      <c r="Z40" s="10">
        <v>0</v>
      </c>
      <c r="AA40" s="4">
        <v>1.0054347826086956</v>
      </c>
      <c r="AB40" s="4">
        <v>0</v>
      </c>
      <c r="AC40" s="10">
        <v>0</v>
      </c>
      <c r="AD40" s="4">
        <v>56.913043478260867</v>
      </c>
      <c r="AE40" s="4">
        <v>0</v>
      </c>
      <c r="AF40" s="10">
        <v>0</v>
      </c>
      <c r="AG40" s="4">
        <v>1.1929347826086956</v>
      </c>
      <c r="AH40" s="4">
        <v>0</v>
      </c>
      <c r="AI40" s="10">
        <v>0</v>
      </c>
      <c r="AJ40" s="4">
        <v>5.4864130434782608</v>
      </c>
      <c r="AK40" s="4">
        <v>0</v>
      </c>
      <c r="AL40" s="10" t="s">
        <v>912</v>
      </c>
      <c r="AM40" s="1">
        <v>265472</v>
      </c>
      <c r="AN40" s="1">
        <v>7</v>
      </c>
      <c r="AX40"/>
      <c r="AY40"/>
    </row>
    <row r="41" spans="1:51" x14ac:dyDescent="0.25">
      <c r="A41" t="s">
        <v>496</v>
      </c>
      <c r="B41" t="s">
        <v>411</v>
      </c>
      <c r="C41" t="s">
        <v>700</v>
      </c>
      <c r="D41" t="s">
        <v>538</v>
      </c>
      <c r="E41" s="4">
        <v>161.19565217391303</v>
      </c>
      <c r="F41" s="4">
        <v>252.55978260869566</v>
      </c>
      <c r="G41" s="4">
        <v>0</v>
      </c>
      <c r="H41" s="10">
        <v>0</v>
      </c>
      <c r="I41" s="4">
        <v>252.55978260869566</v>
      </c>
      <c r="J41" s="4">
        <v>0</v>
      </c>
      <c r="K41" s="10">
        <v>0</v>
      </c>
      <c r="L41" s="4">
        <v>27.913043478260871</v>
      </c>
      <c r="M41" s="4">
        <v>0</v>
      </c>
      <c r="N41" s="10">
        <v>0</v>
      </c>
      <c r="O41" s="4">
        <v>27.913043478260871</v>
      </c>
      <c r="P41" s="4">
        <v>0</v>
      </c>
      <c r="Q41" s="8">
        <v>0</v>
      </c>
      <c r="R41" s="4">
        <v>0</v>
      </c>
      <c r="S41" s="4">
        <v>0</v>
      </c>
      <c r="T41" s="10" t="s">
        <v>912</v>
      </c>
      <c r="U41" s="4">
        <v>0</v>
      </c>
      <c r="V41" s="4">
        <v>0</v>
      </c>
      <c r="W41" s="10" t="s">
        <v>912</v>
      </c>
      <c r="X41" s="4">
        <v>68.086956521739125</v>
      </c>
      <c r="Y41" s="4">
        <v>0</v>
      </c>
      <c r="Z41" s="10">
        <v>0</v>
      </c>
      <c r="AA41" s="4">
        <v>0</v>
      </c>
      <c r="AB41" s="4">
        <v>0</v>
      </c>
      <c r="AC41" s="10" t="s">
        <v>912</v>
      </c>
      <c r="AD41" s="4">
        <v>114.51902173913044</v>
      </c>
      <c r="AE41" s="4">
        <v>0</v>
      </c>
      <c r="AF41" s="10">
        <v>0</v>
      </c>
      <c r="AG41" s="4">
        <v>0</v>
      </c>
      <c r="AH41" s="4">
        <v>0</v>
      </c>
      <c r="AI41" s="10" t="s">
        <v>912</v>
      </c>
      <c r="AJ41" s="4">
        <v>42.040760869565219</v>
      </c>
      <c r="AK41" s="4">
        <v>0</v>
      </c>
      <c r="AL41" s="10" t="s">
        <v>912</v>
      </c>
      <c r="AM41" s="1">
        <v>265822</v>
      </c>
      <c r="AN41" s="1">
        <v>7</v>
      </c>
      <c r="AX41"/>
      <c r="AY41"/>
    </row>
    <row r="42" spans="1:51" x14ac:dyDescent="0.25">
      <c r="A42" t="s">
        <v>496</v>
      </c>
      <c r="B42" t="s">
        <v>143</v>
      </c>
      <c r="C42" t="s">
        <v>730</v>
      </c>
      <c r="D42" t="s">
        <v>598</v>
      </c>
      <c r="E42" s="4">
        <v>76.684782608695656</v>
      </c>
      <c r="F42" s="4">
        <v>248.09173913043477</v>
      </c>
      <c r="G42" s="4">
        <v>3.9429347826086958</v>
      </c>
      <c r="H42" s="10">
        <v>1.589305148340989E-2</v>
      </c>
      <c r="I42" s="4">
        <v>233.65706521739128</v>
      </c>
      <c r="J42" s="4">
        <v>3.9429347826086958</v>
      </c>
      <c r="K42" s="10">
        <v>1.6874879340542277E-2</v>
      </c>
      <c r="L42" s="4">
        <v>37.755434782608688</v>
      </c>
      <c r="M42" s="4">
        <v>0</v>
      </c>
      <c r="N42" s="10">
        <v>0</v>
      </c>
      <c r="O42" s="4">
        <v>23.320760869565209</v>
      </c>
      <c r="P42" s="4">
        <v>0</v>
      </c>
      <c r="Q42" s="8">
        <v>0</v>
      </c>
      <c r="R42" s="4">
        <v>8.6384782608695634</v>
      </c>
      <c r="S42" s="4">
        <v>0</v>
      </c>
      <c r="T42" s="10">
        <v>0</v>
      </c>
      <c r="U42" s="4">
        <v>5.7961956521739131</v>
      </c>
      <c r="V42" s="4">
        <v>0</v>
      </c>
      <c r="W42" s="10">
        <v>0</v>
      </c>
      <c r="X42" s="4">
        <v>44.230326086956516</v>
      </c>
      <c r="Y42" s="4">
        <v>0</v>
      </c>
      <c r="Z42" s="10">
        <v>0</v>
      </c>
      <c r="AA42" s="4">
        <v>0</v>
      </c>
      <c r="AB42" s="4">
        <v>0</v>
      </c>
      <c r="AC42" s="10" t="s">
        <v>912</v>
      </c>
      <c r="AD42" s="4">
        <v>125.57771739130436</v>
      </c>
      <c r="AE42" s="4">
        <v>3.9429347826086958</v>
      </c>
      <c r="AF42" s="10">
        <v>3.1398363216958144E-2</v>
      </c>
      <c r="AG42" s="4">
        <v>8.8165217391304331</v>
      </c>
      <c r="AH42" s="4">
        <v>0</v>
      </c>
      <c r="AI42" s="10">
        <v>0</v>
      </c>
      <c r="AJ42" s="4">
        <v>31.711739130434772</v>
      </c>
      <c r="AK42" s="4">
        <v>0</v>
      </c>
      <c r="AL42" s="10" t="s">
        <v>912</v>
      </c>
      <c r="AM42" s="1">
        <v>265400</v>
      </c>
      <c r="AN42" s="1">
        <v>7</v>
      </c>
      <c r="AX42"/>
      <c r="AY42"/>
    </row>
    <row r="43" spans="1:51" x14ac:dyDescent="0.25">
      <c r="A43" t="s">
        <v>496</v>
      </c>
      <c r="B43" t="s">
        <v>422</v>
      </c>
      <c r="C43" t="s">
        <v>657</v>
      </c>
      <c r="D43" t="s">
        <v>544</v>
      </c>
      <c r="E43" s="4">
        <v>68.282608695652172</v>
      </c>
      <c r="F43" s="4">
        <v>188.15108695652174</v>
      </c>
      <c r="G43" s="4">
        <v>8.6956521739130432E-2</v>
      </c>
      <c r="H43" s="10">
        <v>4.6216327072946692E-4</v>
      </c>
      <c r="I43" s="4">
        <v>170.78945652173914</v>
      </c>
      <c r="J43" s="4">
        <v>0</v>
      </c>
      <c r="K43" s="10">
        <v>0</v>
      </c>
      <c r="L43" s="4">
        <v>17.458043478260869</v>
      </c>
      <c r="M43" s="4">
        <v>0</v>
      </c>
      <c r="N43" s="10">
        <v>0</v>
      </c>
      <c r="O43" s="4">
        <v>6.4084782608695647</v>
      </c>
      <c r="P43" s="4">
        <v>0</v>
      </c>
      <c r="Q43" s="8">
        <v>0</v>
      </c>
      <c r="R43" s="4">
        <v>5.5713043478260849</v>
      </c>
      <c r="S43" s="4">
        <v>0</v>
      </c>
      <c r="T43" s="10">
        <v>0</v>
      </c>
      <c r="U43" s="4">
        <v>5.4782608695652177</v>
      </c>
      <c r="V43" s="4">
        <v>0</v>
      </c>
      <c r="W43" s="10">
        <v>0</v>
      </c>
      <c r="X43" s="4">
        <v>19.399565217391309</v>
      </c>
      <c r="Y43" s="4">
        <v>0</v>
      </c>
      <c r="Z43" s="10">
        <v>0</v>
      </c>
      <c r="AA43" s="4">
        <v>6.3120652173913037</v>
      </c>
      <c r="AB43" s="4">
        <v>8.6956521739130432E-2</v>
      </c>
      <c r="AC43" s="10">
        <v>1.3776239431041313E-2</v>
      </c>
      <c r="AD43" s="4">
        <v>102.75152173913047</v>
      </c>
      <c r="AE43" s="4">
        <v>0</v>
      </c>
      <c r="AF43" s="10">
        <v>0</v>
      </c>
      <c r="AG43" s="4">
        <v>11.83347826086956</v>
      </c>
      <c r="AH43" s="4">
        <v>0</v>
      </c>
      <c r="AI43" s="10">
        <v>0</v>
      </c>
      <c r="AJ43" s="4">
        <v>30.396413043478255</v>
      </c>
      <c r="AK43" s="4">
        <v>0</v>
      </c>
      <c r="AL43" s="10" t="s">
        <v>912</v>
      </c>
      <c r="AM43" s="1">
        <v>265835</v>
      </c>
      <c r="AN43" s="1">
        <v>7</v>
      </c>
      <c r="AX43"/>
      <c r="AY43"/>
    </row>
    <row r="44" spans="1:51" x14ac:dyDescent="0.25">
      <c r="A44" t="s">
        <v>496</v>
      </c>
      <c r="B44" t="s">
        <v>387</v>
      </c>
      <c r="C44" t="s">
        <v>697</v>
      </c>
      <c r="D44" t="s">
        <v>593</v>
      </c>
      <c r="E44" s="4">
        <v>21.108695652173914</v>
      </c>
      <c r="F44" s="4">
        <v>123.0978260869565</v>
      </c>
      <c r="G44" s="4">
        <v>0</v>
      </c>
      <c r="H44" s="10">
        <v>0</v>
      </c>
      <c r="I44" s="4">
        <v>109.92391304347825</v>
      </c>
      <c r="J44" s="4">
        <v>0</v>
      </c>
      <c r="K44" s="10">
        <v>0</v>
      </c>
      <c r="L44" s="4">
        <v>49.605978260869563</v>
      </c>
      <c r="M44" s="4">
        <v>0</v>
      </c>
      <c r="N44" s="10">
        <v>0</v>
      </c>
      <c r="O44" s="4">
        <v>36.432065217391305</v>
      </c>
      <c r="P44" s="4">
        <v>0</v>
      </c>
      <c r="Q44" s="8">
        <v>0</v>
      </c>
      <c r="R44" s="4">
        <v>8.5271739130434785</v>
      </c>
      <c r="S44" s="4">
        <v>0</v>
      </c>
      <c r="T44" s="10">
        <v>0</v>
      </c>
      <c r="U44" s="4">
        <v>4.6467391304347823</v>
      </c>
      <c r="V44" s="4">
        <v>0</v>
      </c>
      <c r="W44" s="10">
        <v>0</v>
      </c>
      <c r="X44" s="4">
        <v>22.005434782608695</v>
      </c>
      <c r="Y44" s="4">
        <v>0</v>
      </c>
      <c r="Z44" s="10">
        <v>0</v>
      </c>
      <c r="AA44" s="4">
        <v>0</v>
      </c>
      <c r="AB44" s="4">
        <v>0</v>
      </c>
      <c r="AC44" s="10" t="s">
        <v>912</v>
      </c>
      <c r="AD44" s="4">
        <v>51.486413043478258</v>
      </c>
      <c r="AE44" s="4">
        <v>0</v>
      </c>
      <c r="AF44" s="10">
        <v>0</v>
      </c>
      <c r="AG44" s="4">
        <v>0</v>
      </c>
      <c r="AH44" s="4">
        <v>0</v>
      </c>
      <c r="AI44" s="10" t="s">
        <v>912</v>
      </c>
      <c r="AJ44" s="4">
        <v>0</v>
      </c>
      <c r="AK44" s="4">
        <v>0</v>
      </c>
      <c r="AL44" s="10" t="s">
        <v>912</v>
      </c>
      <c r="AM44" s="1">
        <v>265791</v>
      </c>
      <c r="AN44" s="1">
        <v>7</v>
      </c>
      <c r="AX44"/>
      <c r="AY44"/>
    </row>
    <row r="45" spans="1:51" x14ac:dyDescent="0.25">
      <c r="A45" t="s">
        <v>496</v>
      </c>
      <c r="B45" t="s">
        <v>261</v>
      </c>
      <c r="C45" t="s">
        <v>674</v>
      </c>
      <c r="D45" t="s">
        <v>601</v>
      </c>
      <c r="E45" s="4">
        <v>45.836956521739133</v>
      </c>
      <c r="F45" s="4">
        <v>116.44119565217389</v>
      </c>
      <c r="G45" s="4">
        <v>0</v>
      </c>
      <c r="H45" s="10">
        <v>0</v>
      </c>
      <c r="I45" s="4">
        <v>112.34673913043477</v>
      </c>
      <c r="J45" s="4">
        <v>0</v>
      </c>
      <c r="K45" s="10">
        <v>0</v>
      </c>
      <c r="L45" s="4">
        <v>13.42804347826087</v>
      </c>
      <c r="M45" s="4">
        <v>0</v>
      </c>
      <c r="N45" s="10">
        <v>0</v>
      </c>
      <c r="O45" s="4">
        <v>11.39</v>
      </c>
      <c r="P45" s="4">
        <v>0</v>
      </c>
      <c r="Q45" s="8">
        <v>0</v>
      </c>
      <c r="R45" s="4">
        <v>2.0380434782608696</v>
      </c>
      <c r="S45" s="4">
        <v>0</v>
      </c>
      <c r="T45" s="10">
        <v>0</v>
      </c>
      <c r="U45" s="4">
        <v>0</v>
      </c>
      <c r="V45" s="4">
        <v>0</v>
      </c>
      <c r="W45" s="10" t="s">
        <v>912</v>
      </c>
      <c r="X45" s="4">
        <v>27.747608695652175</v>
      </c>
      <c r="Y45" s="4">
        <v>0</v>
      </c>
      <c r="Z45" s="10">
        <v>0</v>
      </c>
      <c r="AA45" s="4">
        <v>2.0564130434782606</v>
      </c>
      <c r="AB45" s="4">
        <v>0</v>
      </c>
      <c r="AC45" s="10">
        <v>0</v>
      </c>
      <c r="AD45" s="4">
        <v>29.159565217391304</v>
      </c>
      <c r="AE45" s="4">
        <v>0</v>
      </c>
      <c r="AF45" s="10">
        <v>0</v>
      </c>
      <c r="AG45" s="4">
        <v>32.963260869565204</v>
      </c>
      <c r="AH45" s="4">
        <v>0</v>
      </c>
      <c r="AI45" s="10">
        <v>0</v>
      </c>
      <c r="AJ45" s="4">
        <v>11.086304347826088</v>
      </c>
      <c r="AK45" s="4">
        <v>0</v>
      </c>
      <c r="AL45" s="10" t="s">
        <v>912</v>
      </c>
      <c r="AM45" s="1">
        <v>265598</v>
      </c>
      <c r="AN45" s="1">
        <v>7</v>
      </c>
      <c r="AX45"/>
      <c r="AY45"/>
    </row>
    <row r="46" spans="1:51" x14ac:dyDescent="0.25">
      <c r="A46" t="s">
        <v>496</v>
      </c>
      <c r="B46" t="s">
        <v>183</v>
      </c>
      <c r="C46" t="s">
        <v>718</v>
      </c>
      <c r="D46" t="s">
        <v>526</v>
      </c>
      <c r="E46" s="4">
        <v>42.576086956521742</v>
      </c>
      <c r="F46" s="4">
        <v>120.60054347826087</v>
      </c>
      <c r="G46" s="4">
        <v>0</v>
      </c>
      <c r="H46" s="10">
        <v>0</v>
      </c>
      <c r="I46" s="4">
        <v>117.46195652173914</v>
      </c>
      <c r="J46" s="4">
        <v>0</v>
      </c>
      <c r="K46" s="10">
        <v>0</v>
      </c>
      <c r="L46" s="4">
        <v>16.152173913043477</v>
      </c>
      <c r="M46" s="4">
        <v>0</v>
      </c>
      <c r="N46" s="10">
        <v>0</v>
      </c>
      <c r="O46" s="4">
        <v>13.013586956521738</v>
      </c>
      <c r="P46" s="4">
        <v>0</v>
      </c>
      <c r="Q46" s="8">
        <v>0</v>
      </c>
      <c r="R46" s="4">
        <v>0</v>
      </c>
      <c r="S46" s="4">
        <v>0</v>
      </c>
      <c r="T46" s="10" t="s">
        <v>912</v>
      </c>
      <c r="U46" s="4">
        <v>3.1385869565217392</v>
      </c>
      <c r="V46" s="4">
        <v>0</v>
      </c>
      <c r="W46" s="10">
        <v>0</v>
      </c>
      <c r="X46" s="4">
        <v>23.627717391304348</v>
      </c>
      <c r="Y46" s="4">
        <v>0</v>
      </c>
      <c r="Z46" s="10">
        <v>0</v>
      </c>
      <c r="AA46" s="4">
        <v>0</v>
      </c>
      <c r="AB46" s="4">
        <v>0</v>
      </c>
      <c r="AC46" s="10" t="s">
        <v>912</v>
      </c>
      <c r="AD46" s="4">
        <v>64.103260869565219</v>
      </c>
      <c r="AE46" s="4">
        <v>0</v>
      </c>
      <c r="AF46" s="10">
        <v>0</v>
      </c>
      <c r="AG46" s="4">
        <v>0</v>
      </c>
      <c r="AH46" s="4">
        <v>0</v>
      </c>
      <c r="AI46" s="10" t="s">
        <v>912</v>
      </c>
      <c r="AJ46" s="4">
        <v>16.717391304347824</v>
      </c>
      <c r="AK46" s="4">
        <v>0</v>
      </c>
      <c r="AL46" s="10" t="s">
        <v>912</v>
      </c>
      <c r="AM46" s="1">
        <v>265471</v>
      </c>
      <c r="AN46" s="1">
        <v>7</v>
      </c>
      <c r="AX46"/>
      <c r="AY46"/>
    </row>
    <row r="47" spans="1:51" x14ac:dyDescent="0.25">
      <c r="A47" t="s">
        <v>496</v>
      </c>
      <c r="B47" t="s">
        <v>76</v>
      </c>
      <c r="C47" t="s">
        <v>634</v>
      </c>
      <c r="D47" t="s">
        <v>609</v>
      </c>
      <c r="E47" s="4">
        <v>52.358695652173914</v>
      </c>
      <c r="F47" s="4">
        <v>130.71978260869568</v>
      </c>
      <c r="G47" s="4">
        <v>0</v>
      </c>
      <c r="H47" s="10">
        <v>0</v>
      </c>
      <c r="I47" s="4">
        <v>104.39184782608697</v>
      </c>
      <c r="J47" s="4">
        <v>0</v>
      </c>
      <c r="K47" s="10">
        <v>0</v>
      </c>
      <c r="L47" s="4">
        <v>20.551956521739132</v>
      </c>
      <c r="M47" s="4">
        <v>0</v>
      </c>
      <c r="N47" s="10">
        <v>0</v>
      </c>
      <c r="O47" s="4">
        <v>9.682391304347826</v>
      </c>
      <c r="P47" s="4">
        <v>0</v>
      </c>
      <c r="Q47" s="8">
        <v>0</v>
      </c>
      <c r="R47" s="4">
        <v>5.3913043478260869</v>
      </c>
      <c r="S47" s="4">
        <v>0</v>
      </c>
      <c r="T47" s="10">
        <v>0</v>
      </c>
      <c r="U47" s="4">
        <v>5.4782608695652177</v>
      </c>
      <c r="V47" s="4">
        <v>0</v>
      </c>
      <c r="W47" s="10">
        <v>0</v>
      </c>
      <c r="X47" s="4">
        <v>20.601304347826094</v>
      </c>
      <c r="Y47" s="4">
        <v>0</v>
      </c>
      <c r="Z47" s="10">
        <v>0</v>
      </c>
      <c r="AA47" s="4">
        <v>15.45836956521739</v>
      </c>
      <c r="AB47" s="4">
        <v>0</v>
      </c>
      <c r="AC47" s="10">
        <v>0</v>
      </c>
      <c r="AD47" s="4">
        <v>57.270217391304364</v>
      </c>
      <c r="AE47" s="4">
        <v>0</v>
      </c>
      <c r="AF47" s="10">
        <v>0</v>
      </c>
      <c r="AG47" s="4">
        <v>16.120434782608701</v>
      </c>
      <c r="AH47" s="4">
        <v>0</v>
      </c>
      <c r="AI47" s="10">
        <v>0</v>
      </c>
      <c r="AJ47" s="4">
        <v>0.71750000000000003</v>
      </c>
      <c r="AK47" s="4">
        <v>0</v>
      </c>
      <c r="AL47" s="10" t="s">
        <v>912</v>
      </c>
      <c r="AM47" s="1">
        <v>265275</v>
      </c>
      <c r="AN47" s="1">
        <v>7</v>
      </c>
      <c r="AX47"/>
      <c r="AY47"/>
    </row>
    <row r="48" spans="1:51" x14ac:dyDescent="0.25">
      <c r="A48" t="s">
        <v>496</v>
      </c>
      <c r="B48" t="s">
        <v>141</v>
      </c>
      <c r="C48" t="s">
        <v>777</v>
      </c>
      <c r="D48" t="s">
        <v>617</v>
      </c>
      <c r="E48" s="4">
        <v>20.282608695652176</v>
      </c>
      <c r="F48" s="4">
        <v>62.240434782608695</v>
      </c>
      <c r="G48" s="4">
        <v>2.1866304347826091</v>
      </c>
      <c r="H48" s="10">
        <v>3.5131991645302584E-2</v>
      </c>
      <c r="I48" s="4">
        <v>52.537173913043482</v>
      </c>
      <c r="J48" s="4">
        <v>2.1866304347826091</v>
      </c>
      <c r="K48" s="10">
        <v>4.1620633009339145E-2</v>
      </c>
      <c r="L48" s="4">
        <v>11.529673913043478</v>
      </c>
      <c r="M48" s="4">
        <v>0.375</v>
      </c>
      <c r="N48" s="10">
        <v>3.2524770676798057E-2</v>
      </c>
      <c r="O48" s="4">
        <v>6.0367391304347828</v>
      </c>
      <c r="P48" s="4">
        <v>0.375</v>
      </c>
      <c r="Q48" s="8">
        <v>6.2119629803017752E-2</v>
      </c>
      <c r="R48" s="4">
        <v>0</v>
      </c>
      <c r="S48" s="4">
        <v>0</v>
      </c>
      <c r="T48" s="10" t="s">
        <v>912</v>
      </c>
      <c r="U48" s="4">
        <v>5.4929347826086952</v>
      </c>
      <c r="V48" s="4">
        <v>0</v>
      </c>
      <c r="W48" s="10">
        <v>0</v>
      </c>
      <c r="X48" s="4">
        <v>10.465434782608694</v>
      </c>
      <c r="Y48" s="4">
        <v>1.6808695652173915</v>
      </c>
      <c r="Z48" s="10">
        <v>0.16061153694356167</v>
      </c>
      <c r="AA48" s="4">
        <v>4.2103260869565222</v>
      </c>
      <c r="AB48" s="4">
        <v>0</v>
      </c>
      <c r="AC48" s="10">
        <v>0</v>
      </c>
      <c r="AD48" s="4">
        <v>22.899891304347829</v>
      </c>
      <c r="AE48" s="4">
        <v>0.13076086956521737</v>
      </c>
      <c r="AF48" s="10">
        <v>5.7101087436336783E-3</v>
      </c>
      <c r="AG48" s="4">
        <v>8.2065217391304346E-2</v>
      </c>
      <c r="AH48" s="4">
        <v>0</v>
      </c>
      <c r="AI48" s="10">
        <v>0</v>
      </c>
      <c r="AJ48" s="4">
        <v>13.053043478260866</v>
      </c>
      <c r="AK48" s="4">
        <v>0</v>
      </c>
      <c r="AL48" s="10" t="s">
        <v>912</v>
      </c>
      <c r="AM48" s="1">
        <v>265396</v>
      </c>
      <c r="AN48" s="1">
        <v>7</v>
      </c>
      <c r="AX48"/>
      <c r="AY48"/>
    </row>
    <row r="49" spans="1:51" x14ac:dyDescent="0.25">
      <c r="A49" t="s">
        <v>496</v>
      </c>
      <c r="B49" t="s">
        <v>16</v>
      </c>
      <c r="C49" t="s">
        <v>723</v>
      </c>
      <c r="D49" t="s">
        <v>563</v>
      </c>
      <c r="E49" s="4">
        <v>37.086956521739133</v>
      </c>
      <c r="F49" s="4">
        <v>81.712826086956525</v>
      </c>
      <c r="G49" s="4">
        <v>0</v>
      </c>
      <c r="H49" s="10">
        <v>0</v>
      </c>
      <c r="I49" s="4">
        <v>79.705217391304345</v>
      </c>
      <c r="J49" s="4">
        <v>0</v>
      </c>
      <c r="K49" s="10">
        <v>0</v>
      </c>
      <c r="L49" s="4">
        <v>9.6178260869565211</v>
      </c>
      <c r="M49" s="4">
        <v>0</v>
      </c>
      <c r="N49" s="10">
        <v>0</v>
      </c>
      <c r="O49" s="4">
        <v>7.6102173913043467</v>
      </c>
      <c r="P49" s="4">
        <v>0</v>
      </c>
      <c r="Q49" s="8">
        <v>0</v>
      </c>
      <c r="R49" s="4">
        <v>0</v>
      </c>
      <c r="S49" s="4">
        <v>0</v>
      </c>
      <c r="T49" s="10" t="s">
        <v>912</v>
      </c>
      <c r="U49" s="4">
        <v>2.0076086956521739</v>
      </c>
      <c r="V49" s="4">
        <v>0</v>
      </c>
      <c r="W49" s="10">
        <v>0</v>
      </c>
      <c r="X49" s="4">
        <v>18.957717391304346</v>
      </c>
      <c r="Y49" s="4">
        <v>0</v>
      </c>
      <c r="Z49" s="10">
        <v>0</v>
      </c>
      <c r="AA49" s="4">
        <v>0</v>
      </c>
      <c r="AB49" s="4">
        <v>0</v>
      </c>
      <c r="AC49" s="10" t="s">
        <v>912</v>
      </c>
      <c r="AD49" s="4">
        <v>20.60195652173914</v>
      </c>
      <c r="AE49" s="4">
        <v>0</v>
      </c>
      <c r="AF49" s="10">
        <v>0</v>
      </c>
      <c r="AG49" s="4">
        <v>28.214565217391296</v>
      </c>
      <c r="AH49" s="4">
        <v>0</v>
      </c>
      <c r="AI49" s="10">
        <v>0</v>
      </c>
      <c r="AJ49" s="4">
        <v>4.3207608695652171</v>
      </c>
      <c r="AK49" s="4">
        <v>0</v>
      </c>
      <c r="AL49" s="10" t="s">
        <v>912</v>
      </c>
      <c r="AM49" s="1">
        <v>265091</v>
      </c>
      <c r="AN49" s="1">
        <v>7</v>
      </c>
      <c r="AX49"/>
      <c r="AY49"/>
    </row>
    <row r="50" spans="1:51" x14ac:dyDescent="0.25">
      <c r="A50" t="s">
        <v>496</v>
      </c>
      <c r="B50" t="s">
        <v>107</v>
      </c>
      <c r="C50" t="s">
        <v>660</v>
      </c>
      <c r="D50" t="s">
        <v>599</v>
      </c>
      <c r="E50" s="4">
        <v>61.565217391304351</v>
      </c>
      <c r="F50" s="4">
        <v>197.58054347826092</v>
      </c>
      <c r="G50" s="4">
        <v>54.662499999999994</v>
      </c>
      <c r="H50" s="10">
        <v>0.27665932605360161</v>
      </c>
      <c r="I50" s="4">
        <v>186.5751086956522</v>
      </c>
      <c r="J50" s="4">
        <v>54.662499999999994</v>
      </c>
      <c r="K50" s="10">
        <v>0.29297852421014725</v>
      </c>
      <c r="L50" s="4">
        <v>21.614021739130433</v>
      </c>
      <c r="M50" s="4">
        <v>1.7309782608695652</v>
      </c>
      <c r="N50" s="10">
        <v>8.0085894321822088E-2</v>
      </c>
      <c r="O50" s="4">
        <v>10.608586956521737</v>
      </c>
      <c r="P50" s="4">
        <v>1.7309782608695652</v>
      </c>
      <c r="Q50" s="8">
        <v>0.16316765540630543</v>
      </c>
      <c r="R50" s="4">
        <v>5.0923913043478262</v>
      </c>
      <c r="S50" s="4">
        <v>0</v>
      </c>
      <c r="T50" s="10">
        <v>0</v>
      </c>
      <c r="U50" s="4">
        <v>5.9130434782608692</v>
      </c>
      <c r="V50" s="4">
        <v>0</v>
      </c>
      <c r="W50" s="10">
        <v>0</v>
      </c>
      <c r="X50" s="4">
        <v>55.932282608695687</v>
      </c>
      <c r="Y50" s="4">
        <v>7.9357608695652155</v>
      </c>
      <c r="Z50" s="10">
        <v>0.14188158429156364</v>
      </c>
      <c r="AA50" s="4">
        <v>0</v>
      </c>
      <c r="AB50" s="4">
        <v>0</v>
      </c>
      <c r="AC50" s="10" t="s">
        <v>912</v>
      </c>
      <c r="AD50" s="4">
        <v>104.88771739130436</v>
      </c>
      <c r="AE50" s="4">
        <v>43.334130434782608</v>
      </c>
      <c r="AF50" s="10">
        <v>0.41314780712708304</v>
      </c>
      <c r="AG50" s="4">
        <v>0</v>
      </c>
      <c r="AH50" s="4">
        <v>0</v>
      </c>
      <c r="AI50" s="10" t="s">
        <v>912</v>
      </c>
      <c r="AJ50" s="4">
        <v>15.14652173913043</v>
      </c>
      <c r="AK50" s="4">
        <v>1.6616304347826087</v>
      </c>
      <c r="AL50" s="10">
        <v>9.1154575783345297</v>
      </c>
      <c r="AM50" s="1">
        <v>265348</v>
      </c>
      <c r="AN50" s="1">
        <v>7</v>
      </c>
      <c r="AX50"/>
      <c r="AY50"/>
    </row>
    <row r="51" spans="1:51" x14ac:dyDescent="0.25">
      <c r="A51" t="s">
        <v>496</v>
      </c>
      <c r="B51" t="s">
        <v>98</v>
      </c>
      <c r="C51" t="s">
        <v>761</v>
      </c>
      <c r="D51" t="s">
        <v>581</v>
      </c>
      <c r="E51" s="4">
        <v>77.152173913043484</v>
      </c>
      <c r="F51" s="4">
        <v>253.18913043478261</v>
      </c>
      <c r="G51" s="4">
        <v>0</v>
      </c>
      <c r="H51" s="10">
        <v>0</v>
      </c>
      <c r="I51" s="4">
        <v>241.85543478260868</v>
      </c>
      <c r="J51" s="4">
        <v>0</v>
      </c>
      <c r="K51" s="10">
        <v>0</v>
      </c>
      <c r="L51" s="4">
        <v>37.6804347826087</v>
      </c>
      <c r="M51" s="4">
        <v>0</v>
      </c>
      <c r="N51" s="10">
        <v>0</v>
      </c>
      <c r="O51" s="4">
        <v>27.13369565217392</v>
      </c>
      <c r="P51" s="4">
        <v>0</v>
      </c>
      <c r="Q51" s="8">
        <v>0</v>
      </c>
      <c r="R51" s="4">
        <v>6.4304347826086943</v>
      </c>
      <c r="S51" s="4">
        <v>0</v>
      </c>
      <c r="T51" s="10">
        <v>0</v>
      </c>
      <c r="U51" s="4">
        <v>4.1163043478260866</v>
      </c>
      <c r="V51" s="4">
        <v>0</v>
      </c>
      <c r="W51" s="10">
        <v>0</v>
      </c>
      <c r="X51" s="4">
        <v>55.904347826086955</v>
      </c>
      <c r="Y51" s="4">
        <v>0</v>
      </c>
      <c r="Z51" s="10">
        <v>0</v>
      </c>
      <c r="AA51" s="4">
        <v>0.78695652173913044</v>
      </c>
      <c r="AB51" s="4">
        <v>0</v>
      </c>
      <c r="AC51" s="10">
        <v>0</v>
      </c>
      <c r="AD51" s="4">
        <v>145.83152173913041</v>
      </c>
      <c r="AE51" s="4">
        <v>0</v>
      </c>
      <c r="AF51" s="10">
        <v>0</v>
      </c>
      <c r="AG51" s="4">
        <v>4.7913043478260873</v>
      </c>
      <c r="AH51" s="4">
        <v>0</v>
      </c>
      <c r="AI51" s="10">
        <v>0</v>
      </c>
      <c r="AJ51" s="4">
        <v>8.1945652173913022</v>
      </c>
      <c r="AK51" s="4">
        <v>0</v>
      </c>
      <c r="AL51" s="10" t="s">
        <v>912</v>
      </c>
      <c r="AM51" s="1">
        <v>265336</v>
      </c>
      <c r="AN51" s="1">
        <v>7</v>
      </c>
      <c r="AX51"/>
      <c r="AY51"/>
    </row>
    <row r="52" spans="1:51" x14ac:dyDescent="0.25">
      <c r="A52" t="s">
        <v>496</v>
      </c>
      <c r="B52" t="s">
        <v>301</v>
      </c>
      <c r="C52" t="s">
        <v>716</v>
      </c>
      <c r="D52" t="s">
        <v>610</v>
      </c>
      <c r="E52" s="4">
        <v>69.978260869565219</v>
      </c>
      <c r="F52" s="4">
        <v>157.38043478260869</v>
      </c>
      <c r="G52" s="4">
        <v>0.2608695652173913</v>
      </c>
      <c r="H52" s="10">
        <v>1.6575730368119347E-3</v>
      </c>
      <c r="I52" s="4">
        <v>151.98913043478262</v>
      </c>
      <c r="J52" s="4">
        <v>0</v>
      </c>
      <c r="K52" s="10">
        <v>0</v>
      </c>
      <c r="L52" s="4">
        <v>13.315217391304348</v>
      </c>
      <c r="M52" s="4">
        <v>0.2608695652173913</v>
      </c>
      <c r="N52" s="10">
        <v>1.9591836734693877E-2</v>
      </c>
      <c r="O52" s="4">
        <v>7.9239130434782608</v>
      </c>
      <c r="P52" s="4">
        <v>0</v>
      </c>
      <c r="Q52" s="8">
        <v>0</v>
      </c>
      <c r="R52" s="4">
        <v>0</v>
      </c>
      <c r="S52" s="4">
        <v>0</v>
      </c>
      <c r="T52" s="10" t="s">
        <v>912</v>
      </c>
      <c r="U52" s="4">
        <v>5.3913043478260869</v>
      </c>
      <c r="V52" s="4">
        <v>0.2608695652173913</v>
      </c>
      <c r="W52" s="10">
        <v>4.8387096774193547E-2</v>
      </c>
      <c r="X52" s="4">
        <v>46.054347826086953</v>
      </c>
      <c r="Y52" s="4">
        <v>0</v>
      </c>
      <c r="Z52" s="10">
        <v>0</v>
      </c>
      <c r="AA52" s="4">
        <v>0</v>
      </c>
      <c r="AB52" s="4">
        <v>0</v>
      </c>
      <c r="AC52" s="10" t="s">
        <v>912</v>
      </c>
      <c r="AD52" s="4">
        <v>86.622282608695656</v>
      </c>
      <c r="AE52" s="4">
        <v>0</v>
      </c>
      <c r="AF52" s="10">
        <v>0</v>
      </c>
      <c r="AG52" s="4">
        <v>0</v>
      </c>
      <c r="AH52" s="4">
        <v>0</v>
      </c>
      <c r="AI52" s="10" t="s">
        <v>912</v>
      </c>
      <c r="AJ52" s="4">
        <v>11.388586956521738</v>
      </c>
      <c r="AK52" s="4">
        <v>0</v>
      </c>
      <c r="AL52" s="10" t="s">
        <v>912</v>
      </c>
      <c r="AM52" s="1">
        <v>265668</v>
      </c>
      <c r="AN52" s="1">
        <v>7</v>
      </c>
      <c r="AX52"/>
      <c r="AY52"/>
    </row>
    <row r="53" spans="1:51" x14ac:dyDescent="0.25">
      <c r="A53" t="s">
        <v>496</v>
      </c>
      <c r="B53" t="s">
        <v>325</v>
      </c>
      <c r="C53" t="s">
        <v>670</v>
      </c>
      <c r="D53" t="s">
        <v>552</v>
      </c>
      <c r="E53" s="4">
        <v>21.315217391304348</v>
      </c>
      <c r="F53" s="4">
        <v>90.829456521739118</v>
      </c>
      <c r="G53" s="4">
        <v>9.921195652173914</v>
      </c>
      <c r="H53" s="10">
        <v>0.10922883425818336</v>
      </c>
      <c r="I53" s="4">
        <v>83.107826086956507</v>
      </c>
      <c r="J53" s="4">
        <v>9.921195652173914</v>
      </c>
      <c r="K53" s="10">
        <v>0.11937739343336057</v>
      </c>
      <c r="L53" s="4">
        <v>3.6091304347826085</v>
      </c>
      <c r="M53" s="4">
        <v>0</v>
      </c>
      <c r="N53" s="10">
        <v>0</v>
      </c>
      <c r="O53" s="4">
        <v>2.5656521739130431</v>
      </c>
      <c r="P53" s="4">
        <v>0</v>
      </c>
      <c r="Q53" s="8">
        <v>0</v>
      </c>
      <c r="R53" s="4">
        <v>0</v>
      </c>
      <c r="S53" s="4">
        <v>0</v>
      </c>
      <c r="T53" s="10" t="s">
        <v>912</v>
      </c>
      <c r="U53" s="4">
        <v>1.0434782608695652</v>
      </c>
      <c r="V53" s="4">
        <v>0</v>
      </c>
      <c r="W53" s="10">
        <v>0</v>
      </c>
      <c r="X53" s="4">
        <v>21.149782608695656</v>
      </c>
      <c r="Y53" s="4">
        <v>7.6902173913043477</v>
      </c>
      <c r="Z53" s="10">
        <v>0.36360739651964757</v>
      </c>
      <c r="AA53" s="4">
        <v>6.6781521739130447</v>
      </c>
      <c r="AB53" s="4">
        <v>0</v>
      </c>
      <c r="AC53" s="10">
        <v>0</v>
      </c>
      <c r="AD53" s="4">
        <v>55.493043478260859</v>
      </c>
      <c r="AE53" s="4">
        <v>2.2309782608695654</v>
      </c>
      <c r="AF53" s="10">
        <v>4.0202845636742569E-2</v>
      </c>
      <c r="AG53" s="4">
        <v>3.899347826086955</v>
      </c>
      <c r="AH53" s="4">
        <v>0</v>
      </c>
      <c r="AI53" s="10">
        <v>0</v>
      </c>
      <c r="AJ53" s="4">
        <v>0</v>
      </c>
      <c r="AK53" s="4">
        <v>0</v>
      </c>
      <c r="AL53" s="10" t="s">
        <v>912</v>
      </c>
      <c r="AM53" s="1">
        <v>265706</v>
      </c>
      <c r="AN53" s="1">
        <v>7</v>
      </c>
      <c r="AX53"/>
      <c r="AY53"/>
    </row>
    <row r="54" spans="1:51" x14ac:dyDescent="0.25">
      <c r="A54" t="s">
        <v>496</v>
      </c>
      <c r="B54" t="s">
        <v>89</v>
      </c>
      <c r="C54" t="s">
        <v>754</v>
      </c>
      <c r="D54" t="s">
        <v>562</v>
      </c>
      <c r="E54" s="4">
        <v>87.891304347826093</v>
      </c>
      <c r="F54" s="4">
        <v>282.565</v>
      </c>
      <c r="G54" s="4">
        <v>0</v>
      </c>
      <c r="H54" s="10">
        <v>0</v>
      </c>
      <c r="I54" s="4">
        <v>259.0413043478261</v>
      </c>
      <c r="J54" s="4">
        <v>0</v>
      </c>
      <c r="K54" s="10">
        <v>0</v>
      </c>
      <c r="L54" s="4">
        <v>26.071304347826089</v>
      </c>
      <c r="M54" s="4">
        <v>0</v>
      </c>
      <c r="N54" s="10">
        <v>0</v>
      </c>
      <c r="O54" s="4">
        <v>8.4191304347826108</v>
      </c>
      <c r="P54" s="4">
        <v>0</v>
      </c>
      <c r="Q54" s="8">
        <v>0</v>
      </c>
      <c r="R54" s="4">
        <v>11.913043478260869</v>
      </c>
      <c r="S54" s="4">
        <v>0</v>
      </c>
      <c r="T54" s="10">
        <v>0</v>
      </c>
      <c r="U54" s="4">
        <v>5.7391304347826084</v>
      </c>
      <c r="V54" s="4">
        <v>0</v>
      </c>
      <c r="W54" s="10">
        <v>0</v>
      </c>
      <c r="X54" s="4">
        <v>30.701630434782611</v>
      </c>
      <c r="Y54" s="4">
        <v>0</v>
      </c>
      <c r="Z54" s="10">
        <v>0</v>
      </c>
      <c r="AA54" s="4">
        <v>5.8715217391304355</v>
      </c>
      <c r="AB54" s="4">
        <v>0</v>
      </c>
      <c r="AC54" s="10">
        <v>0</v>
      </c>
      <c r="AD54" s="4">
        <v>128.70293478260876</v>
      </c>
      <c r="AE54" s="4">
        <v>0</v>
      </c>
      <c r="AF54" s="10">
        <v>0</v>
      </c>
      <c r="AG54" s="4">
        <v>55.685326086956486</v>
      </c>
      <c r="AH54" s="4">
        <v>0</v>
      </c>
      <c r="AI54" s="10">
        <v>0</v>
      </c>
      <c r="AJ54" s="4">
        <v>35.532282608695638</v>
      </c>
      <c r="AK54" s="4">
        <v>0</v>
      </c>
      <c r="AL54" s="10" t="s">
        <v>912</v>
      </c>
      <c r="AM54" s="1">
        <v>265320</v>
      </c>
      <c r="AN54" s="1">
        <v>7</v>
      </c>
      <c r="AX54"/>
      <c r="AY54"/>
    </row>
    <row r="55" spans="1:51" x14ac:dyDescent="0.25">
      <c r="A55" t="s">
        <v>496</v>
      </c>
      <c r="B55" t="s">
        <v>176</v>
      </c>
      <c r="C55" t="s">
        <v>785</v>
      </c>
      <c r="D55" t="s">
        <v>591</v>
      </c>
      <c r="E55" s="4">
        <v>46.945652173913047</v>
      </c>
      <c r="F55" s="4">
        <v>121.66880434782608</v>
      </c>
      <c r="G55" s="4">
        <v>0</v>
      </c>
      <c r="H55" s="10">
        <v>0</v>
      </c>
      <c r="I55" s="4">
        <v>121.66880434782608</v>
      </c>
      <c r="J55" s="4">
        <v>0</v>
      </c>
      <c r="K55" s="10">
        <v>0</v>
      </c>
      <c r="L55" s="4">
        <v>14.785326086956522</v>
      </c>
      <c r="M55" s="4">
        <v>0</v>
      </c>
      <c r="N55" s="10">
        <v>0</v>
      </c>
      <c r="O55" s="4">
        <v>14.785326086956522</v>
      </c>
      <c r="P55" s="4">
        <v>0</v>
      </c>
      <c r="Q55" s="8">
        <v>0</v>
      </c>
      <c r="R55" s="4">
        <v>0</v>
      </c>
      <c r="S55" s="4">
        <v>0</v>
      </c>
      <c r="T55" s="10" t="s">
        <v>912</v>
      </c>
      <c r="U55" s="4">
        <v>0</v>
      </c>
      <c r="V55" s="4">
        <v>0</v>
      </c>
      <c r="W55" s="10" t="s">
        <v>912</v>
      </c>
      <c r="X55" s="4">
        <v>32.684782608695649</v>
      </c>
      <c r="Y55" s="4">
        <v>0</v>
      </c>
      <c r="Z55" s="10">
        <v>0</v>
      </c>
      <c r="AA55" s="4">
        <v>0</v>
      </c>
      <c r="AB55" s="4">
        <v>0</v>
      </c>
      <c r="AC55" s="10" t="s">
        <v>912</v>
      </c>
      <c r="AD55" s="4">
        <v>62.32369565217391</v>
      </c>
      <c r="AE55" s="4">
        <v>0</v>
      </c>
      <c r="AF55" s="10">
        <v>0</v>
      </c>
      <c r="AG55" s="4">
        <v>0</v>
      </c>
      <c r="AH55" s="4">
        <v>0</v>
      </c>
      <c r="AI55" s="10" t="s">
        <v>912</v>
      </c>
      <c r="AJ55" s="4">
        <v>11.875</v>
      </c>
      <c r="AK55" s="4">
        <v>0</v>
      </c>
      <c r="AL55" s="10" t="s">
        <v>912</v>
      </c>
      <c r="AM55" s="1">
        <v>265460</v>
      </c>
      <c r="AN55" s="1">
        <v>7</v>
      </c>
      <c r="AX55"/>
      <c r="AY55"/>
    </row>
    <row r="56" spans="1:51" x14ac:dyDescent="0.25">
      <c r="A56" t="s">
        <v>496</v>
      </c>
      <c r="B56" t="s">
        <v>77</v>
      </c>
      <c r="C56" t="s">
        <v>750</v>
      </c>
      <c r="D56" t="s">
        <v>605</v>
      </c>
      <c r="E56" s="4">
        <v>86.510869565217391</v>
      </c>
      <c r="F56" s="4">
        <v>198.73804347826086</v>
      </c>
      <c r="G56" s="4">
        <v>0</v>
      </c>
      <c r="H56" s="10">
        <v>0</v>
      </c>
      <c r="I56" s="4">
        <v>187.52065217391302</v>
      </c>
      <c r="J56" s="4">
        <v>0</v>
      </c>
      <c r="K56" s="10">
        <v>0</v>
      </c>
      <c r="L56" s="4">
        <v>29.092065217391301</v>
      </c>
      <c r="M56" s="4">
        <v>0</v>
      </c>
      <c r="N56" s="10">
        <v>0</v>
      </c>
      <c r="O56" s="4">
        <v>17.874673913043477</v>
      </c>
      <c r="P56" s="4">
        <v>0</v>
      </c>
      <c r="Q56" s="8">
        <v>0</v>
      </c>
      <c r="R56" s="4">
        <v>0</v>
      </c>
      <c r="S56" s="4">
        <v>0</v>
      </c>
      <c r="T56" s="10" t="s">
        <v>912</v>
      </c>
      <c r="U56" s="4">
        <v>11.217391304347826</v>
      </c>
      <c r="V56" s="4">
        <v>0</v>
      </c>
      <c r="W56" s="10">
        <v>0</v>
      </c>
      <c r="X56" s="4">
        <v>39.634891304347825</v>
      </c>
      <c r="Y56" s="4">
        <v>0</v>
      </c>
      <c r="Z56" s="10">
        <v>0</v>
      </c>
      <c r="AA56" s="4">
        <v>0</v>
      </c>
      <c r="AB56" s="4">
        <v>0</v>
      </c>
      <c r="AC56" s="10" t="s">
        <v>912</v>
      </c>
      <c r="AD56" s="4">
        <v>88.274130434782606</v>
      </c>
      <c r="AE56" s="4">
        <v>0</v>
      </c>
      <c r="AF56" s="10">
        <v>0</v>
      </c>
      <c r="AG56" s="4">
        <v>35.181304347826085</v>
      </c>
      <c r="AH56" s="4">
        <v>0</v>
      </c>
      <c r="AI56" s="10">
        <v>0</v>
      </c>
      <c r="AJ56" s="4">
        <v>6.5556521739130433</v>
      </c>
      <c r="AK56" s="4">
        <v>0</v>
      </c>
      <c r="AL56" s="10" t="s">
        <v>912</v>
      </c>
      <c r="AM56" s="1">
        <v>265279</v>
      </c>
      <c r="AN56" s="1">
        <v>7</v>
      </c>
      <c r="AX56"/>
      <c r="AY56"/>
    </row>
    <row r="57" spans="1:51" x14ac:dyDescent="0.25">
      <c r="A57" t="s">
        <v>496</v>
      </c>
      <c r="B57" t="s">
        <v>56</v>
      </c>
      <c r="C57" t="s">
        <v>665</v>
      </c>
      <c r="D57" t="s">
        <v>522</v>
      </c>
      <c r="E57" s="4">
        <v>44.108695652173914</v>
      </c>
      <c r="F57" s="4">
        <v>151.5554347826087</v>
      </c>
      <c r="G57" s="4">
        <v>2.0163043478260869</v>
      </c>
      <c r="H57" s="10">
        <v>1.3304071547934103E-2</v>
      </c>
      <c r="I57" s="4">
        <v>142.47195652173914</v>
      </c>
      <c r="J57" s="4">
        <v>2.0163043478260869</v>
      </c>
      <c r="K57" s="10">
        <v>1.4152289313991616E-2</v>
      </c>
      <c r="L57" s="4">
        <v>31.435108695652179</v>
      </c>
      <c r="M57" s="4">
        <v>0</v>
      </c>
      <c r="N57" s="10">
        <v>0</v>
      </c>
      <c r="O57" s="4">
        <v>27.365652173913048</v>
      </c>
      <c r="P57" s="4">
        <v>0</v>
      </c>
      <c r="Q57" s="8">
        <v>0</v>
      </c>
      <c r="R57" s="4">
        <v>0.18206521739130435</v>
      </c>
      <c r="S57" s="4">
        <v>0</v>
      </c>
      <c r="T57" s="10">
        <v>0</v>
      </c>
      <c r="U57" s="4">
        <v>3.8873913043478261</v>
      </c>
      <c r="V57" s="4">
        <v>0</v>
      </c>
      <c r="W57" s="10">
        <v>0</v>
      </c>
      <c r="X57" s="4">
        <v>28.215760869565205</v>
      </c>
      <c r="Y57" s="4">
        <v>0.10326086956521739</v>
      </c>
      <c r="Z57" s="10">
        <v>3.6596875782499007E-3</v>
      </c>
      <c r="AA57" s="4">
        <v>5.0140217391304347</v>
      </c>
      <c r="AB57" s="4">
        <v>0</v>
      </c>
      <c r="AC57" s="10">
        <v>0</v>
      </c>
      <c r="AD57" s="4">
        <v>54.685000000000002</v>
      </c>
      <c r="AE57" s="4">
        <v>1.8831521739130435</v>
      </c>
      <c r="AF57" s="10">
        <v>3.4436356842151294E-2</v>
      </c>
      <c r="AG57" s="4">
        <v>9.4932608695652174</v>
      </c>
      <c r="AH57" s="4">
        <v>0</v>
      </c>
      <c r="AI57" s="10">
        <v>0</v>
      </c>
      <c r="AJ57" s="4">
        <v>22.712282608695663</v>
      </c>
      <c r="AK57" s="4">
        <v>2.9891304347826088E-2</v>
      </c>
      <c r="AL57" s="10">
        <v>759.82909090909129</v>
      </c>
      <c r="AM57" s="1">
        <v>265202</v>
      </c>
      <c r="AN57" s="1">
        <v>7</v>
      </c>
      <c r="AX57"/>
      <c r="AY57"/>
    </row>
    <row r="58" spans="1:51" x14ac:dyDescent="0.25">
      <c r="A58" t="s">
        <v>496</v>
      </c>
      <c r="B58" t="s">
        <v>57</v>
      </c>
      <c r="C58" t="s">
        <v>737</v>
      </c>
      <c r="D58" t="s">
        <v>537</v>
      </c>
      <c r="E58" s="4">
        <v>39.130434782608695</v>
      </c>
      <c r="F58" s="4">
        <v>109.05271739130436</v>
      </c>
      <c r="G58" s="4">
        <v>11.919130434782609</v>
      </c>
      <c r="H58" s="10">
        <v>0.10929695948808164</v>
      </c>
      <c r="I58" s="4">
        <v>97.384565217391312</v>
      </c>
      <c r="J58" s="4">
        <v>11.919130434782609</v>
      </c>
      <c r="K58" s="10">
        <v>0.12239239768823289</v>
      </c>
      <c r="L58" s="4">
        <v>31.747608695652175</v>
      </c>
      <c r="M58" s="4">
        <v>0</v>
      </c>
      <c r="N58" s="10">
        <v>0</v>
      </c>
      <c r="O58" s="4">
        <v>22.084565217391305</v>
      </c>
      <c r="P58" s="4">
        <v>0</v>
      </c>
      <c r="Q58" s="8">
        <v>0</v>
      </c>
      <c r="R58" s="4">
        <v>6.1847826086956523</v>
      </c>
      <c r="S58" s="4">
        <v>0</v>
      </c>
      <c r="T58" s="10">
        <v>0</v>
      </c>
      <c r="U58" s="4">
        <v>3.4782608695652173</v>
      </c>
      <c r="V58" s="4">
        <v>0</v>
      </c>
      <c r="W58" s="10">
        <v>0</v>
      </c>
      <c r="X58" s="4">
        <v>20.921956521739133</v>
      </c>
      <c r="Y58" s="4">
        <v>5.6833695652173901</v>
      </c>
      <c r="Z58" s="10">
        <v>0.27164617990253626</v>
      </c>
      <c r="AA58" s="4">
        <v>2.005108695652174</v>
      </c>
      <c r="AB58" s="4">
        <v>0</v>
      </c>
      <c r="AC58" s="10">
        <v>0</v>
      </c>
      <c r="AD58" s="4">
        <v>38.897717391304354</v>
      </c>
      <c r="AE58" s="4">
        <v>6.235760869565218</v>
      </c>
      <c r="AF58" s="10">
        <v>0.16031174289315064</v>
      </c>
      <c r="AG58" s="4">
        <v>0</v>
      </c>
      <c r="AH58" s="4">
        <v>0</v>
      </c>
      <c r="AI58" s="10" t="s">
        <v>912</v>
      </c>
      <c r="AJ58" s="4">
        <v>15.48032608695652</v>
      </c>
      <c r="AK58" s="4">
        <v>0</v>
      </c>
      <c r="AL58" s="10" t="s">
        <v>912</v>
      </c>
      <c r="AM58" s="1">
        <v>265205</v>
      </c>
      <c r="AN58" s="1">
        <v>7</v>
      </c>
      <c r="AX58"/>
      <c r="AY58"/>
    </row>
    <row r="59" spans="1:51" x14ac:dyDescent="0.25">
      <c r="A59" t="s">
        <v>496</v>
      </c>
      <c r="B59" t="s">
        <v>195</v>
      </c>
      <c r="C59" t="s">
        <v>791</v>
      </c>
      <c r="D59" t="s">
        <v>572</v>
      </c>
      <c r="E59" s="4">
        <v>54.641304347826086</v>
      </c>
      <c r="F59" s="4">
        <v>192.86576086956524</v>
      </c>
      <c r="G59" s="4">
        <v>14.536956521739132</v>
      </c>
      <c r="H59" s="10">
        <v>7.5373443457236816E-2</v>
      </c>
      <c r="I59" s="4">
        <v>173.4989130434783</v>
      </c>
      <c r="J59" s="4">
        <v>14.536956521739132</v>
      </c>
      <c r="K59" s="10">
        <v>8.3787017836222499E-2</v>
      </c>
      <c r="L59" s="4">
        <v>35.752717391304344</v>
      </c>
      <c r="M59" s="4">
        <v>8.1521739130434784E-2</v>
      </c>
      <c r="N59" s="10">
        <v>2.2801550505434373E-3</v>
      </c>
      <c r="O59" s="4">
        <v>25.842391304347824</v>
      </c>
      <c r="P59" s="4">
        <v>8.1521739130434784E-2</v>
      </c>
      <c r="Q59" s="8">
        <v>3.1545741324921139E-3</v>
      </c>
      <c r="R59" s="4">
        <v>4.9972826086956523</v>
      </c>
      <c r="S59" s="4">
        <v>0</v>
      </c>
      <c r="T59" s="10">
        <v>0</v>
      </c>
      <c r="U59" s="4">
        <v>4.9130434782608692</v>
      </c>
      <c r="V59" s="4">
        <v>0</v>
      </c>
      <c r="W59" s="10">
        <v>0</v>
      </c>
      <c r="X59" s="4">
        <v>43.154891304347828</v>
      </c>
      <c r="Y59" s="4">
        <v>0</v>
      </c>
      <c r="Z59" s="10">
        <v>0</v>
      </c>
      <c r="AA59" s="4">
        <v>9.4565217391304355</v>
      </c>
      <c r="AB59" s="4">
        <v>0</v>
      </c>
      <c r="AC59" s="10">
        <v>0</v>
      </c>
      <c r="AD59" s="4">
        <v>104.50163043478263</v>
      </c>
      <c r="AE59" s="4">
        <v>14.455434782608696</v>
      </c>
      <c r="AF59" s="10">
        <v>0.13832736123318232</v>
      </c>
      <c r="AG59" s="4">
        <v>0</v>
      </c>
      <c r="AH59" s="4">
        <v>0</v>
      </c>
      <c r="AI59" s="10" t="s">
        <v>912</v>
      </c>
      <c r="AJ59" s="4">
        <v>0</v>
      </c>
      <c r="AK59" s="4">
        <v>0</v>
      </c>
      <c r="AL59" s="10" t="s">
        <v>912</v>
      </c>
      <c r="AM59" s="1">
        <v>265492</v>
      </c>
      <c r="AN59" s="1">
        <v>7</v>
      </c>
      <c r="AX59"/>
      <c r="AY59"/>
    </row>
    <row r="60" spans="1:51" x14ac:dyDescent="0.25">
      <c r="A60" t="s">
        <v>496</v>
      </c>
      <c r="B60" t="s">
        <v>217</v>
      </c>
      <c r="C60" t="s">
        <v>659</v>
      </c>
      <c r="D60" t="s">
        <v>601</v>
      </c>
      <c r="E60" s="4">
        <v>113.59782608695652</v>
      </c>
      <c r="F60" s="4">
        <v>130.58423913043478</v>
      </c>
      <c r="G60" s="4">
        <v>0.86956521739130432</v>
      </c>
      <c r="H60" s="10">
        <v>6.6590365206534181E-3</v>
      </c>
      <c r="I60" s="4">
        <v>130.58423913043478</v>
      </c>
      <c r="J60" s="4">
        <v>0.86956521739130432</v>
      </c>
      <c r="K60" s="10">
        <v>6.6590365206534181E-3</v>
      </c>
      <c r="L60" s="4">
        <v>8</v>
      </c>
      <c r="M60" s="4">
        <v>0.86956521739130432</v>
      </c>
      <c r="N60" s="10">
        <v>0.10869565217391304</v>
      </c>
      <c r="O60" s="4">
        <v>8</v>
      </c>
      <c r="P60" s="4">
        <v>0.86956521739130432</v>
      </c>
      <c r="Q60" s="8">
        <v>0.10869565217391304</v>
      </c>
      <c r="R60" s="4">
        <v>0</v>
      </c>
      <c r="S60" s="4">
        <v>0</v>
      </c>
      <c r="T60" s="10" t="s">
        <v>912</v>
      </c>
      <c r="U60" s="4">
        <v>0</v>
      </c>
      <c r="V60" s="4">
        <v>0</v>
      </c>
      <c r="W60" s="10" t="s">
        <v>912</v>
      </c>
      <c r="X60" s="4">
        <v>31.543478260869566</v>
      </c>
      <c r="Y60" s="4">
        <v>0</v>
      </c>
      <c r="Z60" s="10">
        <v>0</v>
      </c>
      <c r="AA60" s="4">
        <v>0</v>
      </c>
      <c r="AB60" s="4">
        <v>0</v>
      </c>
      <c r="AC60" s="10" t="s">
        <v>912</v>
      </c>
      <c r="AD60" s="4">
        <v>68.032608695652172</v>
      </c>
      <c r="AE60" s="4">
        <v>0</v>
      </c>
      <c r="AF60" s="10">
        <v>0</v>
      </c>
      <c r="AG60" s="4">
        <v>0</v>
      </c>
      <c r="AH60" s="4">
        <v>0</v>
      </c>
      <c r="AI60" s="10" t="s">
        <v>912</v>
      </c>
      <c r="AJ60" s="4">
        <v>23.008152173913043</v>
      </c>
      <c r="AK60" s="4">
        <v>0</v>
      </c>
      <c r="AL60" s="10" t="s">
        <v>912</v>
      </c>
      <c r="AM60" s="1">
        <v>265526</v>
      </c>
      <c r="AN60" s="1">
        <v>7</v>
      </c>
      <c r="AX60"/>
      <c r="AY60"/>
    </row>
    <row r="61" spans="1:51" x14ac:dyDescent="0.25">
      <c r="A61" t="s">
        <v>496</v>
      </c>
      <c r="B61" t="s">
        <v>40</v>
      </c>
      <c r="C61" t="s">
        <v>646</v>
      </c>
      <c r="D61" t="s">
        <v>553</v>
      </c>
      <c r="E61" s="4">
        <v>32.826086956521742</v>
      </c>
      <c r="F61" s="4">
        <v>114.39913043478261</v>
      </c>
      <c r="G61" s="4">
        <v>0</v>
      </c>
      <c r="H61" s="10">
        <v>0</v>
      </c>
      <c r="I61" s="4">
        <v>108.83391304347826</v>
      </c>
      <c r="J61" s="4">
        <v>0</v>
      </c>
      <c r="K61" s="10">
        <v>0</v>
      </c>
      <c r="L61" s="4">
        <v>20.786521739130436</v>
      </c>
      <c r="M61" s="4">
        <v>0</v>
      </c>
      <c r="N61" s="10">
        <v>0</v>
      </c>
      <c r="O61" s="4">
        <v>15.221304347826088</v>
      </c>
      <c r="P61" s="4">
        <v>0</v>
      </c>
      <c r="Q61" s="8">
        <v>0</v>
      </c>
      <c r="R61" s="4">
        <v>0</v>
      </c>
      <c r="S61" s="4">
        <v>0</v>
      </c>
      <c r="T61" s="10" t="s">
        <v>912</v>
      </c>
      <c r="U61" s="4">
        <v>5.5652173913043477</v>
      </c>
      <c r="V61" s="4">
        <v>0</v>
      </c>
      <c r="W61" s="10">
        <v>0</v>
      </c>
      <c r="X61" s="4">
        <v>13.795434782608702</v>
      </c>
      <c r="Y61" s="4">
        <v>0</v>
      </c>
      <c r="Z61" s="10">
        <v>0</v>
      </c>
      <c r="AA61" s="4">
        <v>0</v>
      </c>
      <c r="AB61" s="4">
        <v>0</v>
      </c>
      <c r="AC61" s="10" t="s">
        <v>912</v>
      </c>
      <c r="AD61" s="4">
        <v>72.28891304347826</v>
      </c>
      <c r="AE61" s="4">
        <v>0</v>
      </c>
      <c r="AF61" s="10">
        <v>0</v>
      </c>
      <c r="AG61" s="4">
        <v>0.30358695652173912</v>
      </c>
      <c r="AH61" s="4">
        <v>0</v>
      </c>
      <c r="AI61" s="10">
        <v>0</v>
      </c>
      <c r="AJ61" s="4">
        <v>7.2246739130434774</v>
      </c>
      <c r="AK61" s="4">
        <v>0</v>
      </c>
      <c r="AL61" s="10" t="s">
        <v>912</v>
      </c>
      <c r="AM61" s="1">
        <v>265165</v>
      </c>
      <c r="AN61" s="1">
        <v>7</v>
      </c>
      <c r="AX61"/>
      <c r="AY61"/>
    </row>
    <row r="62" spans="1:51" x14ac:dyDescent="0.25">
      <c r="A62" t="s">
        <v>496</v>
      </c>
      <c r="B62" t="s">
        <v>29</v>
      </c>
      <c r="C62" t="s">
        <v>728</v>
      </c>
      <c r="D62" t="s">
        <v>596</v>
      </c>
      <c r="E62" s="4">
        <v>53.565217391304351</v>
      </c>
      <c r="F62" s="4">
        <v>235.37847826086951</v>
      </c>
      <c r="G62" s="4">
        <v>0</v>
      </c>
      <c r="H62" s="10">
        <v>0</v>
      </c>
      <c r="I62" s="4">
        <v>228.3793478260869</v>
      </c>
      <c r="J62" s="4">
        <v>0</v>
      </c>
      <c r="K62" s="10">
        <v>0</v>
      </c>
      <c r="L62" s="4">
        <v>30.83565217391304</v>
      </c>
      <c r="M62" s="4">
        <v>0</v>
      </c>
      <c r="N62" s="10">
        <v>0</v>
      </c>
      <c r="O62" s="4">
        <v>30.83565217391304</v>
      </c>
      <c r="P62" s="4">
        <v>0</v>
      </c>
      <c r="Q62" s="8">
        <v>0</v>
      </c>
      <c r="R62" s="4">
        <v>0</v>
      </c>
      <c r="S62" s="4">
        <v>0</v>
      </c>
      <c r="T62" s="10" t="s">
        <v>912</v>
      </c>
      <c r="U62" s="4">
        <v>0</v>
      </c>
      <c r="V62" s="4">
        <v>0</v>
      </c>
      <c r="W62" s="10" t="s">
        <v>912</v>
      </c>
      <c r="X62" s="4">
        <v>68.996304347826069</v>
      </c>
      <c r="Y62" s="4">
        <v>0</v>
      </c>
      <c r="Z62" s="10">
        <v>0</v>
      </c>
      <c r="AA62" s="4">
        <v>6.9991304347826091</v>
      </c>
      <c r="AB62" s="4">
        <v>0</v>
      </c>
      <c r="AC62" s="10">
        <v>0</v>
      </c>
      <c r="AD62" s="4">
        <v>128.35445652173911</v>
      </c>
      <c r="AE62" s="4">
        <v>0</v>
      </c>
      <c r="AF62" s="10">
        <v>0</v>
      </c>
      <c r="AG62" s="4">
        <v>0</v>
      </c>
      <c r="AH62" s="4">
        <v>0</v>
      </c>
      <c r="AI62" s="10" t="s">
        <v>912</v>
      </c>
      <c r="AJ62" s="4">
        <v>0.19293478260869565</v>
      </c>
      <c r="AK62" s="4">
        <v>0</v>
      </c>
      <c r="AL62" s="10" t="s">
        <v>912</v>
      </c>
      <c r="AM62" s="1">
        <v>265142</v>
      </c>
      <c r="AN62" s="1">
        <v>7</v>
      </c>
      <c r="AX62"/>
      <c r="AY62"/>
    </row>
    <row r="63" spans="1:51" x14ac:dyDescent="0.25">
      <c r="A63" t="s">
        <v>496</v>
      </c>
      <c r="B63" t="s">
        <v>96</v>
      </c>
      <c r="C63" t="s">
        <v>716</v>
      </c>
      <c r="D63" t="s">
        <v>593</v>
      </c>
      <c r="E63" s="4">
        <v>99.010869565217391</v>
      </c>
      <c r="F63" s="4">
        <v>300.18467391304341</v>
      </c>
      <c r="G63" s="4">
        <v>155.62010869565219</v>
      </c>
      <c r="H63" s="10">
        <v>0.51841457016133929</v>
      </c>
      <c r="I63" s="4">
        <v>277.50597826086948</v>
      </c>
      <c r="J63" s="4">
        <v>149.8809782608696</v>
      </c>
      <c r="K63" s="10">
        <v>0.54009999784571849</v>
      </c>
      <c r="L63" s="4">
        <v>14.081521739130434</v>
      </c>
      <c r="M63" s="4">
        <v>5.7391304347826084</v>
      </c>
      <c r="N63" s="10">
        <v>0.40756464685449634</v>
      </c>
      <c r="O63" s="4">
        <v>6.0054347826086953</v>
      </c>
      <c r="P63" s="4">
        <v>0</v>
      </c>
      <c r="Q63" s="8">
        <v>0</v>
      </c>
      <c r="R63" s="4">
        <v>2.3369565217391304</v>
      </c>
      <c r="S63" s="4">
        <v>0</v>
      </c>
      <c r="T63" s="10">
        <v>0</v>
      </c>
      <c r="U63" s="4">
        <v>5.7391304347826084</v>
      </c>
      <c r="V63" s="4">
        <v>5.7391304347826084</v>
      </c>
      <c r="W63" s="10">
        <v>1</v>
      </c>
      <c r="X63" s="4">
        <v>71.784565217391304</v>
      </c>
      <c r="Y63" s="4">
        <v>50.044782608695662</v>
      </c>
      <c r="Z63" s="10">
        <v>0.6971524095345677</v>
      </c>
      <c r="AA63" s="4">
        <v>14.602608695652178</v>
      </c>
      <c r="AB63" s="4">
        <v>0</v>
      </c>
      <c r="AC63" s="10">
        <v>0</v>
      </c>
      <c r="AD63" s="4">
        <v>169.84293478260864</v>
      </c>
      <c r="AE63" s="4">
        <v>88.693913043478261</v>
      </c>
      <c r="AF63" s="10">
        <v>0.52221137815948893</v>
      </c>
      <c r="AG63" s="4">
        <v>0</v>
      </c>
      <c r="AH63" s="4">
        <v>0</v>
      </c>
      <c r="AI63" s="10" t="s">
        <v>912</v>
      </c>
      <c r="AJ63" s="4">
        <v>29.873043478260875</v>
      </c>
      <c r="AK63" s="4">
        <v>11.142282608695654</v>
      </c>
      <c r="AL63" s="10">
        <v>2.6810523953994285</v>
      </c>
      <c r="AM63" s="1">
        <v>265331</v>
      </c>
      <c r="AN63" s="1">
        <v>7</v>
      </c>
      <c r="AX63"/>
      <c r="AY63"/>
    </row>
    <row r="64" spans="1:51" x14ac:dyDescent="0.25">
      <c r="A64" t="s">
        <v>496</v>
      </c>
      <c r="B64" t="s">
        <v>46</v>
      </c>
      <c r="C64" t="s">
        <v>716</v>
      </c>
      <c r="D64" t="s">
        <v>593</v>
      </c>
      <c r="E64" s="4">
        <v>63.652173913043477</v>
      </c>
      <c r="F64" s="4">
        <v>188.97826086956525</v>
      </c>
      <c r="G64" s="4">
        <v>2.4347826086956523</v>
      </c>
      <c r="H64" s="10">
        <v>1.2883929598527549E-2</v>
      </c>
      <c r="I64" s="4">
        <v>165.54891304347825</v>
      </c>
      <c r="J64" s="4">
        <v>2.4347826086956523</v>
      </c>
      <c r="K64" s="10">
        <v>1.4707330685138376E-2</v>
      </c>
      <c r="L64" s="4">
        <v>35.168478260869563</v>
      </c>
      <c r="M64" s="4">
        <v>0</v>
      </c>
      <c r="N64" s="10">
        <v>0</v>
      </c>
      <c r="O64" s="4">
        <v>17.038043478260871</v>
      </c>
      <c r="P64" s="4">
        <v>0</v>
      </c>
      <c r="Q64" s="8">
        <v>0</v>
      </c>
      <c r="R64" s="4">
        <v>13.695652173913043</v>
      </c>
      <c r="S64" s="4">
        <v>0</v>
      </c>
      <c r="T64" s="10">
        <v>0</v>
      </c>
      <c r="U64" s="4">
        <v>4.4347826086956523</v>
      </c>
      <c r="V64" s="4">
        <v>0</v>
      </c>
      <c r="W64" s="10">
        <v>0</v>
      </c>
      <c r="X64" s="4">
        <v>35.1875</v>
      </c>
      <c r="Y64" s="4">
        <v>0.86956521739130432</v>
      </c>
      <c r="Z64" s="10">
        <v>2.4712332998687157E-2</v>
      </c>
      <c r="AA64" s="4">
        <v>5.2989130434782608</v>
      </c>
      <c r="AB64" s="4">
        <v>0</v>
      </c>
      <c r="AC64" s="10">
        <v>0</v>
      </c>
      <c r="AD64" s="4">
        <v>85.146739130434781</v>
      </c>
      <c r="AE64" s="4">
        <v>1.5652173913043479</v>
      </c>
      <c r="AF64" s="10">
        <v>1.8382587604519055E-2</v>
      </c>
      <c r="AG64" s="4">
        <v>0</v>
      </c>
      <c r="AH64" s="4">
        <v>0</v>
      </c>
      <c r="AI64" s="10" t="s">
        <v>912</v>
      </c>
      <c r="AJ64" s="4">
        <v>28.176630434782609</v>
      </c>
      <c r="AK64" s="4">
        <v>0</v>
      </c>
      <c r="AL64" s="10" t="s">
        <v>912</v>
      </c>
      <c r="AM64" s="1">
        <v>265174</v>
      </c>
      <c r="AN64" s="1">
        <v>7</v>
      </c>
      <c r="AX64"/>
      <c r="AY64"/>
    </row>
    <row r="65" spans="1:51" x14ac:dyDescent="0.25">
      <c r="A65" t="s">
        <v>496</v>
      </c>
      <c r="B65" t="s">
        <v>227</v>
      </c>
      <c r="C65" t="s">
        <v>799</v>
      </c>
      <c r="D65" t="s">
        <v>554</v>
      </c>
      <c r="E65" s="4">
        <v>86.352112676056336</v>
      </c>
      <c r="F65" s="4">
        <v>289.82338028169011</v>
      </c>
      <c r="G65" s="4">
        <v>124.58042253521126</v>
      </c>
      <c r="H65" s="10">
        <v>0.42984945663847723</v>
      </c>
      <c r="I65" s="4">
        <v>280.43957746478873</v>
      </c>
      <c r="J65" s="4">
        <v>123.81985915492957</v>
      </c>
      <c r="K65" s="10">
        <v>0.44152063084061693</v>
      </c>
      <c r="L65" s="4">
        <v>32.064225352112679</v>
      </c>
      <c r="M65" s="4">
        <v>11.722676056338031</v>
      </c>
      <c r="N65" s="10">
        <v>0.3655998524088977</v>
      </c>
      <c r="O65" s="4">
        <v>24.937464788732399</v>
      </c>
      <c r="P65" s="4">
        <v>10.962112676056341</v>
      </c>
      <c r="Q65" s="8">
        <v>0.43958408639074648</v>
      </c>
      <c r="R65" s="4">
        <v>1.4929577464788732</v>
      </c>
      <c r="S65" s="4">
        <v>0.76056338028169013</v>
      </c>
      <c r="T65" s="10">
        <v>0.50943396226415094</v>
      </c>
      <c r="U65" s="4">
        <v>5.6338028169014081</v>
      </c>
      <c r="V65" s="4">
        <v>0</v>
      </c>
      <c r="W65" s="10">
        <v>0</v>
      </c>
      <c r="X65" s="4">
        <v>46.988450704225343</v>
      </c>
      <c r="Y65" s="4">
        <v>29.146901408450709</v>
      </c>
      <c r="Z65" s="10">
        <v>0.62029926442817851</v>
      </c>
      <c r="AA65" s="4">
        <v>2.257042253521127</v>
      </c>
      <c r="AB65" s="4">
        <v>0</v>
      </c>
      <c r="AC65" s="10">
        <v>0</v>
      </c>
      <c r="AD65" s="4">
        <v>170.22140845070425</v>
      </c>
      <c r="AE65" s="4">
        <v>83.710845070422522</v>
      </c>
      <c r="AF65" s="10">
        <v>0.49177624502305184</v>
      </c>
      <c r="AG65" s="4">
        <v>7.0140845070422539</v>
      </c>
      <c r="AH65" s="4">
        <v>0</v>
      </c>
      <c r="AI65" s="10">
        <v>0</v>
      </c>
      <c r="AJ65" s="4">
        <v>31.278169014084508</v>
      </c>
      <c r="AK65" s="4">
        <v>0</v>
      </c>
      <c r="AL65" s="10" t="s">
        <v>912</v>
      </c>
      <c r="AM65" s="1">
        <v>265545</v>
      </c>
      <c r="AN65" s="1">
        <v>7</v>
      </c>
      <c r="AX65"/>
      <c r="AY65"/>
    </row>
    <row r="66" spans="1:51" x14ac:dyDescent="0.25">
      <c r="A66" t="s">
        <v>496</v>
      </c>
      <c r="B66" t="s">
        <v>262</v>
      </c>
      <c r="C66" t="s">
        <v>679</v>
      </c>
      <c r="D66" t="s">
        <v>534</v>
      </c>
      <c r="E66" s="4">
        <v>29.239130434782609</v>
      </c>
      <c r="F66" s="4">
        <v>118.26021739130434</v>
      </c>
      <c r="G66" s="4">
        <v>6.3310869565217391</v>
      </c>
      <c r="H66" s="10">
        <v>5.3535221701590273E-2</v>
      </c>
      <c r="I66" s="4">
        <v>115.32815217391304</v>
      </c>
      <c r="J66" s="4">
        <v>6.3310869565217391</v>
      </c>
      <c r="K66" s="10">
        <v>5.4896283666927739E-2</v>
      </c>
      <c r="L66" s="4">
        <v>15.524456521739131</v>
      </c>
      <c r="M66" s="4">
        <v>0.45108695652173914</v>
      </c>
      <c r="N66" s="10">
        <v>2.9056537720987222E-2</v>
      </c>
      <c r="O66" s="4">
        <v>12.592391304347826</v>
      </c>
      <c r="P66" s="4">
        <v>0.45108695652173914</v>
      </c>
      <c r="Q66" s="8">
        <v>3.5822183858437634E-2</v>
      </c>
      <c r="R66" s="4">
        <v>0</v>
      </c>
      <c r="S66" s="4">
        <v>0</v>
      </c>
      <c r="T66" s="10" t="s">
        <v>912</v>
      </c>
      <c r="U66" s="4">
        <v>2.9320652173913042</v>
      </c>
      <c r="V66" s="4">
        <v>0</v>
      </c>
      <c r="W66" s="10">
        <v>0</v>
      </c>
      <c r="X66" s="4">
        <v>21.401739130434784</v>
      </c>
      <c r="Y66" s="4">
        <v>2.7060869565217396</v>
      </c>
      <c r="Z66" s="10">
        <v>0.12644238582805137</v>
      </c>
      <c r="AA66" s="4">
        <v>0</v>
      </c>
      <c r="AB66" s="4">
        <v>0</v>
      </c>
      <c r="AC66" s="10" t="s">
        <v>912</v>
      </c>
      <c r="AD66" s="4">
        <v>62.396521739130428</v>
      </c>
      <c r="AE66" s="4">
        <v>3.1739130434782608</v>
      </c>
      <c r="AF66" s="10">
        <v>5.0866826467473106E-2</v>
      </c>
      <c r="AG66" s="4">
        <v>3.0788043478260869</v>
      </c>
      <c r="AH66" s="4">
        <v>0</v>
      </c>
      <c r="AI66" s="10">
        <v>0</v>
      </c>
      <c r="AJ66" s="4">
        <v>15.858695652173912</v>
      </c>
      <c r="AK66" s="4">
        <v>0</v>
      </c>
      <c r="AL66" s="10" t="s">
        <v>912</v>
      </c>
      <c r="AM66" s="1">
        <v>265599</v>
      </c>
      <c r="AN66" s="1">
        <v>7</v>
      </c>
      <c r="AX66"/>
      <c r="AY66"/>
    </row>
    <row r="67" spans="1:51" x14ac:dyDescent="0.25">
      <c r="A67" t="s">
        <v>496</v>
      </c>
      <c r="B67" t="s">
        <v>193</v>
      </c>
      <c r="C67" t="s">
        <v>790</v>
      </c>
      <c r="D67" t="s">
        <v>550</v>
      </c>
      <c r="E67" s="4">
        <v>46.413043478260867</v>
      </c>
      <c r="F67" s="4">
        <v>128.29891304347825</v>
      </c>
      <c r="G67" s="4">
        <v>0</v>
      </c>
      <c r="H67" s="10">
        <v>0</v>
      </c>
      <c r="I67" s="4">
        <v>117.77717391304347</v>
      </c>
      <c r="J67" s="4">
        <v>0</v>
      </c>
      <c r="K67" s="10">
        <v>0</v>
      </c>
      <c r="L67" s="4">
        <v>23.165760869565219</v>
      </c>
      <c r="M67" s="4">
        <v>0</v>
      </c>
      <c r="N67" s="10">
        <v>0</v>
      </c>
      <c r="O67" s="4">
        <v>12.644021739130435</v>
      </c>
      <c r="P67" s="4">
        <v>0</v>
      </c>
      <c r="Q67" s="8">
        <v>0</v>
      </c>
      <c r="R67" s="4">
        <v>5.1304347826086953</v>
      </c>
      <c r="S67" s="4">
        <v>0</v>
      </c>
      <c r="T67" s="10">
        <v>0</v>
      </c>
      <c r="U67" s="4">
        <v>5.3913043478260869</v>
      </c>
      <c r="V67" s="4">
        <v>0</v>
      </c>
      <c r="W67" s="10">
        <v>0</v>
      </c>
      <c r="X67" s="4">
        <v>13.336956521739131</v>
      </c>
      <c r="Y67" s="4">
        <v>0</v>
      </c>
      <c r="Z67" s="10">
        <v>0</v>
      </c>
      <c r="AA67" s="4">
        <v>0</v>
      </c>
      <c r="AB67" s="4">
        <v>0</v>
      </c>
      <c r="AC67" s="10" t="s">
        <v>912</v>
      </c>
      <c r="AD67" s="4">
        <v>91.796195652173907</v>
      </c>
      <c r="AE67" s="4">
        <v>0</v>
      </c>
      <c r="AF67" s="10">
        <v>0</v>
      </c>
      <c r="AG67" s="4">
        <v>0</v>
      </c>
      <c r="AH67" s="4">
        <v>0</v>
      </c>
      <c r="AI67" s="10" t="s">
        <v>912</v>
      </c>
      <c r="AJ67" s="4">
        <v>0</v>
      </c>
      <c r="AK67" s="4">
        <v>0</v>
      </c>
      <c r="AL67" s="10" t="s">
        <v>912</v>
      </c>
      <c r="AM67" s="1">
        <v>265485</v>
      </c>
      <c r="AN67" s="1">
        <v>7</v>
      </c>
      <c r="AX67"/>
      <c r="AY67"/>
    </row>
    <row r="68" spans="1:51" x14ac:dyDescent="0.25">
      <c r="A68" t="s">
        <v>496</v>
      </c>
      <c r="B68" t="s">
        <v>154</v>
      </c>
      <c r="C68" t="s">
        <v>638</v>
      </c>
      <c r="D68" t="s">
        <v>560</v>
      </c>
      <c r="E68" s="4">
        <v>40.054347826086953</v>
      </c>
      <c r="F68" s="4">
        <v>184.09782608695656</v>
      </c>
      <c r="G68" s="4">
        <v>0</v>
      </c>
      <c r="H68" s="10">
        <v>0</v>
      </c>
      <c r="I68" s="4">
        <v>161.92336956521743</v>
      </c>
      <c r="J68" s="4">
        <v>0</v>
      </c>
      <c r="K68" s="10">
        <v>0</v>
      </c>
      <c r="L68" s="4">
        <v>31.75380434782609</v>
      </c>
      <c r="M68" s="4">
        <v>0</v>
      </c>
      <c r="N68" s="10">
        <v>0</v>
      </c>
      <c r="O68" s="4">
        <v>21.236413043478265</v>
      </c>
      <c r="P68" s="4">
        <v>0</v>
      </c>
      <c r="Q68" s="8">
        <v>0</v>
      </c>
      <c r="R68" s="4">
        <v>5.299999999999998</v>
      </c>
      <c r="S68" s="4">
        <v>0</v>
      </c>
      <c r="T68" s="10">
        <v>0</v>
      </c>
      <c r="U68" s="4">
        <v>5.2173913043478262</v>
      </c>
      <c r="V68" s="4">
        <v>0</v>
      </c>
      <c r="W68" s="10">
        <v>0</v>
      </c>
      <c r="X68" s="4">
        <v>20.908152173913045</v>
      </c>
      <c r="Y68" s="4">
        <v>0</v>
      </c>
      <c r="Z68" s="10">
        <v>0</v>
      </c>
      <c r="AA68" s="4">
        <v>11.657065217391301</v>
      </c>
      <c r="AB68" s="4">
        <v>0</v>
      </c>
      <c r="AC68" s="10">
        <v>0</v>
      </c>
      <c r="AD68" s="4">
        <v>87.713043478260886</v>
      </c>
      <c r="AE68" s="4">
        <v>0</v>
      </c>
      <c r="AF68" s="10">
        <v>0</v>
      </c>
      <c r="AG68" s="4">
        <v>11.141847826086961</v>
      </c>
      <c r="AH68" s="4">
        <v>0</v>
      </c>
      <c r="AI68" s="10">
        <v>0</v>
      </c>
      <c r="AJ68" s="4">
        <v>20.923913043478262</v>
      </c>
      <c r="AK68" s="4">
        <v>0</v>
      </c>
      <c r="AL68" s="10" t="s">
        <v>912</v>
      </c>
      <c r="AM68" s="1">
        <v>265416</v>
      </c>
      <c r="AN68" s="1">
        <v>7</v>
      </c>
      <c r="AX68"/>
      <c r="AY68"/>
    </row>
    <row r="69" spans="1:51" x14ac:dyDescent="0.25">
      <c r="A69" t="s">
        <v>496</v>
      </c>
      <c r="B69" t="s">
        <v>209</v>
      </c>
      <c r="C69" t="s">
        <v>797</v>
      </c>
      <c r="D69" t="s">
        <v>528</v>
      </c>
      <c r="E69" s="4">
        <v>68.043478260869563</v>
      </c>
      <c r="F69" s="4">
        <v>144.55065217391302</v>
      </c>
      <c r="G69" s="4">
        <v>7.0271739130434785</v>
      </c>
      <c r="H69" s="10">
        <v>4.8613920500260935E-2</v>
      </c>
      <c r="I69" s="4">
        <v>135.3611956521739</v>
      </c>
      <c r="J69" s="4">
        <v>7.0271739130434785</v>
      </c>
      <c r="K69" s="10">
        <v>5.191424232909856E-2</v>
      </c>
      <c r="L69" s="4">
        <v>14.681739130434782</v>
      </c>
      <c r="M69" s="4">
        <v>6.2173913043478262</v>
      </c>
      <c r="N69" s="10">
        <v>0.42347784885098322</v>
      </c>
      <c r="O69" s="4">
        <v>9.090217391304348</v>
      </c>
      <c r="P69" s="4">
        <v>6.2173913043478262</v>
      </c>
      <c r="Q69" s="8">
        <v>0.68396508429989233</v>
      </c>
      <c r="R69" s="4">
        <v>0</v>
      </c>
      <c r="S69" s="4">
        <v>0</v>
      </c>
      <c r="T69" s="10" t="s">
        <v>912</v>
      </c>
      <c r="U69" s="4">
        <v>5.5915217391304344</v>
      </c>
      <c r="V69" s="4">
        <v>0</v>
      </c>
      <c r="W69" s="10">
        <v>0</v>
      </c>
      <c r="X69" s="4">
        <v>13.001847826086962</v>
      </c>
      <c r="Y69" s="4">
        <v>0</v>
      </c>
      <c r="Z69" s="10">
        <v>0</v>
      </c>
      <c r="AA69" s="4">
        <v>3.5979347826086951</v>
      </c>
      <c r="AB69" s="4">
        <v>0</v>
      </c>
      <c r="AC69" s="10">
        <v>0</v>
      </c>
      <c r="AD69" s="4">
        <v>81.829239130434772</v>
      </c>
      <c r="AE69" s="4">
        <v>0.80978260869565222</v>
      </c>
      <c r="AF69" s="10">
        <v>9.8960056002093452E-3</v>
      </c>
      <c r="AG69" s="4">
        <v>6.1811956521739129</v>
      </c>
      <c r="AH69" s="4">
        <v>0</v>
      </c>
      <c r="AI69" s="10">
        <v>0</v>
      </c>
      <c r="AJ69" s="4">
        <v>25.258695652173909</v>
      </c>
      <c r="AK69" s="4">
        <v>0</v>
      </c>
      <c r="AL69" s="10" t="s">
        <v>912</v>
      </c>
      <c r="AM69" s="1">
        <v>265514</v>
      </c>
      <c r="AN69" s="1">
        <v>7</v>
      </c>
      <c r="AX69"/>
      <c r="AY69"/>
    </row>
    <row r="70" spans="1:51" x14ac:dyDescent="0.25">
      <c r="A70" t="s">
        <v>496</v>
      </c>
      <c r="B70" t="s">
        <v>269</v>
      </c>
      <c r="C70" t="s">
        <v>775</v>
      </c>
      <c r="D70" t="s">
        <v>572</v>
      </c>
      <c r="E70" s="4">
        <v>49.880434782608695</v>
      </c>
      <c r="F70" s="4">
        <v>135.52532608695651</v>
      </c>
      <c r="G70" s="4">
        <v>2.1358695652173911</v>
      </c>
      <c r="H70" s="10">
        <v>1.5759929357018945E-2</v>
      </c>
      <c r="I70" s="4">
        <v>131.11228260869564</v>
      </c>
      <c r="J70" s="4">
        <v>2.1358695652173911</v>
      </c>
      <c r="K70" s="10">
        <v>1.629038502511538E-2</v>
      </c>
      <c r="L70" s="4">
        <v>10.073804347826087</v>
      </c>
      <c r="M70" s="4">
        <v>2.1358695652173911</v>
      </c>
      <c r="N70" s="10">
        <v>0.21202214093807656</v>
      </c>
      <c r="O70" s="4">
        <v>5.660760869565217</v>
      </c>
      <c r="P70" s="4">
        <v>2.1358695652173911</v>
      </c>
      <c r="Q70" s="8">
        <v>0.37731139230784</v>
      </c>
      <c r="R70" s="4">
        <v>0</v>
      </c>
      <c r="S70" s="4">
        <v>0</v>
      </c>
      <c r="T70" s="10" t="s">
        <v>912</v>
      </c>
      <c r="U70" s="4">
        <v>4.4130434782608692</v>
      </c>
      <c r="V70" s="4">
        <v>0</v>
      </c>
      <c r="W70" s="10">
        <v>0</v>
      </c>
      <c r="X70" s="4">
        <v>30.536086956521725</v>
      </c>
      <c r="Y70" s="4">
        <v>0</v>
      </c>
      <c r="Z70" s="10">
        <v>0</v>
      </c>
      <c r="AA70" s="4">
        <v>0</v>
      </c>
      <c r="AB70" s="4">
        <v>0</v>
      </c>
      <c r="AC70" s="10" t="s">
        <v>912</v>
      </c>
      <c r="AD70" s="4">
        <v>81.895543478260876</v>
      </c>
      <c r="AE70" s="4">
        <v>0</v>
      </c>
      <c r="AF70" s="10">
        <v>0</v>
      </c>
      <c r="AG70" s="4">
        <v>3.1295652173913044</v>
      </c>
      <c r="AH70" s="4">
        <v>0</v>
      </c>
      <c r="AI70" s="10">
        <v>0</v>
      </c>
      <c r="AJ70" s="4">
        <v>9.8903260869565237</v>
      </c>
      <c r="AK70" s="4">
        <v>0</v>
      </c>
      <c r="AL70" s="10" t="s">
        <v>912</v>
      </c>
      <c r="AM70" s="1">
        <v>265614</v>
      </c>
      <c r="AN70" s="1">
        <v>7</v>
      </c>
      <c r="AX70"/>
      <c r="AY70"/>
    </row>
    <row r="71" spans="1:51" x14ac:dyDescent="0.25">
      <c r="A71" t="s">
        <v>496</v>
      </c>
      <c r="B71" t="s">
        <v>73</v>
      </c>
      <c r="C71" t="s">
        <v>645</v>
      </c>
      <c r="D71" t="s">
        <v>540</v>
      </c>
      <c r="E71" s="4">
        <v>64.869565217391298</v>
      </c>
      <c r="F71" s="4">
        <v>178.7771739130435</v>
      </c>
      <c r="G71" s="4">
        <v>0</v>
      </c>
      <c r="H71" s="10">
        <v>0</v>
      </c>
      <c r="I71" s="4">
        <v>167.54891304347828</v>
      </c>
      <c r="J71" s="4">
        <v>0</v>
      </c>
      <c r="K71" s="10">
        <v>0</v>
      </c>
      <c r="L71" s="4">
        <v>14.404891304347828</v>
      </c>
      <c r="M71" s="4">
        <v>0</v>
      </c>
      <c r="N71" s="10">
        <v>0</v>
      </c>
      <c r="O71" s="4">
        <v>7.7472826086956523</v>
      </c>
      <c r="P71" s="4">
        <v>0</v>
      </c>
      <c r="Q71" s="8">
        <v>0</v>
      </c>
      <c r="R71" s="4">
        <v>2.9184782608695654</v>
      </c>
      <c r="S71" s="4">
        <v>0</v>
      </c>
      <c r="T71" s="10">
        <v>0</v>
      </c>
      <c r="U71" s="4">
        <v>3.7391304347826089</v>
      </c>
      <c r="V71" s="4">
        <v>0</v>
      </c>
      <c r="W71" s="10">
        <v>0</v>
      </c>
      <c r="X71" s="4">
        <v>46.695652173913047</v>
      </c>
      <c r="Y71" s="4">
        <v>0</v>
      </c>
      <c r="Z71" s="10">
        <v>0</v>
      </c>
      <c r="AA71" s="4">
        <v>4.5706521739130439</v>
      </c>
      <c r="AB71" s="4">
        <v>0</v>
      </c>
      <c r="AC71" s="10">
        <v>0</v>
      </c>
      <c r="AD71" s="4">
        <v>74.464673913043484</v>
      </c>
      <c r="AE71" s="4">
        <v>0</v>
      </c>
      <c r="AF71" s="10">
        <v>0</v>
      </c>
      <c r="AG71" s="4">
        <v>17.972826086956523</v>
      </c>
      <c r="AH71" s="4">
        <v>0</v>
      </c>
      <c r="AI71" s="10">
        <v>0</v>
      </c>
      <c r="AJ71" s="4">
        <v>20.668478260869566</v>
      </c>
      <c r="AK71" s="4">
        <v>0</v>
      </c>
      <c r="AL71" s="10" t="s">
        <v>912</v>
      </c>
      <c r="AM71" s="1">
        <v>265255</v>
      </c>
      <c r="AN71" s="1">
        <v>7</v>
      </c>
      <c r="AX71"/>
      <c r="AY71"/>
    </row>
    <row r="72" spans="1:51" x14ac:dyDescent="0.25">
      <c r="A72" t="s">
        <v>496</v>
      </c>
      <c r="B72" t="s">
        <v>66</v>
      </c>
      <c r="C72" t="s">
        <v>718</v>
      </c>
      <c r="D72" t="s">
        <v>526</v>
      </c>
      <c r="E72" s="4">
        <v>107.08450704225352</v>
      </c>
      <c r="F72" s="4">
        <v>311.08732394366194</v>
      </c>
      <c r="G72" s="4">
        <v>63.527464788732388</v>
      </c>
      <c r="H72" s="10">
        <v>0.20421103625629325</v>
      </c>
      <c r="I72" s="4">
        <v>293.60140845070418</v>
      </c>
      <c r="J72" s="4">
        <v>63.527464788732388</v>
      </c>
      <c r="K72" s="10">
        <v>0.2163731608916947</v>
      </c>
      <c r="L72" s="4">
        <v>33.492957746478872</v>
      </c>
      <c r="M72" s="4">
        <v>0</v>
      </c>
      <c r="N72" s="10">
        <v>0</v>
      </c>
      <c r="O72" s="4">
        <v>21.954225352112676</v>
      </c>
      <c r="P72" s="4">
        <v>0</v>
      </c>
      <c r="Q72" s="8">
        <v>0</v>
      </c>
      <c r="R72" s="4">
        <v>5.8838028169014081</v>
      </c>
      <c r="S72" s="4">
        <v>0</v>
      </c>
      <c r="T72" s="10">
        <v>0</v>
      </c>
      <c r="U72" s="4">
        <v>5.654929577464789</v>
      </c>
      <c r="V72" s="4">
        <v>0</v>
      </c>
      <c r="W72" s="10">
        <v>0</v>
      </c>
      <c r="X72" s="4">
        <v>45.827464788732392</v>
      </c>
      <c r="Y72" s="4">
        <v>2.1866197183098586</v>
      </c>
      <c r="Z72" s="10">
        <v>4.7714175950825957E-2</v>
      </c>
      <c r="AA72" s="4">
        <v>5.947183098591549</v>
      </c>
      <c r="AB72" s="4">
        <v>0</v>
      </c>
      <c r="AC72" s="10">
        <v>0</v>
      </c>
      <c r="AD72" s="4">
        <v>183.82676056338028</v>
      </c>
      <c r="AE72" s="4">
        <v>61.340845070422532</v>
      </c>
      <c r="AF72" s="10">
        <v>0.33368833178819618</v>
      </c>
      <c r="AG72" s="4">
        <v>5.2640845070422539</v>
      </c>
      <c r="AH72" s="4">
        <v>0</v>
      </c>
      <c r="AI72" s="10">
        <v>0</v>
      </c>
      <c r="AJ72" s="4">
        <v>36.728873239436616</v>
      </c>
      <c r="AK72" s="4">
        <v>0</v>
      </c>
      <c r="AL72" s="10" t="s">
        <v>912</v>
      </c>
      <c r="AM72" s="1">
        <v>265245</v>
      </c>
      <c r="AN72" s="1">
        <v>7</v>
      </c>
      <c r="AX72"/>
      <c r="AY72"/>
    </row>
    <row r="73" spans="1:51" x14ac:dyDescent="0.25">
      <c r="A73" t="s">
        <v>496</v>
      </c>
      <c r="B73" t="s">
        <v>379</v>
      </c>
      <c r="C73" t="s">
        <v>688</v>
      </c>
      <c r="D73" t="s">
        <v>546</v>
      </c>
      <c r="E73" s="4">
        <v>34.260869565217391</v>
      </c>
      <c r="F73" s="4">
        <v>127.49152173913043</v>
      </c>
      <c r="G73" s="4">
        <v>39.597934782608696</v>
      </c>
      <c r="H73" s="10">
        <v>0.31059269073305812</v>
      </c>
      <c r="I73" s="4">
        <v>117.69836956521738</v>
      </c>
      <c r="J73" s="4">
        <v>39.597934782608696</v>
      </c>
      <c r="K73" s="10">
        <v>0.33643571214185125</v>
      </c>
      <c r="L73" s="4">
        <v>13.42554347826087</v>
      </c>
      <c r="M73" s="4">
        <v>2.5489130434782608</v>
      </c>
      <c r="N73" s="10">
        <v>0.1898554831396996</v>
      </c>
      <c r="O73" s="4">
        <v>9.087282608695654</v>
      </c>
      <c r="P73" s="4">
        <v>2.5489130434782608</v>
      </c>
      <c r="Q73" s="8">
        <v>0.28049232683037684</v>
      </c>
      <c r="R73" s="4">
        <v>0.17391304347826086</v>
      </c>
      <c r="S73" s="4">
        <v>0</v>
      </c>
      <c r="T73" s="10">
        <v>0</v>
      </c>
      <c r="U73" s="4">
        <v>4.1643478260869555</v>
      </c>
      <c r="V73" s="4">
        <v>0</v>
      </c>
      <c r="W73" s="10">
        <v>0</v>
      </c>
      <c r="X73" s="4">
        <v>20.811630434782607</v>
      </c>
      <c r="Y73" s="4">
        <v>5.0978260869565215</v>
      </c>
      <c r="Z73" s="10">
        <v>0.24495082703546825</v>
      </c>
      <c r="AA73" s="4">
        <v>5.4548913043478242</v>
      </c>
      <c r="AB73" s="4">
        <v>0</v>
      </c>
      <c r="AC73" s="10">
        <v>0</v>
      </c>
      <c r="AD73" s="4">
        <v>48.610543478260858</v>
      </c>
      <c r="AE73" s="4">
        <v>26.60217391304348</v>
      </c>
      <c r="AF73" s="10">
        <v>0.54725111075831212</v>
      </c>
      <c r="AG73" s="4">
        <v>21.473043478260859</v>
      </c>
      <c r="AH73" s="4">
        <v>0.32934782608695651</v>
      </c>
      <c r="AI73" s="10">
        <v>1.5337733862476721E-2</v>
      </c>
      <c r="AJ73" s="4">
        <v>17.715869565217396</v>
      </c>
      <c r="AK73" s="4">
        <v>5.0196739130434791</v>
      </c>
      <c r="AL73" s="10">
        <v>3.5292869361858776</v>
      </c>
      <c r="AM73" s="1">
        <v>265778</v>
      </c>
      <c r="AN73" s="1">
        <v>7</v>
      </c>
      <c r="AX73"/>
      <c r="AY73"/>
    </row>
    <row r="74" spans="1:51" x14ac:dyDescent="0.25">
      <c r="A74" t="s">
        <v>496</v>
      </c>
      <c r="B74" t="s">
        <v>451</v>
      </c>
      <c r="C74" t="s">
        <v>688</v>
      </c>
      <c r="D74" t="s">
        <v>546</v>
      </c>
      <c r="E74" s="4">
        <v>71.673913043478265</v>
      </c>
      <c r="F74" s="4">
        <v>232.76847826086964</v>
      </c>
      <c r="G74" s="4">
        <v>0</v>
      </c>
      <c r="H74" s="10">
        <v>0</v>
      </c>
      <c r="I74" s="4">
        <v>195.9928260869566</v>
      </c>
      <c r="J74" s="4">
        <v>0</v>
      </c>
      <c r="K74" s="10">
        <v>0</v>
      </c>
      <c r="L74" s="4">
        <v>25.174347826086954</v>
      </c>
      <c r="M74" s="4">
        <v>0</v>
      </c>
      <c r="N74" s="10">
        <v>0</v>
      </c>
      <c r="O74" s="4">
        <v>13.590108695652173</v>
      </c>
      <c r="P74" s="4">
        <v>0</v>
      </c>
      <c r="Q74" s="8">
        <v>0</v>
      </c>
      <c r="R74" s="4">
        <v>6.0190217391304346</v>
      </c>
      <c r="S74" s="4">
        <v>0</v>
      </c>
      <c r="T74" s="10">
        <v>0</v>
      </c>
      <c r="U74" s="4">
        <v>5.5652173913043477</v>
      </c>
      <c r="V74" s="4">
        <v>0</v>
      </c>
      <c r="W74" s="10">
        <v>0</v>
      </c>
      <c r="X74" s="4">
        <v>68.565000000000012</v>
      </c>
      <c r="Y74" s="4">
        <v>0</v>
      </c>
      <c r="Z74" s="10">
        <v>0</v>
      </c>
      <c r="AA74" s="4">
        <v>25.191413043478256</v>
      </c>
      <c r="AB74" s="4">
        <v>0</v>
      </c>
      <c r="AC74" s="10">
        <v>0</v>
      </c>
      <c r="AD74" s="4">
        <v>100.06380434782612</v>
      </c>
      <c r="AE74" s="4">
        <v>0</v>
      </c>
      <c r="AF74" s="10">
        <v>0</v>
      </c>
      <c r="AG74" s="4">
        <v>0</v>
      </c>
      <c r="AH74" s="4">
        <v>0</v>
      </c>
      <c r="AI74" s="10" t="s">
        <v>912</v>
      </c>
      <c r="AJ74" s="4">
        <v>13.773913043478263</v>
      </c>
      <c r="AK74" s="4">
        <v>0</v>
      </c>
      <c r="AL74" s="10" t="s">
        <v>912</v>
      </c>
      <c r="AM74" s="1">
        <v>265868</v>
      </c>
      <c r="AN74" s="1">
        <v>7</v>
      </c>
      <c r="AX74"/>
      <c r="AY74"/>
    </row>
    <row r="75" spans="1:51" x14ac:dyDescent="0.25">
      <c r="A75" t="s">
        <v>496</v>
      </c>
      <c r="B75" t="s">
        <v>435</v>
      </c>
      <c r="C75" t="s">
        <v>735</v>
      </c>
      <c r="D75" t="s">
        <v>562</v>
      </c>
      <c r="E75" s="4">
        <v>95.586956521739125</v>
      </c>
      <c r="F75" s="4">
        <v>367.32065217391306</v>
      </c>
      <c r="G75" s="4">
        <v>0</v>
      </c>
      <c r="H75" s="10">
        <v>0</v>
      </c>
      <c r="I75" s="4">
        <v>330.88043478260869</v>
      </c>
      <c r="J75" s="4">
        <v>0</v>
      </c>
      <c r="K75" s="10">
        <v>0</v>
      </c>
      <c r="L75" s="4">
        <v>50.690217391304344</v>
      </c>
      <c r="M75" s="4">
        <v>0</v>
      </c>
      <c r="N75" s="10">
        <v>0</v>
      </c>
      <c r="O75" s="4">
        <v>19.616847826086957</v>
      </c>
      <c r="P75" s="4">
        <v>0</v>
      </c>
      <c r="Q75" s="8">
        <v>0</v>
      </c>
      <c r="R75" s="4">
        <v>24</v>
      </c>
      <c r="S75" s="4">
        <v>0</v>
      </c>
      <c r="T75" s="10">
        <v>0</v>
      </c>
      <c r="U75" s="4">
        <v>7.0733695652173916</v>
      </c>
      <c r="V75" s="4">
        <v>0</v>
      </c>
      <c r="W75" s="10">
        <v>0</v>
      </c>
      <c r="X75" s="4">
        <v>79.029891304347828</v>
      </c>
      <c r="Y75" s="4">
        <v>0</v>
      </c>
      <c r="Z75" s="10">
        <v>0</v>
      </c>
      <c r="AA75" s="4">
        <v>5.3668478260869561</v>
      </c>
      <c r="AB75" s="4">
        <v>0</v>
      </c>
      <c r="AC75" s="10">
        <v>0</v>
      </c>
      <c r="AD75" s="4">
        <v>145.51630434782609</v>
      </c>
      <c r="AE75" s="4">
        <v>0</v>
      </c>
      <c r="AF75" s="10">
        <v>0</v>
      </c>
      <c r="AG75" s="4">
        <v>19.432065217391305</v>
      </c>
      <c r="AH75" s="4">
        <v>0</v>
      </c>
      <c r="AI75" s="10">
        <v>0</v>
      </c>
      <c r="AJ75" s="4">
        <v>67.285326086956516</v>
      </c>
      <c r="AK75" s="4">
        <v>0</v>
      </c>
      <c r="AL75" s="10" t="s">
        <v>912</v>
      </c>
      <c r="AM75" s="1">
        <v>265848</v>
      </c>
      <c r="AN75" s="1">
        <v>7</v>
      </c>
      <c r="AX75"/>
      <c r="AY75"/>
    </row>
    <row r="76" spans="1:51" x14ac:dyDescent="0.25">
      <c r="A76" t="s">
        <v>496</v>
      </c>
      <c r="B76" t="s">
        <v>394</v>
      </c>
      <c r="C76" t="s">
        <v>660</v>
      </c>
      <c r="D76" t="s">
        <v>599</v>
      </c>
      <c r="E76" s="4">
        <v>95.978260869565219</v>
      </c>
      <c r="F76" s="4">
        <v>261.26184782608686</v>
      </c>
      <c r="G76" s="4">
        <v>0</v>
      </c>
      <c r="H76" s="10">
        <v>0</v>
      </c>
      <c r="I76" s="4">
        <v>255.03293478260861</v>
      </c>
      <c r="J76" s="4">
        <v>0</v>
      </c>
      <c r="K76" s="10">
        <v>0</v>
      </c>
      <c r="L76" s="4">
        <v>27.603369565217395</v>
      </c>
      <c r="M76" s="4">
        <v>0</v>
      </c>
      <c r="N76" s="10">
        <v>0</v>
      </c>
      <c r="O76" s="4">
        <v>21.374456521739134</v>
      </c>
      <c r="P76" s="4">
        <v>0</v>
      </c>
      <c r="Q76" s="8">
        <v>0</v>
      </c>
      <c r="R76" s="4">
        <v>0.15119565217391304</v>
      </c>
      <c r="S76" s="4">
        <v>0</v>
      </c>
      <c r="T76" s="10">
        <v>0</v>
      </c>
      <c r="U76" s="4">
        <v>6.0777173913043478</v>
      </c>
      <c r="V76" s="4">
        <v>0</v>
      </c>
      <c r="W76" s="10">
        <v>0</v>
      </c>
      <c r="X76" s="4">
        <v>57.795434782608638</v>
      </c>
      <c r="Y76" s="4">
        <v>0</v>
      </c>
      <c r="Z76" s="10">
        <v>0</v>
      </c>
      <c r="AA76" s="4">
        <v>0</v>
      </c>
      <c r="AB76" s="4">
        <v>0</v>
      </c>
      <c r="AC76" s="10" t="s">
        <v>912</v>
      </c>
      <c r="AD76" s="4">
        <v>101.06130434782604</v>
      </c>
      <c r="AE76" s="4">
        <v>0</v>
      </c>
      <c r="AF76" s="10">
        <v>0</v>
      </c>
      <c r="AG76" s="4">
        <v>34.749456521739113</v>
      </c>
      <c r="AH76" s="4">
        <v>0</v>
      </c>
      <c r="AI76" s="10">
        <v>0</v>
      </c>
      <c r="AJ76" s="4">
        <v>40.052282608695648</v>
      </c>
      <c r="AK76" s="4">
        <v>0</v>
      </c>
      <c r="AL76" s="10" t="s">
        <v>912</v>
      </c>
      <c r="AM76" s="1">
        <v>265798</v>
      </c>
      <c r="AN76" s="1">
        <v>7</v>
      </c>
      <c r="AX76"/>
      <c r="AY76"/>
    </row>
    <row r="77" spans="1:51" x14ac:dyDescent="0.25">
      <c r="A77" t="s">
        <v>496</v>
      </c>
      <c r="B77" t="s">
        <v>170</v>
      </c>
      <c r="C77" t="s">
        <v>783</v>
      </c>
      <c r="D77" t="s">
        <v>580</v>
      </c>
      <c r="E77" s="4">
        <v>59.056338028169016</v>
      </c>
      <c r="F77" s="4">
        <v>190.93859154929575</v>
      </c>
      <c r="G77" s="4">
        <v>28.522957746478873</v>
      </c>
      <c r="H77" s="10">
        <v>0.14938288543473902</v>
      </c>
      <c r="I77" s="4">
        <v>168.65338028169012</v>
      </c>
      <c r="J77" s="4">
        <v>28.522957746478873</v>
      </c>
      <c r="K77" s="10">
        <v>0.16912176737186616</v>
      </c>
      <c r="L77" s="4">
        <v>26.455352112676056</v>
      </c>
      <c r="M77" s="4">
        <v>1.0292957746478872</v>
      </c>
      <c r="N77" s="10">
        <v>3.8906901343214451E-2</v>
      </c>
      <c r="O77" s="4">
        <v>8.0961971830985924</v>
      </c>
      <c r="P77" s="4">
        <v>1.0292957746478872</v>
      </c>
      <c r="Q77" s="8">
        <v>0.12713323939251603</v>
      </c>
      <c r="R77" s="4">
        <v>12.98943661971831</v>
      </c>
      <c r="S77" s="4">
        <v>0</v>
      </c>
      <c r="T77" s="10">
        <v>0</v>
      </c>
      <c r="U77" s="4">
        <v>5.369718309859155</v>
      </c>
      <c r="V77" s="4">
        <v>0</v>
      </c>
      <c r="W77" s="10">
        <v>0</v>
      </c>
      <c r="X77" s="4">
        <v>30.944084507042248</v>
      </c>
      <c r="Y77" s="4">
        <v>18.901830985915488</v>
      </c>
      <c r="Z77" s="10">
        <v>0.6108382680254707</v>
      </c>
      <c r="AA77" s="4">
        <v>3.926056338028169</v>
      </c>
      <c r="AB77" s="4">
        <v>0</v>
      </c>
      <c r="AC77" s="10">
        <v>0</v>
      </c>
      <c r="AD77" s="4">
        <v>82.62957746478871</v>
      </c>
      <c r="AE77" s="4">
        <v>8.5918309859154949</v>
      </c>
      <c r="AF77" s="10">
        <v>0.10398009102221015</v>
      </c>
      <c r="AG77" s="4">
        <v>11.003521126760564</v>
      </c>
      <c r="AH77" s="4">
        <v>0</v>
      </c>
      <c r="AI77" s="10">
        <v>0</v>
      </c>
      <c r="AJ77" s="4">
        <v>35.979999999999997</v>
      </c>
      <c r="AK77" s="4">
        <v>0</v>
      </c>
      <c r="AL77" s="10" t="s">
        <v>912</v>
      </c>
      <c r="AM77" s="1">
        <v>265446</v>
      </c>
      <c r="AN77" s="1">
        <v>7</v>
      </c>
      <c r="AX77"/>
      <c r="AY77"/>
    </row>
    <row r="78" spans="1:51" x14ac:dyDescent="0.25">
      <c r="A78" t="s">
        <v>496</v>
      </c>
      <c r="B78" t="s">
        <v>459</v>
      </c>
      <c r="C78" t="s">
        <v>861</v>
      </c>
      <c r="D78" t="s">
        <v>578</v>
      </c>
      <c r="E78" s="4">
        <v>78.858695652173907</v>
      </c>
      <c r="F78" s="4">
        <v>284.60663043478263</v>
      </c>
      <c r="G78" s="4">
        <v>0</v>
      </c>
      <c r="H78" s="10">
        <v>0</v>
      </c>
      <c r="I78" s="4">
        <v>262.47891304347826</v>
      </c>
      <c r="J78" s="4">
        <v>0</v>
      </c>
      <c r="K78" s="10">
        <v>0</v>
      </c>
      <c r="L78" s="4">
        <v>27.793152173913047</v>
      </c>
      <c r="M78" s="4">
        <v>0</v>
      </c>
      <c r="N78" s="10">
        <v>0</v>
      </c>
      <c r="O78" s="4">
        <v>16.865543478260872</v>
      </c>
      <c r="P78" s="4">
        <v>0</v>
      </c>
      <c r="Q78" s="8">
        <v>0</v>
      </c>
      <c r="R78" s="4">
        <v>5.7265217391304351</v>
      </c>
      <c r="S78" s="4">
        <v>0</v>
      </c>
      <c r="T78" s="10">
        <v>0</v>
      </c>
      <c r="U78" s="4">
        <v>5.2010869565217392</v>
      </c>
      <c r="V78" s="4">
        <v>0</v>
      </c>
      <c r="W78" s="10">
        <v>0</v>
      </c>
      <c r="X78" s="4">
        <v>55.845760869565211</v>
      </c>
      <c r="Y78" s="4">
        <v>0</v>
      </c>
      <c r="Z78" s="10">
        <v>0</v>
      </c>
      <c r="AA78" s="4">
        <v>11.200108695652172</v>
      </c>
      <c r="AB78" s="4">
        <v>0</v>
      </c>
      <c r="AC78" s="10">
        <v>0</v>
      </c>
      <c r="AD78" s="4">
        <v>106.06934782608695</v>
      </c>
      <c r="AE78" s="4">
        <v>0</v>
      </c>
      <c r="AF78" s="10">
        <v>0</v>
      </c>
      <c r="AG78" s="4">
        <v>52.265434782608693</v>
      </c>
      <c r="AH78" s="4">
        <v>0</v>
      </c>
      <c r="AI78" s="10">
        <v>0</v>
      </c>
      <c r="AJ78" s="4">
        <v>31.432826086956528</v>
      </c>
      <c r="AK78" s="4">
        <v>0</v>
      </c>
      <c r="AL78" s="10" t="s">
        <v>912</v>
      </c>
      <c r="AM78" s="1">
        <v>265878</v>
      </c>
      <c r="AN78" s="1">
        <v>7</v>
      </c>
      <c r="AX78"/>
      <c r="AY78"/>
    </row>
    <row r="79" spans="1:51" x14ac:dyDescent="0.25">
      <c r="A79" t="s">
        <v>496</v>
      </c>
      <c r="B79" t="s">
        <v>140</v>
      </c>
      <c r="C79" t="s">
        <v>717</v>
      </c>
      <c r="D79" t="s">
        <v>523</v>
      </c>
      <c r="E79" s="4">
        <v>84.184782608695656</v>
      </c>
      <c r="F79" s="4">
        <v>191.97010869565216</v>
      </c>
      <c r="G79" s="4">
        <v>0</v>
      </c>
      <c r="H79" s="10">
        <v>0</v>
      </c>
      <c r="I79" s="4">
        <v>166.32880434782609</v>
      </c>
      <c r="J79" s="4">
        <v>0</v>
      </c>
      <c r="K79" s="10">
        <v>0</v>
      </c>
      <c r="L79" s="4">
        <v>51.244565217391305</v>
      </c>
      <c r="M79" s="4">
        <v>0</v>
      </c>
      <c r="N79" s="10">
        <v>0</v>
      </c>
      <c r="O79" s="4">
        <v>25.603260869565219</v>
      </c>
      <c r="P79" s="4">
        <v>0</v>
      </c>
      <c r="Q79" s="8">
        <v>0</v>
      </c>
      <c r="R79" s="4">
        <v>21.171195652173914</v>
      </c>
      <c r="S79" s="4">
        <v>0</v>
      </c>
      <c r="T79" s="10">
        <v>0</v>
      </c>
      <c r="U79" s="4">
        <v>4.4701086956521738</v>
      </c>
      <c r="V79" s="4">
        <v>0</v>
      </c>
      <c r="W79" s="10">
        <v>0</v>
      </c>
      <c r="X79" s="4">
        <v>23.980978260869566</v>
      </c>
      <c r="Y79" s="4">
        <v>0</v>
      </c>
      <c r="Z79" s="10">
        <v>0</v>
      </c>
      <c r="AA79" s="4">
        <v>0</v>
      </c>
      <c r="AB79" s="4">
        <v>0</v>
      </c>
      <c r="AC79" s="10" t="s">
        <v>912</v>
      </c>
      <c r="AD79" s="4">
        <v>77.160326086956516</v>
      </c>
      <c r="AE79" s="4">
        <v>0</v>
      </c>
      <c r="AF79" s="10">
        <v>0</v>
      </c>
      <c r="AG79" s="4">
        <v>12.733695652173912</v>
      </c>
      <c r="AH79" s="4">
        <v>0</v>
      </c>
      <c r="AI79" s="10">
        <v>0</v>
      </c>
      <c r="AJ79" s="4">
        <v>26.850543478260871</v>
      </c>
      <c r="AK79" s="4">
        <v>0</v>
      </c>
      <c r="AL79" s="10" t="s">
        <v>912</v>
      </c>
      <c r="AM79" s="1">
        <v>265395</v>
      </c>
      <c r="AN79" s="1">
        <v>7</v>
      </c>
      <c r="AX79"/>
      <c r="AY79"/>
    </row>
    <row r="80" spans="1:51" x14ac:dyDescent="0.25">
      <c r="A80" t="s">
        <v>496</v>
      </c>
      <c r="B80" t="s">
        <v>447</v>
      </c>
      <c r="C80" t="s">
        <v>858</v>
      </c>
      <c r="D80" t="s">
        <v>589</v>
      </c>
      <c r="E80" s="4">
        <v>54.880434782608695</v>
      </c>
      <c r="F80" s="4">
        <v>279.75782608695647</v>
      </c>
      <c r="G80" s="4">
        <v>0</v>
      </c>
      <c r="H80" s="10">
        <v>0</v>
      </c>
      <c r="I80" s="4">
        <v>260.08239130434777</v>
      </c>
      <c r="J80" s="4">
        <v>0</v>
      </c>
      <c r="K80" s="10">
        <v>0</v>
      </c>
      <c r="L80" s="4">
        <v>35.669565217391302</v>
      </c>
      <c r="M80" s="4">
        <v>0</v>
      </c>
      <c r="N80" s="10">
        <v>0</v>
      </c>
      <c r="O80" s="4">
        <v>21.340760869565212</v>
      </c>
      <c r="P80" s="4">
        <v>0</v>
      </c>
      <c r="Q80" s="8">
        <v>0</v>
      </c>
      <c r="R80" s="4">
        <v>6.9538043478260878</v>
      </c>
      <c r="S80" s="4">
        <v>0</v>
      </c>
      <c r="T80" s="10">
        <v>0</v>
      </c>
      <c r="U80" s="4">
        <v>7.375</v>
      </c>
      <c r="V80" s="4">
        <v>0</v>
      </c>
      <c r="W80" s="10">
        <v>0</v>
      </c>
      <c r="X80" s="4">
        <v>61.852826086956512</v>
      </c>
      <c r="Y80" s="4">
        <v>0</v>
      </c>
      <c r="Z80" s="10">
        <v>0</v>
      </c>
      <c r="AA80" s="4">
        <v>5.3466304347826084</v>
      </c>
      <c r="AB80" s="4">
        <v>0</v>
      </c>
      <c r="AC80" s="10">
        <v>0</v>
      </c>
      <c r="AD80" s="4">
        <v>176.88880434782607</v>
      </c>
      <c r="AE80" s="4">
        <v>0</v>
      </c>
      <c r="AF80" s="10">
        <v>0</v>
      </c>
      <c r="AG80" s="4">
        <v>0</v>
      </c>
      <c r="AH80" s="4">
        <v>0</v>
      </c>
      <c r="AI80" s="10" t="s">
        <v>912</v>
      </c>
      <c r="AJ80" s="4">
        <v>0</v>
      </c>
      <c r="AK80" s="4">
        <v>0</v>
      </c>
      <c r="AL80" s="10" t="s">
        <v>912</v>
      </c>
      <c r="AM80" s="1">
        <v>265860</v>
      </c>
      <c r="AN80" s="1">
        <v>7</v>
      </c>
      <c r="AX80"/>
      <c r="AY80"/>
    </row>
    <row r="81" spans="1:51" x14ac:dyDescent="0.25">
      <c r="A81" t="s">
        <v>496</v>
      </c>
      <c r="B81" t="s">
        <v>446</v>
      </c>
      <c r="C81" t="s">
        <v>857</v>
      </c>
      <c r="D81" t="s">
        <v>603</v>
      </c>
      <c r="E81" s="4">
        <v>54.445652173913047</v>
      </c>
      <c r="F81" s="4">
        <v>158.45652173913044</v>
      </c>
      <c r="G81" s="4">
        <v>0</v>
      </c>
      <c r="H81" s="10">
        <v>0</v>
      </c>
      <c r="I81" s="4">
        <v>146.52173913043478</v>
      </c>
      <c r="J81" s="4">
        <v>0</v>
      </c>
      <c r="K81" s="10">
        <v>0</v>
      </c>
      <c r="L81" s="4">
        <v>18.383152173913043</v>
      </c>
      <c r="M81" s="4">
        <v>0</v>
      </c>
      <c r="N81" s="10">
        <v>0</v>
      </c>
      <c r="O81" s="4">
        <v>13.633152173913043</v>
      </c>
      <c r="P81" s="4">
        <v>0</v>
      </c>
      <c r="Q81" s="8">
        <v>0</v>
      </c>
      <c r="R81" s="4">
        <v>0</v>
      </c>
      <c r="S81" s="4">
        <v>0</v>
      </c>
      <c r="T81" s="10" t="s">
        <v>912</v>
      </c>
      <c r="U81" s="4">
        <v>4.75</v>
      </c>
      <c r="V81" s="4">
        <v>0</v>
      </c>
      <c r="W81" s="10">
        <v>0</v>
      </c>
      <c r="X81" s="4">
        <v>19.399456521739129</v>
      </c>
      <c r="Y81" s="4">
        <v>0</v>
      </c>
      <c r="Z81" s="10">
        <v>0</v>
      </c>
      <c r="AA81" s="4">
        <v>7.1847826086956523</v>
      </c>
      <c r="AB81" s="4">
        <v>0</v>
      </c>
      <c r="AC81" s="10">
        <v>0</v>
      </c>
      <c r="AD81" s="4">
        <v>78.013586956521735</v>
      </c>
      <c r="AE81" s="4">
        <v>0</v>
      </c>
      <c r="AF81" s="10">
        <v>0</v>
      </c>
      <c r="AG81" s="4">
        <v>19.494565217391305</v>
      </c>
      <c r="AH81" s="4">
        <v>0</v>
      </c>
      <c r="AI81" s="10">
        <v>0</v>
      </c>
      <c r="AJ81" s="4">
        <v>15.980978260869565</v>
      </c>
      <c r="AK81" s="4">
        <v>0</v>
      </c>
      <c r="AL81" s="10" t="s">
        <v>912</v>
      </c>
      <c r="AM81" s="1">
        <v>265859</v>
      </c>
      <c r="AN81" s="1">
        <v>7</v>
      </c>
      <c r="AX81"/>
      <c r="AY81"/>
    </row>
    <row r="82" spans="1:51" x14ac:dyDescent="0.25">
      <c r="A82" t="s">
        <v>496</v>
      </c>
      <c r="B82" t="s">
        <v>186</v>
      </c>
      <c r="C82" t="s">
        <v>787</v>
      </c>
      <c r="D82" t="s">
        <v>586</v>
      </c>
      <c r="E82" s="4">
        <v>36.706521739130437</v>
      </c>
      <c r="F82" s="4">
        <v>111.75391304347826</v>
      </c>
      <c r="G82" s="4">
        <v>0</v>
      </c>
      <c r="H82" s="10">
        <v>0</v>
      </c>
      <c r="I82" s="4">
        <v>111.66152173913042</v>
      </c>
      <c r="J82" s="4">
        <v>0</v>
      </c>
      <c r="K82" s="10">
        <v>0</v>
      </c>
      <c r="L82" s="4">
        <v>18.798913043478258</v>
      </c>
      <c r="M82" s="4">
        <v>0</v>
      </c>
      <c r="N82" s="10">
        <v>0</v>
      </c>
      <c r="O82" s="4">
        <v>18.706521739130434</v>
      </c>
      <c r="P82" s="4">
        <v>0</v>
      </c>
      <c r="Q82" s="8">
        <v>0</v>
      </c>
      <c r="R82" s="4">
        <v>0</v>
      </c>
      <c r="S82" s="4">
        <v>0</v>
      </c>
      <c r="T82" s="10" t="s">
        <v>912</v>
      </c>
      <c r="U82" s="4">
        <v>9.2391304347826081E-2</v>
      </c>
      <c r="V82" s="4">
        <v>0</v>
      </c>
      <c r="W82" s="10">
        <v>0</v>
      </c>
      <c r="X82" s="4">
        <v>22.660326086956523</v>
      </c>
      <c r="Y82" s="4">
        <v>0</v>
      </c>
      <c r="Z82" s="10">
        <v>0</v>
      </c>
      <c r="AA82" s="4">
        <v>0</v>
      </c>
      <c r="AB82" s="4">
        <v>0</v>
      </c>
      <c r="AC82" s="10" t="s">
        <v>912</v>
      </c>
      <c r="AD82" s="4">
        <v>59.147934782608694</v>
      </c>
      <c r="AE82" s="4">
        <v>0</v>
      </c>
      <c r="AF82" s="10">
        <v>0</v>
      </c>
      <c r="AG82" s="4">
        <v>0</v>
      </c>
      <c r="AH82" s="4">
        <v>0</v>
      </c>
      <c r="AI82" s="10" t="s">
        <v>912</v>
      </c>
      <c r="AJ82" s="4">
        <v>11.146739130434783</v>
      </c>
      <c r="AK82" s="4">
        <v>0</v>
      </c>
      <c r="AL82" s="10" t="s">
        <v>912</v>
      </c>
      <c r="AM82" s="1">
        <v>265474</v>
      </c>
      <c r="AN82" s="1">
        <v>7</v>
      </c>
      <c r="AX82"/>
      <c r="AY82"/>
    </row>
    <row r="83" spans="1:51" x14ac:dyDescent="0.25">
      <c r="A83" t="s">
        <v>496</v>
      </c>
      <c r="B83" t="s">
        <v>284</v>
      </c>
      <c r="C83" t="s">
        <v>819</v>
      </c>
      <c r="D83" t="s">
        <v>543</v>
      </c>
      <c r="E83" s="4">
        <v>46.891304347826086</v>
      </c>
      <c r="F83" s="4">
        <v>118.73097826086956</v>
      </c>
      <c r="G83" s="4">
        <v>14.538043478260869</v>
      </c>
      <c r="H83" s="10">
        <v>0.12244524294509418</v>
      </c>
      <c r="I83" s="4">
        <v>105.99184782608695</v>
      </c>
      <c r="J83" s="4">
        <v>14.538043478260869</v>
      </c>
      <c r="K83" s="10">
        <v>0.13716190232021536</v>
      </c>
      <c r="L83" s="4">
        <v>7.8913043478260869</v>
      </c>
      <c r="M83" s="4">
        <v>0</v>
      </c>
      <c r="N83" s="10">
        <v>0</v>
      </c>
      <c r="O83" s="4">
        <v>4.2989130434782608</v>
      </c>
      <c r="P83" s="4">
        <v>0</v>
      </c>
      <c r="Q83" s="8">
        <v>0</v>
      </c>
      <c r="R83" s="4">
        <v>0</v>
      </c>
      <c r="S83" s="4">
        <v>0</v>
      </c>
      <c r="T83" s="10" t="s">
        <v>912</v>
      </c>
      <c r="U83" s="4">
        <v>3.5923913043478262</v>
      </c>
      <c r="V83" s="4">
        <v>0</v>
      </c>
      <c r="W83" s="10">
        <v>0</v>
      </c>
      <c r="X83" s="4">
        <v>17.410326086956523</v>
      </c>
      <c r="Y83" s="4">
        <v>0.17934782608695651</v>
      </c>
      <c r="Z83" s="10">
        <v>1.0301233026377398E-2</v>
      </c>
      <c r="AA83" s="4">
        <v>9.1467391304347831</v>
      </c>
      <c r="AB83" s="4">
        <v>0</v>
      </c>
      <c r="AC83" s="10">
        <v>0</v>
      </c>
      <c r="AD83" s="4">
        <v>68.195652173913047</v>
      </c>
      <c r="AE83" s="4">
        <v>14.358695652173912</v>
      </c>
      <c r="AF83" s="10">
        <v>0.21055148230793749</v>
      </c>
      <c r="AG83" s="4">
        <v>0</v>
      </c>
      <c r="AH83" s="4">
        <v>0</v>
      </c>
      <c r="AI83" s="10" t="s">
        <v>912</v>
      </c>
      <c r="AJ83" s="4">
        <v>16.086956521739129</v>
      </c>
      <c r="AK83" s="4">
        <v>0</v>
      </c>
      <c r="AL83" s="10" t="s">
        <v>912</v>
      </c>
      <c r="AM83" s="1">
        <v>265645</v>
      </c>
      <c r="AN83" s="1">
        <v>7</v>
      </c>
      <c r="AX83"/>
      <c r="AY83"/>
    </row>
    <row r="84" spans="1:51" x14ac:dyDescent="0.25">
      <c r="A84" t="s">
        <v>496</v>
      </c>
      <c r="B84" t="s">
        <v>344</v>
      </c>
      <c r="C84" t="s">
        <v>836</v>
      </c>
      <c r="D84" t="s">
        <v>599</v>
      </c>
      <c r="E84" s="4">
        <v>63.597826086956523</v>
      </c>
      <c r="F84" s="4">
        <v>202.61097826086953</v>
      </c>
      <c r="G84" s="4">
        <v>0.76086956521739135</v>
      </c>
      <c r="H84" s="10">
        <v>3.7553224990490995E-3</v>
      </c>
      <c r="I84" s="4">
        <v>191.02173913043478</v>
      </c>
      <c r="J84" s="4">
        <v>0.76086956521739135</v>
      </c>
      <c r="K84" s="10">
        <v>3.9831569363832937E-3</v>
      </c>
      <c r="L84" s="4">
        <v>20.298260869565215</v>
      </c>
      <c r="M84" s="4">
        <v>0.76086956521739135</v>
      </c>
      <c r="N84" s="10">
        <v>3.7484470719273452E-2</v>
      </c>
      <c r="O84" s="4">
        <v>8.7090217391304332</v>
      </c>
      <c r="P84" s="4">
        <v>0.76086956521739135</v>
      </c>
      <c r="Q84" s="8">
        <v>8.7365675274265836E-2</v>
      </c>
      <c r="R84" s="4">
        <v>5.1086956521739131</v>
      </c>
      <c r="S84" s="4">
        <v>0</v>
      </c>
      <c r="T84" s="10">
        <v>0</v>
      </c>
      <c r="U84" s="4">
        <v>6.48054347826087</v>
      </c>
      <c r="V84" s="4">
        <v>0</v>
      </c>
      <c r="W84" s="10">
        <v>0</v>
      </c>
      <c r="X84" s="4">
        <v>26.076847826086947</v>
      </c>
      <c r="Y84" s="4">
        <v>0</v>
      </c>
      <c r="Z84" s="10">
        <v>0</v>
      </c>
      <c r="AA84" s="4">
        <v>0</v>
      </c>
      <c r="AB84" s="4">
        <v>0</v>
      </c>
      <c r="AC84" s="10" t="s">
        <v>912</v>
      </c>
      <c r="AD84" s="4">
        <v>95.82347826086955</v>
      </c>
      <c r="AE84" s="4">
        <v>0</v>
      </c>
      <c r="AF84" s="10">
        <v>0</v>
      </c>
      <c r="AG84" s="4">
        <v>20.297826086956519</v>
      </c>
      <c r="AH84" s="4">
        <v>0</v>
      </c>
      <c r="AI84" s="10">
        <v>0</v>
      </c>
      <c r="AJ84" s="4">
        <v>40.114565217391309</v>
      </c>
      <c r="AK84" s="4">
        <v>0</v>
      </c>
      <c r="AL84" s="10" t="s">
        <v>912</v>
      </c>
      <c r="AM84" s="1">
        <v>265734</v>
      </c>
      <c r="AN84" s="1">
        <v>7</v>
      </c>
      <c r="AX84"/>
      <c r="AY84"/>
    </row>
    <row r="85" spans="1:51" x14ac:dyDescent="0.25">
      <c r="A85" t="s">
        <v>496</v>
      </c>
      <c r="B85" t="s">
        <v>79</v>
      </c>
      <c r="C85" t="s">
        <v>657</v>
      </c>
      <c r="D85" t="s">
        <v>544</v>
      </c>
      <c r="E85" s="4">
        <v>11.782608695652174</v>
      </c>
      <c r="F85" s="4">
        <v>93.604130434782633</v>
      </c>
      <c r="G85" s="4">
        <v>38.255000000000017</v>
      </c>
      <c r="H85" s="10">
        <v>0.40868923008321362</v>
      </c>
      <c r="I85" s="4">
        <v>93.488260869565238</v>
      </c>
      <c r="J85" s="4">
        <v>38.255000000000017</v>
      </c>
      <c r="K85" s="10">
        <v>0.40919576045353295</v>
      </c>
      <c r="L85" s="4">
        <v>67.323695652173924</v>
      </c>
      <c r="M85" s="4">
        <v>26.253152173913058</v>
      </c>
      <c r="N85" s="10">
        <v>0.38995411525756501</v>
      </c>
      <c r="O85" s="4">
        <v>67.323695652173924</v>
      </c>
      <c r="P85" s="4">
        <v>26.253152173913058</v>
      </c>
      <c r="Q85" s="8">
        <v>0.38995411525756501</v>
      </c>
      <c r="R85" s="4">
        <v>0</v>
      </c>
      <c r="S85" s="4">
        <v>0</v>
      </c>
      <c r="T85" s="10" t="s">
        <v>912</v>
      </c>
      <c r="U85" s="4">
        <v>0</v>
      </c>
      <c r="V85" s="4">
        <v>0</v>
      </c>
      <c r="W85" s="10" t="s">
        <v>912</v>
      </c>
      <c r="X85" s="4">
        <v>0</v>
      </c>
      <c r="Y85" s="4">
        <v>0</v>
      </c>
      <c r="Z85" s="10" t="s">
        <v>912</v>
      </c>
      <c r="AA85" s="4">
        <v>0.11586956521739131</v>
      </c>
      <c r="AB85" s="4">
        <v>0</v>
      </c>
      <c r="AC85" s="10">
        <v>0</v>
      </c>
      <c r="AD85" s="4">
        <v>26.164565217391313</v>
      </c>
      <c r="AE85" s="4">
        <v>12.001847826086957</v>
      </c>
      <c r="AF85" s="10">
        <v>0.45870618244057249</v>
      </c>
      <c r="AG85" s="4">
        <v>0</v>
      </c>
      <c r="AH85" s="4">
        <v>0</v>
      </c>
      <c r="AI85" s="10" t="s">
        <v>912</v>
      </c>
      <c r="AJ85" s="4">
        <v>0</v>
      </c>
      <c r="AK85" s="4">
        <v>0</v>
      </c>
      <c r="AL85" s="10" t="s">
        <v>912</v>
      </c>
      <c r="AM85" s="1">
        <v>265289</v>
      </c>
      <c r="AN85" s="1">
        <v>7</v>
      </c>
      <c r="AX85"/>
      <c r="AY85"/>
    </row>
    <row r="86" spans="1:51" x14ac:dyDescent="0.25">
      <c r="A86" t="s">
        <v>496</v>
      </c>
      <c r="B86" t="s">
        <v>401</v>
      </c>
      <c r="C86" t="s">
        <v>847</v>
      </c>
      <c r="D86" t="s">
        <v>576</v>
      </c>
      <c r="E86" s="4">
        <v>61.847826086956523</v>
      </c>
      <c r="F86" s="4">
        <v>205.29152173913045</v>
      </c>
      <c r="G86" s="4">
        <v>78.845108695652172</v>
      </c>
      <c r="H86" s="10">
        <v>0.38406412514123606</v>
      </c>
      <c r="I86" s="4">
        <v>194.30010869565217</v>
      </c>
      <c r="J86" s="4">
        <v>78.845108695652172</v>
      </c>
      <c r="K86" s="10">
        <v>0.40579034785386342</v>
      </c>
      <c r="L86" s="4">
        <v>12.842717391304348</v>
      </c>
      <c r="M86" s="4">
        <v>0.80706521739130432</v>
      </c>
      <c r="N86" s="10">
        <v>6.2842246917132874E-2</v>
      </c>
      <c r="O86" s="4">
        <v>1.8513043478260871</v>
      </c>
      <c r="P86" s="4">
        <v>0.80706521739130432</v>
      </c>
      <c r="Q86" s="8">
        <v>0.43594410521371529</v>
      </c>
      <c r="R86" s="4">
        <v>5.2836956521739129</v>
      </c>
      <c r="S86" s="4">
        <v>0</v>
      </c>
      <c r="T86" s="10">
        <v>0</v>
      </c>
      <c r="U86" s="4">
        <v>5.7077173913043469</v>
      </c>
      <c r="V86" s="4">
        <v>0</v>
      </c>
      <c r="W86" s="10">
        <v>0</v>
      </c>
      <c r="X86" s="4">
        <v>51.562826086956527</v>
      </c>
      <c r="Y86" s="4">
        <v>2.6195652173913042</v>
      </c>
      <c r="Z86" s="10">
        <v>5.0803367778438281E-2</v>
      </c>
      <c r="AA86" s="4">
        <v>0</v>
      </c>
      <c r="AB86" s="4">
        <v>0</v>
      </c>
      <c r="AC86" s="10" t="s">
        <v>912</v>
      </c>
      <c r="AD86" s="4">
        <v>108.59434782608696</v>
      </c>
      <c r="AE86" s="4">
        <v>69.592391304347828</v>
      </c>
      <c r="AF86" s="10">
        <v>0.6408472696553188</v>
      </c>
      <c r="AG86" s="4">
        <v>8.3318478260869533</v>
      </c>
      <c r="AH86" s="4">
        <v>0</v>
      </c>
      <c r="AI86" s="10">
        <v>0</v>
      </c>
      <c r="AJ86" s="4">
        <v>23.959782608695654</v>
      </c>
      <c r="AK86" s="4">
        <v>5.8260869565217392</v>
      </c>
      <c r="AL86" s="10">
        <v>4.1125000000000007</v>
      </c>
      <c r="AM86" s="1">
        <v>265807</v>
      </c>
      <c r="AN86" s="1">
        <v>7</v>
      </c>
      <c r="AX86"/>
      <c r="AY86"/>
    </row>
    <row r="87" spans="1:51" x14ac:dyDescent="0.25">
      <c r="A87" t="s">
        <v>496</v>
      </c>
      <c r="B87" t="s">
        <v>412</v>
      </c>
      <c r="C87" t="s">
        <v>726</v>
      </c>
      <c r="D87" t="s">
        <v>593</v>
      </c>
      <c r="E87" s="4">
        <v>135.15217391304347</v>
      </c>
      <c r="F87" s="4">
        <v>344.65489130434787</v>
      </c>
      <c r="G87" s="4">
        <v>0</v>
      </c>
      <c r="H87" s="10">
        <v>0</v>
      </c>
      <c r="I87" s="4">
        <v>338.30706521739131</v>
      </c>
      <c r="J87" s="4">
        <v>0</v>
      </c>
      <c r="K87" s="10">
        <v>0</v>
      </c>
      <c r="L87" s="4">
        <v>18.402173913043477</v>
      </c>
      <c r="M87" s="4">
        <v>0</v>
      </c>
      <c r="N87" s="10">
        <v>0</v>
      </c>
      <c r="O87" s="4">
        <v>12.054347826086957</v>
      </c>
      <c r="P87" s="4">
        <v>0</v>
      </c>
      <c r="Q87" s="8">
        <v>0</v>
      </c>
      <c r="R87" s="4">
        <v>0</v>
      </c>
      <c r="S87" s="4">
        <v>0</v>
      </c>
      <c r="T87" s="10" t="s">
        <v>912</v>
      </c>
      <c r="U87" s="4">
        <v>6.3478260869565215</v>
      </c>
      <c r="V87" s="4">
        <v>0</v>
      </c>
      <c r="W87" s="10">
        <v>0</v>
      </c>
      <c r="X87" s="4">
        <v>61.521739130434781</v>
      </c>
      <c r="Y87" s="4">
        <v>0</v>
      </c>
      <c r="Z87" s="10">
        <v>0</v>
      </c>
      <c r="AA87" s="4">
        <v>0</v>
      </c>
      <c r="AB87" s="4">
        <v>0</v>
      </c>
      <c r="AC87" s="10" t="s">
        <v>912</v>
      </c>
      <c r="AD87" s="4">
        <v>207.07880434782609</v>
      </c>
      <c r="AE87" s="4">
        <v>0</v>
      </c>
      <c r="AF87" s="10">
        <v>0</v>
      </c>
      <c r="AG87" s="4">
        <v>0</v>
      </c>
      <c r="AH87" s="4">
        <v>0</v>
      </c>
      <c r="AI87" s="10" t="s">
        <v>912</v>
      </c>
      <c r="AJ87" s="4">
        <v>57.652173913043477</v>
      </c>
      <c r="AK87" s="4">
        <v>0</v>
      </c>
      <c r="AL87" s="10" t="s">
        <v>912</v>
      </c>
      <c r="AM87" s="1">
        <v>265823</v>
      </c>
      <c r="AN87" s="1">
        <v>7</v>
      </c>
      <c r="AX87"/>
      <c r="AY87"/>
    </row>
    <row r="88" spans="1:51" x14ac:dyDescent="0.25">
      <c r="A88" t="s">
        <v>496</v>
      </c>
      <c r="B88" t="s">
        <v>338</v>
      </c>
      <c r="C88" t="s">
        <v>716</v>
      </c>
      <c r="D88" t="s">
        <v>593</v>
      </c>
      <c r="E88" s="4">
        <v>91.228260869565219</v>
      </c>
      <c r="F88" s="4">
        <v>155.08565217391305</v>
      </c>
      <c r="G88" s="4">
        <v>0</v>
      </c>
      <c r="H88" s="10">
        <v>0</v>
      </c>
      <c r="I88" s="4">
        <v>151.40413043478259</v>
      </c>
      <c r="J88" s="4">
        <v>0</v>
      </c>
      <c r="K88" s="10">
        <v>0</v>
      </c>
      <c r="L88" s="4">
        <v>9.4261956521739112</v>
      </c>
      <c r="M88" s="4">
        <v>0</v>
      </c>
      <c r="N88" s="10">
        <v>0</v>
      </c>
      <c r="O88" s="4">
        <v>5.744673913043477</v>
      </c>
      <c r="P88" s="4">
        <v>0</v>
      </c>
      <c r="Q88" s="8">
        <v>0</v>
      </c>
      <c r="R88" s="4">
        <v>0</v>
      </c>
      <c r="S88" s="4">
        <v>0</v>
      </c>
      <c r="T88" s="10" t="s">
        <v>912</v>
      </c>
      <c r="U88" s="4">
        <v>3.6815217391304347</v>
      </c>
      <c r="V88" s="4">
        <v>0</v>
      </c>
      <c r="W88" s="10">
        <v>0</v>
      </c>
      <c r="X88" s="4">
        <v>30.23456521739131</v>
      </c>
      <c r="Y88" s="4">
        <v>0</v>
      </c>
      <c r="Z88" s="10">
        <v>0</v>
      </c>
      <c r="AA88" s="4">
        <v>0</v>
      </c>
      <c r="AB88" s="4">
        <v>0</v>
      </c>
      <c r="AC88" s="10" t="s">
        <v>912</v>
      </c>
      <c r="AD88" s="4">
        <v>98.789021739130433</v>
      </c>
      <c r="AE88" s="4">
        <v>0</v>
      </c>
      <c r="AF88" s="10">
        <v>0</v>
      </c>
      <c r="AG88" s="4">
        <v>0</v>
      </c>
      <c r="AH88" s="4">
        <v>0</v>
      </c>
      <c r="AI88" s="10" t="s">
        <v>912</v>
      </c>
      <c r="AJ88" s="4">
        <v>16.635869565217384</v>
      </c>
      <c r="AK88" s="4">
        <v>0</v>
      </c>
      <c r="AL88" s="10" t="s">
        <v>912</v>
      </c>
      <c r="AM88" s="1">
        <v>265720</v>
      </c>
      <c r="AN88" s="1">
        <v>7</v>
      </c>
      <c r="AX88"/>
      <c r="AY88"/>
    </row>
    <row r="89" spans="1:51" x14ac:dyDescent="0.25">
      <c r="A89" t="s">
        <v>496</v>
      </c>
      <c r="B89" t="s">
        <v>232</v>
      </c>
      <c r="C89" t="s">
        <v>715</v>
      </c>
      <c r="D89" t="s">
        <v>613</v>
      </c>
      <c r="E89" s="4">
        <v>43.652173913043477</v>
      </c>
      <c r="F89" s="4">
        <v>109.18543478260871</v>
      </c>
      <c r="G89" s="4">
        <v>2.0081521739130435</v>
      </c>
      <c r="H89" s="10">
        <v>1.8392125084369826E-2</v>
      </c>
      <c r="I89" s="4">
        <v>107.01152173913044</v>
      </c>
      <c r="J89" s="4">
        <v>2.0081521739130435</v>
      </c>
      <c r="K89" s="10">
        <v>1.8765756633275975E-2</v>
      </c>
      <c r="L89" s="4">
        <v>10.927826086956522</v>
      </c>
      <c r="M89" s="4">
        <v>2.0081521739130435</v>
      </c>
      <c r="N89" s="10">
        <v>0.18376501949550411</v>
      </c>
      <c r="O89" s="4">
        <v>8.7539130434782617</v>
      </c>
      <c r="P89" s="4">
        <v>2.0081521739130435</v>
      </c>
      <c r="Q89" s="8">
        <v>0.22940051653918742</v>
      </c>
      <c r="R89" s="4">
        <v>2.1739130434782608</v>
      </c>
      <c r="S89" s="4">
        <v>0</v>
      </c>
      <c r="T89" s="10">
        <v>0</v>
      </c>
      <c r="U89" s="4">
        <v>0</v>
      </c>
      <c r="V89" s="4">
        <v>0</v>
      </c>
      <c r="W89" s="10" t="s">
        <v>912</v>
      </c>
      <c r="X89" s="4">
        <v>19.502391304347828</v>
      </c>
      <c r="Y89" s="4">
        <v>0</v>
      </c>
      <c r="Z89" s="10">
        <v>0</v>
      </c>
      <c r="AA89" s="4">
        <v>0</v>
      </c>
      <c r="AB89" s="4">
        <v>0</v>
      </c>
      <c r="AC89" s="10" t="s">
        <v>912</v>
      </c>
      <c r="AD89" s="4">
        <v>45.088913043478271</v>
      </c>
      <c r="AE89" s="4">
        <v>0</v>
      </c>
      <c r="AF89" s="10">
        <v>0</v>
      </c>
      <c r="AG89" s="4">
        <v>18.764565217391304</v>
      </c>
      <c r="AH89" s="4">
        <v>0</v>
      </c>
      <c r="AI89" s="10">
        <v>0</v>
      </c>
      <c r="AJ89" s="4">
        <v>14.901739130434779</v>
      </c>
      <c r="AK89" s="4">
        <v>0</v>
      </c>
      <c r="AL89" s="10" t="s">
        <v>912</v>
      </c>
      <c r="AM89" s="1">
        <v>265552</v>
      </c>
      <c r="AN89" s="1">
        <v>7</v>
      </c>
      <c r="AX89"/>
      <c r="AY89"/>
    </row>
    <row r="90" spans="1:51" x14ac:dyDescent="0.25">
      <c r="A90" t="s">
        <v>496</v>
      </c>
      <c r="B90" t="s">
        <v>286</v>
      </c>
      <c r="C90" t="s">
        <v>766</v>
      </c>
      <c r="D90" t="s">
        <v>571</v>
      </c>
      <c r="E90" s="4">
        <v>79.141304347826093</v>
      </c>
      <c r="F90" s="4">
        <v>229.95804347826089</v>
      </c>
      <c r="G90" s="4">
        <v>66.83576086956522</v>
      </c>
      <c r="H90" s="10">
        <v>0.29064328369920034</v>
      </c>
      <c r="I90" s="4">
        <v>205.4797826086957</v>
      </c>
      <c r="J90" s="4">
        <v>66.602065217391313</v>
      </c>
      <c r="K90" s="10">
        <v>0.32412952929887312</v>
      </c>
      <c r="L90" s="4">
        <v>20.129782608695653</v>
      </c>
      <c r="M90" s="4">
        <v>1.0564130434782608</v>
      </c>
      <c r="N90" s="10">
        <v>5.2480101947147313E-2</v>
      </c>
      <c r="O90" s="4">
        <v>1.0564130434782608</v>
      </c>
      <c r="P90" s="4">
        <v>1.0564130434782608</v>
      </c>
      <c r="Q90" s="8">
        <v>1</v>
      </c>
      <c r="R90" s="4">
        <v>13.394021739130435</v>
      </c>
      <c r="S90" s="4">
        <v>0</v>
      </c>
      <c r="T90" s="10">
        <v>0</v>
      </c>
      <c r="U90" s="4">
        <v>5.6793478260869561</v>
      </c>
      <c r="V90" s="4">
        <v>0</v>
      </c>
      <c r="W90" s="10">
        <v>0</v>
      </c>
      <c r="X90" s="4">
        <v>56.090108695652177</v>
      </c>
      <c r="Y90" s="4">
        <v>8.8102173913043469</v>
      </c>
      <c r="Z90" s="10">
        <v>0.15707256762701319</v>
      </c>
      <c r="AA90" s="4">
        <v>5.4048913043478262</v>
      </c>
      <c r="AB90" s="4">
        <v>0.23369565217391305</v>
      </c>
      <c r="AC90" s="10">
        <v>4.3237807943690296E-2</v>
      </c>
      <c r="AD90" s="4">
        <v>113.06315217391305</v>
      </c>
      <c r="AE90" s="4">
        <v>55.690869565217398</v>
      </c>
      <c r="AF90" s="10">
        <v>0.49256427487139259</v>
      </c>
      <c r="AG90" s="4">
        <v>4.9918478260869561</v>
      </c>
      <c r="AH90" s="4">
        <v>0</v>
      </c>
      <c r="AI90" s="10">
        <v>0</v>
      </c>
      <c r="AJ90" s="4">
        <v>30.278260869565216</v>
      </c>
      <c r="AK90" s="4">
        <v>1.0445652173913043</v>
      </c>
      <c r="AL90" s="10">
        <v>28.986472424557753</v>
      </c>
      <c r="AM90" s="1">
        <v>265647</v>
      </c>
      <c r="AN90" s="1">
        <v>7</v>
      </c>
      <c r="AX90"/>
      <c r="AY90"/>
    </row>
    <row r="91" spans="1:51" x14ac:dyDescent="0.25">
      <c r="A91" t="s">
        <v>496</v>
      </c>
      <c r="B91" t="s">
        <v>266</v>
      </c>
      <c r="C91" t="s">
        <v>726</v>
      </c>
      <c r="D91" t="s">
        <v>593</v>
      </c>
      <c r="E91" s="4">
        <v>104.66304347826087</v>
      </c>
      <c r="F91" s="4">
        <v>303.4717391304348</v>
      </c>
      <c r="G91" s="4">
        <v>59.080652173913052</v>
      </c>
      <c r="H91" s="10">
        <v>0.19468255048460928</v>
      </c>
      <c r="I91" s="4">
        <v>281.27336956521742</v>
      </c>
      <c r="J91" s="4">
        <v>59.080652173913052</v>
      </c>
      <c r="K91" s="10">
        <v>0.21004708787482393</v>
      </c>
      <c r="L91" s="4">
        <v>16.413478260869567</v>
      </c>
      <c r="M91" s="4">
        <v>0.59010869565217394</v>
      </c>
      <c r="N91" s="10">
        <v>3.5952689994967021E-2</v>
      </c>
      <c r="O91" s="4">
        <v>6.4569565217391309</v>
      </c>
      <c r="P91" s="4">
        <v>0.59010869565217394</v>
      </c>
      <c r="Q91" s="8">
        <v>9.139115211096896E-2</v>
      </c>
      <c r="R91" s="4">
        <v>4.3913043478260869</v>
      </c>
      <c r="S91" s="4">
        <v>0</v>
      </c>
      <c r="T91" s="10">
        <v>0</v>
      </c>
      <c r="U91" s="4">
        <v>5.5652173913043477</v>
      </c>
      <c r="V91" s="4">
        <v>0</v>
      </c>
      <c r="W91" s="10">
        <v>0</v>
      </c>
      <c r="X91" s="4">
        <v>61.416521739130395</v>
      </c>
      <c r="Y91" s="4">
        <v>23.840434782608703</v>
      </c>
      <c r="Z91" s="10">
        <v>0.38817624488524582</v>
      </c>
      <c r="AA91" s="4">
        <v>12.241847826086957</v>
      </c>
      <c r="AB91" s="4">
        <v>0</v>
      </c>
      <c r="AC91" s="10">
        <v>0</v>
      </c>
      <c r="AD91" s="4">
        <v>176.87543478260875</v>
      </c>
      <c r="AE91" s="4">
        <v>34.650108695652179</v>
      </c>
      <c r="AF91" s="10">
        <v>0.19590119305283621</v>
      </c>
      <c r="AG91" s="4">
        <v>0</v>
      </c>
      <c r="AH91" s="4">
        <v>0</v>
      </c>
      <c r="AI91" s="10" t="s">
        <v>912</v>
      </c>
      <c r="AJ91" s="4">
        <v>36.524456521739133</v>
      </c>
      <c r="AK91" s="4">
        <v>0</v>
      </c>
      <c r="AL91" s="10" t="s">
        <v>912</v>
      </c>
      <c r="AM91" s="1">
        <v>265607</v>
      </c>
      <c r="AN91" s="1">
        <v>7</v>
      </c>
      <c r="AX91"/>
      <c r="AY91"/>
    </row>
    <row r="92" spans="1:51" x14ac:dyDescent="0.25">
      <c r="A92" t="s">
        <v>496</v>
      </c>
      <c r="B92" t="s">
        <v>124</v>
      </c>
      <c r="C92" t="s">
        <v>772</v>
      </c>
      <c r="D92" t="s">
        <v>523</v>
      </c>
      <c r="E92" s="4">
        <v>76.815217391304344</v>
      </c>
      <c r="F92" s="4">
        <v>379.86500000000001</v>
      </c>
      <c r="G92" s="4">
        <v>8.5171739130434787</v>
      </c>
      <c r="H92" s="10">
        <v>2.2421581122355254E-2</v>
      </c>
      <c r="I92" s="4">
        <v>365.69380434782607</v>
      </c>
      <c r="J92" s="4">
        <v>8.5171739130434787</v>
      </c>
      <c r="K92" s="10">
        <v>2.3290451770800174E-2</v>
      </c>
      <c r="L92" s="4">
        <v>51.611413043478258</v>
      </c>
      <c r="M92" s="4">
        <v>0</v>
      </c>
      <c r="N92" s="10">
        <v>0</v>
      </c>
      <c r="O92" s="4">
        <v>43.345108695652172</v>
      </c>
      <c r="P92" s="4">
        <v>0</v>
      </c>
      <c r="Q92" s="8">
        <v>0</v>
      </c>
      <c r="R92" s="4">
        <v>3.222826086956522</v>
      </c>
      <c r="S92" s="4">
        <v>0</v>
      </c>
      <c r="T92" s="10">
        <v>0</v>
      </c>
      <c r="U92" s="4">
        <v>5.0434782608695654</v>
      </c>
      <c r="V92" s="4">
        <v>0</v>
      </c>
      <c r="W92" s="10">
        <v>0</v>
      </c>
      <c r="X92" s="4">
        <v>66.918478260869563</v>
      </c>
      <c r="Y92" s="4">
        <v>0.57880434782608692</v>
      </c>
      <c r="Z92" s="10">
        <v>8.6493949484284897E-3</v>
      </c>
      <c r="AA92" s="4">
        <v>5.9048913043478262</v>
      </c>
      <c r="AB92" s="4">
        <v>0</v>
      </c>
      <c r="AC92" s="10">
        <v>0</v>
      </c>
      <c r="AD92" s="4">
        <v>240.63673913043479</v>
      </c>
      <c r="AE92" s="4">
        <v>7.9383695652173918</v>
      </c>
      <c r="AF92" s="10">
        <v>3.298901736245053E-2</v>
      </c>
      <c r="AG92" s="4">
        <v>14.793478260869565</v>
      </c>
      <c r="AH92" s="4">
        <v>0</v>
      </c>
      <c r="AI92" s="10">
        <v>0</v>
      </c>
      <c r="AJ92" s="4">
        <v>0</v>
      </c>
      <c r="AK92" s="4">
        <v>0</v>
      </c>
      <c r="AL92" s="10" t="s">
        <v>912</v>
      </c>
      <c r="AM92" s="1">
        <v>265369</v>
      </c>
      <c r="AN92" s="1">
        <v>7</v>
      </c>
      <c r="AX92"/>
      <c r="AY92"/>
    </row>
    <row r="93" spans="1:51" x14ac:dyDescent="0.25">
      <c r="A93" t="s">
        <v>496</v>
      </c>
      <c r="B93" t="s">
        <v>290</v>
      </c>
      <c r="C93" t="s">
        <v>691</v>
      </c>
      <c r="D93" t="s">
        <v>542</v>
      </c>
      <c r="E93" s="4">
        <v>58.326086956521742</v>
      </c>
      <c r="F93" s="4">
        <v>118.7542391304348</v>
      </c>
      <c r="G93" s="4">
        <v>13.261521739130435</v>
      </c>
      <c r="H93" s="10">
        <v>0.11167198608013076</v>
      </c>
      <c r="I93" s="4">
        <v>104.21021739130435</v>
      </c>
      <c r="J93" s="4">
        <v>13.155543478260869</v>
      </c>
      <c r="K93" s="10">
        <v>0.12624043791082823</v>
      </c>
      <c r="L93" s="4">
        <v>24.699347826086957</v>
      </c>
      <c r="M93" s="4">
        <v>4.6629347826086951</v>
      </c>
      <c r="N93" s="10">
        <v>0.18878776943591186</v>
      </c>
      <c r="O93" s="4">
        <v>10.155326086956521</v>
      </c>
      <c r="P93" s="4">
        <v>4.5569565217391297</v>
      </c>
      <c r="Q93" s="8">
        <v>0.44872577037108391</v>
      </c>
      <c r="R93" s="4">
        <v>5.510326086956522</v>
      </c>
      <c r="S93" s="4">
        <v>0.10597826086956522</v>
      </c>
      <c r="T93" s="10">
        <v>1.923266594338692E-2</v>
      </c>
      <c r="U93" s="4">
        <v>9.0336956521739129</v>
      </c>
      <c r="V93" s="4">
        <v>0</v>
      </c>
      <c r="W93" s="10">
        <v>0</v>
      </c>
      <c r="X93" s="4">
        <v>31.571413043478262</v>
      </c>
      <c r="Y93" s="4">
        <v>7.4157608695652177</v>
      </c>
      <c r="Z93" s="10">
        <v>0.23488846886113951</v>
      </c>
      <c r="AA93" s="4">
        <v>0</v>
      </c>
      <c r="AB93" s="4">
        <v>0</v>
      </c>
      <c r="AC93" s="10" t="s">
        <v>912</v>
      </c>
      <c r="AD93" s="4">
        <v>26.791304347826095</v>
      </c>
      <c r="AE93" s="4">
        <v>1.1828260869565219</v>
      </c>
      <c r="AF93" s="10">
        <v>4.4149626744563443E-2</v>
      </c>
      <c r="AG93" s="4">
        <v>14.679891304347825</v>
      </c>
      <c r="AH93" s="4">
        <v>0</v>
      </c>
      <c r="AI93" s="10">
        <v>0</v>
      </c>
      <c r="AJ93" s="4">
        <v>21.012282608695649</v>
      </c>
      <c r="AK93" s="4">
        <v>0</v>
      </c>
      <c r="AL93" s="10" t="s">
        <v>912</v>
      </c>
      <c r="AM93" s="1">
        <v>265652</v>
      </c>
      <c r="AN93" s="1">
        <v>7</v>
      </c>
      <c r="AX93"/>
      <c r="AY93"/>
    </row>
    <row r="94" spans="1:51" x14ac:dyDescent="0.25">
      <c r="A94" t="s">
        <v>496</v>
      </c>
      <c r="B94" t="s">
        <v>204</v>
      </c>
      <c r="C94" t="s">
        <v>795</v>
      </c>
      <c r="D94" t="s">
        <v>574</v>
      </c>
      <c r="E94" s="4">
        <v>45.097826086956523</v>
      </c>
      <c r="F94" s="4">
        <v>154.49826086956523</v>
      </c>
      <c r="G94" s="4">
        <v>0</v>
      </c>
      <c r="H94" s="10">
        <v>0</v>
      </c>
      <c r="I94" s="4">
        <v>145.75141304347827</v>
      </c>
      <c r="J94" s="4">
        <v>0</v>
      </c>
      <c r="K94" s="10">
        <v>0</v>
      </c>
      <c r="L94" s="4">
        <v>15.154347826086958</v>
      </c>
      <c r="M94" s="4">
        <v>0</v>
      </c>
      <c r="N94" s="10">
        <v>0</v>
      </c>
      <c r="O94" s="4">
        <v>12.143478260869568</v>
      </c>
      <c r="P94" s="4">
        <v>0</v>
      </c>
      <c r="Q94" s="8">
        <v>0</v>
      </c>
      <c r="R94" s="4">
        <v>0</v>
      </c>
      <c r="S94" s="4">
        <v>0</v>
      </c>
      <c r="T94" s="10" t="s">
        <v>912</v>
      </c>
      <c r="U94" s="4">
        <v>3.0108695652173911</v>
      </c>
      <c r="V94" s="4">
        <v>0</v>
      </c>
      <c r="W94" s="10">
        <v>0</v>
      </c>
      <c r="X94" s="4">
        <v>16.664999999999999</v>
      </c>
      <c r="Y94" s="4">
        <v>0</v>
      </c>
      <c r="Z94" s="10">
        <v>0</v>
      </c>
      <c r="AA94" s="4">
        <v>5.7359782608695653</v>
      </c>
      <c r="AB94" s="4">
        <v>0</v>
      </c>
      <c r="AC94" s="10">
        <v>0</v>
      </c>
      <c r="AD94" s="4">
        <v>78.017500000000013</v>
      </c>
      <c r="AE94" s="4">
        <v>0</v>
      </c>
      <c r="AF94" s="10">
        <v>0</v>
      </c>
      <c r="AG94" s="4">
        <v>22.167391304347824</v>
      </c>
      <c r="AH94" s="4">
        <v>0</v>
      </c>
      <c r="AI94" s="10">
        <v>0</v>
      </c>
      <c r="AJ94" s="4">
        <v>16.75804347826087</v>
      </c>
      <c r="AK94" s="4">
        <v>0</v>
      </c>
      <c r="AL94" s="10" t="s">
        <v>912</v>
      </c>
      <c r="AM94" s="1">
        <v>265504</v>
      </c>
      <c r="AN94" s="1">
        <v>7</v>
      </c>
      <c r="AX94"/>
      <c r="AY94"/>
    </row>
    <row r="95" spans="1:51" x14ac:dyDescent="0.25">
      <c r="A95" t="s">
        <v>496</v>
      </c>
      <c r="B95" t="s">
        <v>122</v>
      </c>
      <c r="C95" t="s">
        <v>715</v>
      </c>
      <c r="D95" t="s">
        <v>613</v>
      </c>
      <c r="E95" s="4">
        <v>64.271739130434781</v>
      </c>
      <c r="F95" s="4">
        <v>259.79619565217394</v>
      </c>
      <c r="G95" s="4">
        <v>0</v>
      </c>
      <c r="H95" s="10">
        <v>0</v>
      </c>
      <c r="I95" s="4">
        <v>245.53858695652181</v>
      </c>
      <c r="J95" s="4">
        <v>0</v>
      </c>
      <c r="K95" s="10">
        <v>0</v>
      </c>
      <c r="L95" s="4">
        <v>34.9467391304348</v>
      </c>
      <c r="M95" s="4">
        <v>0</v>
      </c>
      <c r="N95" s="10">
        <v>0</v>
      </c>
      <c r="O95" s="4">
        <v>30.685869565217409</v>
      </c>
      <c r="P95" s="4">
        <v>0</v>
      </c>
      <c r="Q95" s="8">
        <v>0</v>
      </c>
      <c r="R95" s="4">
        <v>0</v>
      </c>
      <c r="S95" s="4">
        <v>0</v>
      </c>
      <c r="T95" s="10" t="s">
        <v>912</v>
      </c>
      <c r="U95" s="4">
        <v>4.2608695652173916</v>
      </c>
      <c r="V95" s="4">
        <v>0</v>
      </c>
      <c r="W95" s="10">
        <v>0</v>
      </c>
      <c r="X95" s="4">
        <v>47.761956521739137</v>
      </c>
      <c r="Y95" s="4">
        <v>0</v>
      </c>
      <c r="Z95" s="10">
        <v>0</v>
      </c>
      <c r="AA95" s="4">
        <v>9.9967391304347846</v>
      </c>
      <c r="AB95" s="4">
        <v>0</v>
      </c>
      <c r="AC95" s="10">
        <v>0</v>
      </c>
      <c r="AD95" s="4">
        <v>161.90271739130438</v>
      </c>
      <c r="AE95" s="4">
        <v>0</v>
      </c>
      <c r="AF95" s="10">
        <v>0</v>
      </c>
      <c r="AG95" s="4">
        <v>0</v>
      </c>
      <c r="AH95" s="4">
        <v>0</v>
      </c>
      <c r="AI95" s="10" t="s">
        <v>912</v>
      </c>
      <c r="AJ95" s="4">
        <v>5.1880434782608713</v>
      </c>
      <c r="AK95" s="4">
        <v>0</v>
      </c>
      <c r="AL95" s="10" t="s">
        <v>912</v>
      </c>
      <c r="AM95" s="1">
        <v>265367</v>
      </c>
      <c r="AN95" s="1">
        <v>7</v>
      </c>
      <c r="AX95"/>
      <c r="AY95"/>
    </row>
    <row r="96" spans="1:51" x14ac:dyDescent="0.25">
      <c r="A96" t="s">
        <v>496</v>
      </c>
      <c r="B96" t="s">
        <v>244</v>
      </c>
      <c r="C96" t="s">
        <v>694</v>
      </c>
      <c r="D96" t="s">
        <v>561</v>
      </c>
      <c r="E96" s="4">
        <v>39.282608695652172</v>
      </c>
      <c r="F96" s="4">
        <v>151.66641304347829</v>
      </c>
      <c r="G96" s="4">
        <v>9.570652173913043</v>
      </c>
      <c r="H96" s="10">
        <v>6.3103306670603598E-2</v>
      </c>
      <c r="I96" s="4">
        <v>151.66641304347829</v>
      </c>
      <c r="J96" s="4">
        <v>9.570652173913043</v>
      </c>
      <c r="K96" s="10">
        <v>6.3103306670603598E-2</v>
      </c>
      <c r="L96" s="4">
        <v>11.230760869565218</v>
      </c>
      <c r="M96" s="4">
        <v>0</v>
      </c>
      <c r="N96" s="10">
        <v>0</v>
      </c>
      <c r="O96" s="4">
        <v>11.230760869565218</v>
      </c>
      <c r="P96" s="4">
        <v>0</v>
      </c>
      <c r="Q96" s="8">
        <v>0</v>
      </c>
      <c r="R96" s="4">
        <v>0</v>
      </c>
      <c r="S96" s="4">
        <v>0</v>
      </c>
      <c r="T96" s="10" t="s">
        <v>912</v>
      </c>
      <c r="U96" s="4">
        <v>0</v>
      </c>
      <c r="V96" s="4">
        <v>0</v>
      </c>
      <c r="W96" s="10" t="s">
        <v>912</v>
      </c>
      <c r="X96" s="4">
        <v>44.540869565217392</v>
      </c>
      <c r="Y96" s="4">
        <v>0</v>
      </c>
      <c r="Z96" s="10">
        <v>0</v>
      </c>
      <c r="AA96" s="4">
        <v>0</v>
      </c>
      <c r="AB96" s="4">
        <v>0</v>
      </c>
      <c r="AC96" s="10" t="s">
        <v>912</v>
      </c>
      <c r="AD96" s="4">
        <v>65.712391304347847</v>
      </c>
      <c r="AE96" s="4">
        <v>6.7309782608695654</v>
      </c>
      <c r="AF96" s="10">
        <v>0.10243088293188034</v>
      </c>
      <c r="AG96" s="4">
        <v>0</v>
      </c>
      <c r="AH96" s="4">
        <v>0</v>
      </c>
      <c r="AI96" s="10" t="s">
        <v>912</v>
      </c>
      <c r="AJ96" s="4">
        <v>30.182391304347835</v>
      </c>
      <c r="AK96" s="4">
        <v>2.839673913043478</v>
      </c>
      <c r="AL96" s="10">
        <v>10.628822966507181</v>
      </c>
      <c r="AM96" s="1">
        <v>265572</v>
      </c>
      <c r="AN96" s="1">
        <v>7</v>
      </c>
      <c r="AX96"/>
      <c r="AY96"/>
    </row>
    <row r="97" spans="1:51" x14ac:dyDescent="0.25">
      <c r="A97" t="s">
        <v>496</v>
      </c>
      <c r="B97" t="s">
        <v>341</v>
      </c>
      <c r="C97" t="s">
        <v>835</v>
      </c>
      <c r="D97" t="s">
        <v>573</v>
      </c>
      <c r="E97" s="4">
        <v>40.489130434782609</v>
      </c>
      <c r="F97" s="4">
        <v>137.46054347826089</v>
      </c>
      <c r="G97" s="4">
        <v>0</v>
      </c>
      <c r="H97" s="10">
        <v>0</v>
      </c>
      <c r="I97" s="4">
        <v>132.34989130434784</v>
      </c>
      <c r="J97" s="4">
        <v>0</v>
      </c>
      <c r="K97" s="10">
        <v>0</v>
      </c>
      <c r="L97" s="4">
        <v>11.786847826086955</v>
      </c>
      <c r="M97" s="4">
        <v>0</v>
      </c>
      <c r="N97" s="10">
        <v>0</v>
      </c>
      <c r="O97" s="4">
        <v>6.6761956521739121</v>
      </c>
      <c r="P97" s="4">
        <v>0</v>
      </c>
      <c r="Q97" s="8">
        <v>0</v>
      </c>
      <c r="R97" s="4">
        <v>0</v>
      </c>
      <c r="S97" s="4">
        <v>0</v>
      </c>
      <c r="T97" s="10" t="s">
        <v>912</v>
      </c>
      <c r="U97" s="4">
        <v>5.1106521739130439</v>
      </c>
      <c r="V97" s="4">
        <v>0</v>
      </c>
      <c r="W97" s="10">
        <v>0</v>
      </c>
      <c r="X97" s="4">
        <v>19.226195652173921</v>
      </c>
      <c r="Y97" s="4">
        <v>0</v>
      </c>
      <c r="Z97" s="10">
        <v>0</v>
      </c>
      <c r="AA97" s="4">
        <v>0</v>
      </c>
      <c r="AB97" s="4">
        <v>0</v>
      </c>
      <c r="AC97" s="10" t="s">
        <v>912</v>
      </c>
      <c r="AD97" s="4">
        <v>60.942282608695656</v>
      </c>
      <c r="AE97" s="4">
        <v>0</v>
      </c>
      <c r="AF97" s="10">
        <v>0</v>
      </c>
      <c r="AG97" s="4">
        <v>33.823043478260871</v>
      </c>
      <c r="AH97" s="4">
        <v>0</v>
      </c>
      <c r="AI97" s="10">
        <v>0</v>
      </c>
      <c r="AJ97" s="4">
        <v>11.682173913043478</v>
      </c>
      <c r="AK97" s="4">
        <v>0</v>
      </c>
      <c r="AL97" s="10" t="s">
        <v>912</v>
      </c>
      <c r="AM97" s="1">
        <v>265729</v>
      </c>
      <c r="AN97" s="1">
        <v>7</v>
      </c>
      <c r="AX97"/>
      <c r="AY97"/>
    </row>
    <row r="98" spans="1:51" x14ac:dyDescent="0.25">
      <c r="A98" t="s">
        <v>496</v>
      </c>
      <c r="B98" t="s">
        <v>137</v>
      </c>
      <c r="C98" t="s">
        <v>716</v>
      </c>
      <c r="D98" t="s">
        <v>610</v>
      </c>
      <c r="E98" s="4">
        <v>56.043478260869563</v>
      </c>
      <c r="F98" s="4">
        <v>162.30434782608694</v>
      </c>
      <c r="G98" s="4">
        <v>0</v>
      </c>
      <c r="H98" s="10">
        <v>0</v>
      </c>
      <c r="I98" s="4">
        <v>156.43478260869566</v>
      </c>
      <c r="J98" s="4">
        <v>0</v>
      </c>
      <c r="K98" s="10">
        <v>0</v>
      </c>
      <c r="L98" s="4">
        <v>17.054347826086957</v>
      </c>
      <c r="M98" s="4">
        <v>0</v>
      </c>
      <c r="N98" s="10">
        <v>0</v>
      </c>
      <c r="O98" s="4">
        <v>11.315217391304348</v>
      </c>
      <c r="P98" s="4">
        <v>0</v>
      </c>
      <c r="Q98" s="8">
        <v>0</v>
      </c>
      <c r="R98" s="4">
        <v>0</v>
      </c>
      <c r="S98" s="4">
        <v>0</v>
      </c>
      <c r="T98" s="10" t="s">
        <v>912</v>
      </c>
      <c r="U98" s="4">
        <v>5.7391304347826084</v>
      </c>
      <c r="V98" s="4">
        <v>0</v>
      </c>
      <c r="W98" s="10">
        <v>0</v>
      </c>
      <c r="X98" s="4">
        <v>40</v>
      </c>
      <c r="Y98" s="4">
        <v>0</v>
      </c>
      <c r="Z98" s="10">
        <v>0</v>
      </c>
      <c r="AA98" s="4">
        <v>0.13043478260869565</v>
      </c>
      <c r="AB98" s="4">
        <v>0</v>
      </c>
      <c r="AC98" s="10">
        <v>0</v>
      </c>
      <c r="AD98" s="4">
        <v>60.663043478260867</v>
      </c>
      <c r="AE98" s="4">
        <v>0</v>
      </c>
      <c r="AF98" s="10">
        <v>0</v>
      </c>
      <c r="AG98" s="4">
        <v>18.894021739130434</v>
      </c>
      <c r="AH98" s="4">
        <v>0</v>
      </c>
      <c r="AI98" s="10">
        <v>0</v>
      </c>
      <c r="AJ98" s="4">
        <v>25.5625</v>
      </c>
      <c r="AK98" s="4">
        <v>0</v>
      </c>
      <c r="AL98" s="10" t="s">
        <v>912</v>
      </c>
      <c r="AM98" s="1">
        <v>265392</v>
      </c>
      <c r="AN98" s="1">
        <v>7</v>
      </c>
      <c r="AX98"/>
      <c r="AY98"/>
    </row>
    <row r="99" spans="1:51" x14ac:dyDescent="0.25">
      <c r="A99" t="s">
        <v>496</v>
      </c>
      <c r="B99" t="s">
        <v>92</v>
      </c>
      <c r="C99" t="s">
        <v>757</v>
      </c>
      <c r="D99" t="s">
        <v>593</v>
      </c>
      <c r="E99" s="4">
        <v>161.2608695652174</v>
      </c>
      <c r="F99" s="4">
        <v>575.7076086956522</v>
      </c>
      <c r="G99" s="4">
        <v>126.05684782608695</v>
      </c>
      <c r="H99" s="10">
        <v>0.21895984336855775</v>
      </c>
      <c r="I99" s="4">
        <v>547.52728260869571</v>
      </c>
      <c r="J99" s="4">
        <v>126.05684782608695</v>
      </c>
      <c r="K99" s="10">
        <v>0.23022934533141187</v>
      </c>
      <c r="L99" s="4">
        <v>31.923804347826085</v>
      </c>
      <c r="M99" s="4">
        <v>1.4527173913043478</v>
      </c>
      <c r="N99" s="10">
        <v>4.5505772917170305E-2</v>
      </c>
      <c r="O99" s="4">
        <v>10.596739130434784</v>
      </c>
      <c r="P99" s="4">
        <v>1.4527173913043478</v>
      </c>
      <c r="Q99" s="8">
        <v>0.13709098369063491</v>
      </c>
      <c r="R99" s="4">
        <v>16.229239130434781</v>
      </c>
      <c r="S99" s="4">
        <v>0</v>
      </c>
      <c r="T99" s="10">
        <v>0</v>
      </c>
      <c r="U99" s="4">
        <v>5.0978260869565215</v>
      </c>
      <c r="V99" s="4">
        <v>0</v>
      </c>
      <c r="W99" s="10">
        <v>0</v>
      </c>
      <c r="X99" s="4">
        <v>100.81391304347829</v>
      </c>
      <c r="Y99" s="4">
        <v>24.287282608695651</v>
      </c>
      <c r="Z99" s="10">
        <v>0.2409120117996135</v>
      </c>
      <c r="AA99" s="4">
        <v>6.8532608695652177</v>
      </c>
      <c r="AB99" s="4">
        <v>0</v>
      </c>
      <c r="AC99" s="10">
        <v>0</v>
      </c>
      <c r="AD99" s="4">
        <v>396.16597826086951</v>
      </c>
      <c r="AE99" s="4">
        <v>99.43369565217391</v>
      </c>
      <c r="AF99" s="10">
        <v>0.25098999184301052</v>
      </c>
      <c r="AG99" s="4">
        <v>0</v>
      </c>
      <c r="AH99" s="4">
        <v>0</v>
      </c>
      <c r="AI99" s="10" t="s">
        <v>912</v>
      </c>
      <c r="AJ99" s="4">
        <v>39.95065217391307</v>
      </c>
      <c r="AK99" s="4">
        <v>0.88315217391304346</v>
      </c>
      <c r="AL99" s="10">
        <v>45.2364307692308</v>
      </c>
      <c r="AM99" s="1">
        <v>265325</v>
      </c>
      <c r="AN99" s="1">
        <v>7</v>
      </c>
      <c r="AX99"/>
      <c r="AY99"/>
    </row>
    <row r="100" spans="1:51" x14ac:dyDescent="0.25">
      <c r="A100" t="s">
        <v>496</v>
      </c>
      <c r="B100" t="s">
        <v>44</v>
      </c>
      <c r="C100" t="s">
        <v>697</v>
      </c>
      <c r="D100" t="s">
        <v>593</v>
      </c>
      <c r="E100" s="4">
        <v>158.18478260869566</v>
      </c>
      <c r="F100" s="4">
        <v>499.8690217391304</v>
      </c>
      <c r="G100" s="4">
        <v>138.24402173913037</v>
      </c>
      <c r="H100" s="10">
        <v>0.27656049030235086</v>
      </c>
      <c r="I100" s="4">
        <v>493.37445652173915</v>
      </c>
      <c r="J100" s="4">
        <v>138.24402173913037</v>
      </c>
      <c r="K100" s="10">
        <v>0.28020101144624021</v>
      </c>
      <c r="L100" s="4">
        <v>39.070978260869566</v>
      </c>
      <c r="M100" s="4">
        <v>0.64163043478260873</v>
      </c>
      <c r="N100" s="10">
        <v>1.6422174804494608E-2</v>
      </c>
      <c r="O100" s="4">
        <v>32.576413043478261</v>
      </c>
      <c r="P100" s="4">
        <v>0.64163043478260873</v>
      </c>
      <c r="Q100" s="8">
        <v>1.9696165870878836E-2</v>
      </c>
      <c r="R100" s="4">
        <v>0.48097826086956524</v>
      </c>
      <c r="S100" s="4">
        <v>0</v>
      </c>
      <c r="T100" s="10">
        <v>0</v>
      </c>
      <c r="U100" s="4">
        <v>6.0135869565217392</v>
      </c>
      <c r="V100" s="4">
        <v>0</v>
      </c>
      <c r="W100" s="10">
        <v>0</v>
      </c>
      <c r="X100" s="4">
        <v>95.564456521739132</v>
      </c>
      <c r="Y100" s="4">
        <v>36.020978260869569</v>
      </c>
      <c r="Z100" s="10">
        <v>0.376928615218729</v>
      </c>
      <c r="AA100" s="4">
        <v>0</v>
      </c>
      <c r="AB100" s="4">
        <v>0</v>
      </c>
      <c r="AC100" s="10" t="s">
        <v>912</v>
      </c>
      <c r="AD100" s="4">
        <v>307.9944565217391</v>
      </c>
      <c r="AE100" s="4">
        <v>100.95641304347819</v>
      </c>
      <c r="AF100" s="10">
        <v>0.32778646143052387</v>
      </c>
      <c r="AG100" s="4">
        <v>0</v>
      </c>
      <c r="AH100" s="4">
        <v>0</v>
      </c>
      <c r="AI100" s="10" t="s">
        <v>912</v>
      </c>
      <c r="AJ100" s="4">
        <v>57.239130434782609</v>
      </c>
      <c r="AK100" s="4">
        <v>0.625</v>
      </c>
      <c r="AL100" s="10">
        <v>91.582608695652169</v>
      </c>
      <c r="AM100" s="1">
        <v>265170</v>
      </c>
      <c r="AN100" s="1">
        <v>7</v>
      </c>
      <c r="AX100"/>
      <c r="AY100"/>
    </row>
    <row r="101" spans="1:51" x14ac:dyDescent="0.25">
      <c r="A101" t="s">
        <v>496</v>
      </c>
      <c r="B101" t="s">
        <v>104</v>
      </c>
      <c r="C101" t="s">
        <v>764</v>
      </c>
      <c r="D101" t="s">
        <v>593</v>
      </c>
      <c r="E101" s="4">
        <v>103.71739130434783</v>
      </c>
      <c r="F101" s="4">
        <v>309.09804347826082</v>
      </c>
      <c r="G101" s="4">
        <v>56.718695652173921</v>
      </c>
      <c r="H101" s="10">
        <v>0.18349742694558013</v>
      </c>
      <c r="I101" s="4">
        <v>293.26021739130425</v>
      </c>
      <c r="J101" s="4">
        <v>56.718695652173921</v>
      </c>
      <c r="K101" s="10">
        <v>0.19340739823735717</v>
      </c>
      <c r="L101" s="4">
        <v>24.474782608695651</v>
      </c>
      <c r="M101" s="4">
        <v>1.9566304347826087</v>
      </c>
      <c r="N101" s="10">
        <v>7.994475236268031E-2</v>
      </c>
      <c r="O101" s="4">
        <v>14.07804347826087</v>
      </c>
      <c r="P101" s="4">
        <v>1.9566304347826087</v>
      </c>
      <c r="Q101" s="8">
        <v>0.13898454268904709</v>
      </c>
      <c r="R101" s="4">
        <v>5.9565217391304346</v>
      </c>
      <c r="S101" s="4">
        <v>0</v>
      </c>
      <c r="T101" s="10">
        <v>0</v>
      </c>
      <c r="U101" s="4">
        <v>4.4402173913043477</v>
      </c>
      <c r="V101" s="4">
        <v>0</v>
      </c>
      <c r="W101" s="10">
        <v>0</v>
      </c>
      <c r="X101" s="4">
        <v>51.941521739130422</v>
      </c>
      <c r="Y101" s="4">
        <v>13.521413043478262</v>
      </c>
      <c r="Z101" s="10">
        <v>0.26031992499926765</v>
      </c>
      <c r="AA101" s="4">
        <v>5.4410869565217395</v>
      </c>
      <c r="AB101" s="4">
        <v>0</v>
      </c>
      <c r="AC101" s="10">
        <v>0</v>
      </c>
      <c r="AD101" s="4">
        <v>140.13413043478258</v>
      </c>
      <c r="AE101" s="4">
        <v>40.977065217391306</v>
      </c>
      <c r="AF101" s="10">
        <v>0.29241316937033934</v>
      </c>
      <c r="AG101" s="4">
        <v>57.139130434782601</v>
      </c>
      <c r="AH101" s="4">
        <v>0</v>
      </c>
      <c r="AI101" s="10">
        <v>0</v>
      </c>
      <c r="AJ101" s="4">
        <v>29.967391304347824</v>
      </c>
      <c r="AK101" s="4">
        <v>0.26358695652173914</v>
      </c>
      <c r="AL101" s="10">
        <v>113.69072164948453</v>
      </c>
      <c r="AM101" s="1">
        <v>265343</v>
      </c>
      <c r="AN101" s="1">
        <v>7</v>
      </c>
      <c r="AX101"/>
      <c r="AY101"/>
    </row>
    <row r="102" spans="1:51" x14ac:dyDescent="0.25">
      <c r="A102" t="s">
        <v>496</v>
      </c>
      <c r="B102" t="s">
        <v>330</v>
      </c>
      <c r="C102" t="s">
        <v>717</v>
      </c>
      <c r="D102" t="s">
        <v>593</v>
      </c>
      <c r="E102" s="4">
        <v>157.65217391304347</v>
      </c>
      <c r="F102" s="4">
        <v>469.77608695652185</v>
      </c>
      <c r="G102" s="4">
        <v>97.29858695652176</v>
      </c>
      <c r="H102" s="10">
        <v>0.20711694285436633</v>
      </c>
      <c r="I102" s="4">
        <v>443.53652173913048</v>
      </c>
      <c r="J102" s="4">
        <v>97.29858695652176</v>
      </c>
      <c r="K102" s="10">
        <v>0.2193699553195953</v>
      </c>
      <c r="L102" s="4">
        <v>73.684347826086963</v>
      </c>
      <c r="M102" s="4">
        <v>0.10206521739130435</v>
      </c>
      <c r="N102" s="10">
        <v>1.3851682263946092E-3</v>
      </c>
      <c r="O102" s="4">
        <v>53.856847826086963</v>
      </c>
      <c r="P102" s="4">
        <v>0.10206521739130435</v>
      </c>
      <c r="Q102" s="8">
        <v>1.8951205187665368E-3</v>
      </c>
      <c r="R102" s="4">
        <v>8.9226086956521744</v>
      </c>
      <c r="S102" s="4">
        <v>0</v>
      </c>
      <c r="T102" s="10">
        <v>0</v>
      </c>
      <c r="U102" s="4">
        <v>10.904891304347826</v>
      </c>
      <c r="V102" s="4">
        <v>0</v>
      </c>
      <c r="W102" s="10">
        <v>0</v>
      </c>
      <c r="X102" s="4">
        <v>67.577500000000001</v>
      </c>
      <c r="Y102" s="4">
        <v>16.270434782608696</v>
      </c>
      <c r="Z102" s="10">
        <v>0.24076704202743066</v>
      </c>
      <c r="AA102" s="4">
        <v>6.4120652173913051</v>
      </c>
      <c r="AB102" s="4">
        <v>0</v>
      </c>
      <c r="AC102" s="10">
        <v>0</v>
      </c>
      <c r="AD102" s="4">
        <v>212.79793478260871</v>
      </c>
      <c r="AE102" s="4">
        <v>80.926086956521758</v>
      </c>
      <c r="AF102" s="10">
        <v>0.38029545276928878</v>
      </c>
      <c r="AG102" s="4">
        <v>58.768043478260871</v>
      </c>
      <c r="AH102" s="4">
        <v>0</v>
      </c>
      <c r="AI102" s="10">
        <v>0</v>
      </c>
      <c r="AJ102" s="4">
        <v>50.536195652173923</v>
      </c>
      <c r="AK102" s="4">
        <v>0</v>
      </c>
      <c r="AL102" s="10" t="s">
        <v>912</v>
      </c>
      <c r="AM102" s="1">
        <v>265711</v>
      </c>
      <c r="AN102" s="1">
        <v>7</v>
      </c>
      <c r="AX102"/>
      <c r="AY102"/>
    </row>
    <row r="103" spans="1:51" x14ac:dyDescent="0.25">
      <c r="A103" t="s">
        <v>496</v>
      </c>
      <c r="B103" t="s">
        <v>388</v>
      </c>
      <c r="C103" t="s">
        <v>755</v>
      </c>
      <c r="D103" t="s">
        <v>589</v>
      </c>
      <c r="E103" s="4">
        <v>117.68478260869566</v>
      </c>
      <c r="F103" s="4">
        <v>419.77304347826083</v>
      </c>
      <c r="G103" s="4">
        <v>24.084239130434781</v>
      </c>
      <c r="H103" s="10">
        <v>5.7374430075050907E-2</v>
      </c>
      <c r="I103" s="4">
        <v>395.91706521739127</v>
      </c>
      <c r="J103" s="4">
        <v>24.084239130434781</v>
      </c>
      <c r="K103" s="10">
        <v>6.0831525706553063E-2</v>
      </c>
      <c r="L103" s="4">
        <v>49.989130434782609</v>
      </c>
      <c r="M103" s="4">
        <v>0</v>
      </c>
      <c r="N103" s="10">
        <v>0</v>
      </c>
      <c r="O103" s="4">
        <v>26.133152173913043</v>
      </c>
      <c r="P103" s="4">
        <v>0</v>
      </c>
      <c r="Q103" s="8">
        <v>0</v>
      </c>
      <c r="R103" s="4">
        <v>16.274456521739129</v>
      </c>
      <c r="S103" s="4">
        <v>0</v>
      </c>
      <c r="T103" s="10">
        <v>0</v>
      </c>
      <c r="U103" s="4">
        <v>7.5815217391304346</v>
      </c>
      <c r="V103" s="4">
        <v>0</v>
      </c>
      <c r="W103" s="10">
        <v>0</v>
      </c>
      <c r="X103" s="4">
        <v>94.413043478260875</v>
      </c>
      <c r="Y103" s="4">
        <v>0</v>
      </c>
      <c r="Z103" s="10">
        <v>0</v>
      </c>
      <c r="AA103" s="4">
        <v>0</v>
      </c>
      <c r="AB103" s="4">
        <v>0</v>
      </c>
      <c r="AC103" s="10" t="s">
        <v>912</v>
      </c>
      <c r="AD103" s="4">
        <v>228.48499999999996</v>
      </c>
      <c r="AE103" s="4">
        <v>23.513586956521738</v>
      </c>
      <c r="AF103" s="10">
        <v>0.10291085610224629</v>
      </c>
      <c r="AG103" s="4">
        <v>19.798913043478262</v>
      </c>
      <c r="AH103" s="4">
        <v>0.57065217391304346</v>
      </c>
      <c r="AI103" s="10">
        <v>2.8822399121603073E-2</v>
      </c>
      <c r="AJ103" s="4">
        <v>27.086956521739129</v>
      </c>
      <c r="AK103" s="4">
        <v>0</v>
      </c>
      <c r="AL103" s="10" t="s">
        <v>912</v>
      </c>
      <c r="AM103" s="1">
        <v>265792</v>
      </c>
      <c r="AN103" s="1">
        <v>7</v>
      </c>
      <c r="AX103"/>
      <c r="AY103"/>
    </row>
    <row r="104" spans="1:51" x14ac:dyDescent="0.25">
      <c r="A104" t="s">
        <v>496</v>
      </c>
      <c r="B104" t="s">
        <v>33</v>
      </c>
      <c r="C104" t="s">
        <v>697</v>
      </c>
      <c r="D104" t="s">
        <v>593</v>
      </c>
      <c r="E104" s="4">
        <v>83.728260869565219</v>
      </c>
      <c r="F104" s="4">
        <v>270.87239130434779</v>
      </c>
      <c r="G104" s="4">
        <v>98.000108695652187</v>
      </c>
      <c r="H104" s="10">
        <v>0.36179437935238246</v>
      </c>
      <c r="I104" s="4">
        <v>256.30989130434779</v>
      </c>
      <c r="J104" s="4">
        <v>98.000108695652187</v>
      </c>
      <c r="K104" s="10">
        <v>0.38235008487941957</v>
      </c>
      <c r="L104" s="4">
        <v>10.975543478260869</v>
      </c>
      <c r="M104" s="4">
        <v>0.26358695652173914</v>
      </c>
      <c r="N104" s="10">
        <v>2.4015845506313444E-2</v>
      </c>
      <c r="O104" s="4">
        <v>2.9510869565217392</v>
      </c>
      <c r="P104" s="4">
        <v>0.26358695652173914</v>
      </c>
      <c r="Q104" s="8">
        <v>8.9318600368324119E-2</v>
      </c>
      <c r="R104" s="4">
        <v>3.2608695652173912E-2</v>
      </c>
      <c r="S104" s="4">
        <v>0</v>
      </c>
      <c r="T104" s="10">
        <v>0</v>
      </c>
      <c r="U104" s="4">
        <v>7.9918478260869561</v>
      </c>
      <c r="V104" s="4">
        <v>0</v>
      </c>
      <c r="W104" s="10">
        <v>0</v>
      </c>
      <c r="X104" s="4">
        <v>41.281847826086953</v>
      </c>
      <c r="Y104" s="4">
        <v>12.817173913043479</v>
      </c>
      <c r="Z104" s="10">
        <v>0.31047965602314953</v>
      </c>
      <c r="AA104" s="4">
        <v>6.5380434782608692</v>
      </c>
      <c r="AB104" s="4">
        <v>0</v>
      </c>
      <c r="AC104" s="10">
        <v>0</v>
      </c>
      <c r="AD104" s="4">
        <v>148.93347826086955</v>
      </c>
      <c r="AE104" s="4">
        <v>84.39</v>
      </c>
      <c r="AF104" s="10">
        <v>0.56662881298040857</v>
      </c>
      <c r="AG104" s="4">
        <v>36.152173913043477</v>
      </c>
      <c r="AH104" s="4">
        <v>0.17391304347826086</v>
      </c>
      <c r="AI104" s="10">
        <v>4.810583283223091E-3</v>
      </c>
      <c r="AJ104" s="4">
        <v>26.991304347826084</v>
      </c>
      <c r="AK104" s="4">
        <v>0.3554347826086956</v>
      </c>
      <c r="AL104" s="10">
        <v>75.938837920489306</v>
      </c>
      <c r="AM104" s="1">
        <v>265156</v>
      </c>
      <c r="AN104" s="1">
        <v>7</v>
      </c>
      <c r="AX104"/>
      <c r="AY104"/>
    </row>
    <row r="105" spans="1:51" x14ac:dyDescent="0.25">
      <c r="A105" t="s">
        <v>496</v>
      </c>
      <c r="B105" t="s">
        <v>86</v>
      </c>
      <c r="C105" t="s">
        <v>716</v>
      </c>
      <c r="D105" t="s">
        <v>593</v>
      </c>
      <c r="E105" s="4">
        <v>97.184782608695656</v>
      </c>
      <c r="F105" s="4">
        <v>537.92358695652172</v>
      </c>
      <c r="G105" s="4">
        <v>4.2472826086956523</v>
      </c>
      <c r="H105" s="10">
        <v>7.8956987789400353E-3</v>
      </c>
      <c r="I105" s="4">
        <v>523.59206521739134</v>
      </c>
      <c r="J105" s="4">
        <v>4.2472826086956523</v>
      </c>
      <c r="K105" s="10">
        <v>8.111816222677504E-3</v>
      </c>
      <c r="L105" s="4">
        <v>66.236413043478265</v>
      </c>
      <c r="M105" s="4">
        <v>0.18478260869565216</v>
      </c>
      <c r="N105" s="10">
        <v>2.7897435897435894E-3</v>
      </c>
      <c r="O105" s="4">
        <v>52.388586956521742</v>
      </c>
      <c r="P105" s="4">
        <v>0.18478260869565216</v>
      </c>
      <c r="Q105" s="8">
        <v>3.5271538980237559E-3</v>
      </c>
      <c r="R105" s="4">
        <v>8.070652173913043</v>
      </c>
      <c r="S105" s="4">
        <v>0</v>
      </c>
      <c r="T105" s="10">
        <v>0</v>
      </c>
      <c r="U105" s="4">
        <v>5.7771739130434785</v>
      </c>
      <c r="V105" s="4">
        <v>0</v>
      </c>
      <c r="W105" s="10">
        <v>0</v>
      </c>
      <c r="X105" s="4">
        <v>88.809782608695656</v>
      </c>
      <c r="Y105" s="4">
        <v>1.6331521739130435</v>
      </c>
      <c r="Z105" s="10">
        <v>1.838932745853987E-2</v>
      </c>
      <c r="AA105" s="4">
        <v>0.48369565217391303</v>
      </c>
      <c r="AB105" s="4">
        <v>0</v>
      </c>
      <c r="AC105" s="10">
        <v>0</v>
      </c>
      <c r="AD105" s="4">
        <v>256.9208695652174</v>
      </c>
      <c r="AE105" s="4">
        <v>2.4293478260869565</v>
      </c>
      <c r="AF105" s="10">
        <v>9.4556266690132978E-3</v>
      </c>
      <c r="AG105" s="4">
        <v>69.355978260869563</v>
      </c>
      <c r="AH105" s="4">
        <v>0</v>
      </c>
      <c r="AI105" s="10">
        <v>0</v>
      </c>
      <c r="AJ105" s="4">
        <v>56.116847826086953</v>
      </c>
      <c r="AK105" s="4">
        <v>0</v>
      </c>
      <c r="AL105" s="10" t="s">
        <v>912</v>
      </c>
      <c r="AM105" s="1">
        <v>265310</v>
      </c>
      <c r="AN105" s="1">
        <v>7</v>
      </c>
      <c r="AX105"/>
      <c r="AY105"/>
    </row>
    <row r="106" spans="1:51" x14ac:dyDescent="0.25">
      <c r="A106" t="s">
        <v>496</v>
      </c>
      <c r="B106" t="s">
        <v>18</v>
      </c>
      <c r="C106" t="s">
        <v>721</v>
      </c>
      <c r="D106" t="s">
        <v>593</v>
      </c>
      <c r="E106" s="4">
        <v>183.28260869565219</v>
      </c>
      <c r="F106" s="4">
        <v>557.62326086956534</v>
      </c>
      <c r="G106" s="4">
        <v>90.784999999999997</v>
      </c>
      <c r="H106" s="10">
        <v>0.16280705338301102</v>
      </c>
      <c r="I106" s="4">
        <v>538.04445652173922</v>
      </c>
      <c r="J106" s="4">
        <v>90.784999999999997</v>
      </c>
      <c r="K106" s="10">
        <v>0.16873141038733461</v>
      </c>
      <c r="L106" s="4">
        <v>57.527173913043477</v>
      </c>
      <c r="M106" s="4">
        <v>8.1521739130434784E-2</v>
      </c>
      <c r="N106" s="10">
        <v>1.4170996693434106E-3</v>
      </c>
      <c r="O106" s="4">
        <v>43.130434782608695</v>
      </c>
      <c r="P106" s="4">
        <v>8.1521739130434784E-2</v>
      </c>
      <c r="Q106" s="8">
        <v>1.8901209677419355E-3</v>
      </c>
      <c r="R106" s="4">
        <v>9.2146739130434785</v>
      </c>
      <c r="S106" s="4">
        <v>0</v>
      </c>
      <c r="T106" s="10">
        <v>0</v>
      </c>
      <c r="U106" s="4">
        <v>5.1820652173913047</v>
      </c>
      <c r="V106" s="4">
        <v>0</v>
      </c>
      <c r="W106" s="10">
        <v>0</v>
      </c>
      <c r="X106" s="4">
        <v>86.126304347826093</v>
      </c>
      <c r="Y106" s="4">
        <v>0.89402173913043481</v>
      </c>
      <c r="Z106" s="10">
        <v>1.0380356453237283E-2</v>
      </c>
      <c r="AA106" s="4">
        <v>5.1820652173913047</v>
      </c>
      <c r="AB106" s="4">
        <v>0</v>
      </c>
      <c r="AC106" s="10">
        <v>0</v>
      </c>
      <c r="AD106" s="4">
        <v>330.33043478260879</v>
      </c>
      <c r="AE106" s="4">
        <v>89.809456521739122</v>
      </c>
      <c r="AF106" s="10">
        <v>0.27187763241023472</v>
      </c>
      <c r="AG106" s="4">
        <v>3.6331521739130435</v>
      </c>
      <c r="AH106" s="4">
        <v>0</v>
      </c>
      <c r="AI106" s="10">
        <v>0</v>
      </c>
      <c r="AJ106" s="4">
        <v>74.824130434782617</v>
      </c>
      <c r="AK106" s="4">
        <v>0</v>
      </c>
      <c r="AL106" s="10" t="s">
        <v>912</v>
      </c>
      <c r="AM106" s="1">
        <v>265105</v>
      </c>
      <c r="AN106" s="1">
        <v>7</v>
      </c>
      <c r="AX106"/>
      <c r="AY106"/>
    </row>
    <row r="107" spans="1:51" x14ac:dyDescent="0.25">
      <c r="A107" t="s">
        <v>496</v>
      </c>
      <c r="B107" t="s">
        <v>130</v>
      </c>
      <c r="C107" t="s">
        <v>715</v>
      </c>
      <c r="D107" t="s">
        <v>613</v>
      </c>
      <c r="E107" s="4">
        <v>17.043478260869566</v>
      </c>
      <c r="F107" s="4">
        <v>68.944565217391315</v>
      </c>
      <c r="G107" s="4">
        <v>0.2608695652173913</v>
      </c>
      <c r="H107" s="10">
        <v>3.7837582178498787E-3</v>
      </c>
      <c r="I107" s="4">
        <v>62.585434782608715</v>
      </c>
      <c r="J107" s="4">
        <v>0.2608695652173913</v>
      </c>
      <c r="K107" s="10">
        <v>4.168215274424872E-3</v>
      </c>
      <c r="L107" s="4">
        <v>13.119456521739131</v>
      </c>
      <c r="M107" s="4">
        <v>0.2608695652173913</v>
      </c>
      <c r="N107" s="10">
        <v>1.9884174682474585E-2</v>
      </c>
      <c r="O107" s="4">
        <v>6.760326086956522</v>
      </c>
      <c r="P107" s="4">
        <v>0.2608695652173913</v>
      </c>
      <c r="Q107" s="8">
        <v>3.8588310957472463E-2</v>
      </c>
      <c r="R107" s="4">
        <v>3.1225000000000005</v>
      </c>
      <c r="S107" s="4">
        <v>0</v>
      </c>
      <c r="T107" s="10">
        <v>0</v>
      </c>
      <c r="U107" s="4">
        <v>3.2366304347826085</v>
      </c>
      <c r="V107" s="4">
        <v>0</v>
      </c>
      <c r="W107" s="10">
        <v>0</v>
      </c>
      <c r="X107" s="4">
        <v>19.127608695652182</v>
      </c>
      <c r="Y107" s="4">
        <v>0</v>
      </c>
      <c r="Z107" s="10">
        <v>0</v>
      </c>
      <c r="AA107" s="4">
        <v>0</v>
      </c>
      <c r="AB107" s="4">
        <v>0</v>
      </c>
      <c r="AC107" s="10" t="s">
        <v>912</v>
      </c>
      <c r="AD107" s="4">
        <v>21.726739130434783</v>
      </c>
      <c r="AE107" s="4">
        <v>0</v>
      </c>
      <c r="AF107" s="10">
        <v>0</v>
      </c>
      <c r="AG107" s="4">
        <v>14.970760869565222</v>
      </c>
      <c r="AH107" s="4">
        <v>0</v>
      </c>
      <c r="AI107" s="10">
        <v>0</v>
      </c>
      <c r="AJ107" s="4">
        <v>0</v>
      </c>
      <c r="AK107" s="4">
        <v>0</v>
      </c>
      <c r="AL107" s="10" t="s">
        <v>912</v>
      </c>
      <c r="AM107" s="1">
        <v>265382</v>
      </c>
      <c r="AN107" s="1">
        <v>7</v>
      </c>
      <c r="AX107"/>
      <c r="AY107"/>
    </row>
    <row r="108" spans="1:51" x14ac:dyDescent="0.25">
      <c r="A108" t="s">
        <v>496</v>
      </c>
      <c r="B108" t="s">
        <v>359</v>
      </c>
      <c r="C108" t="s">
        <v>761</v>
      </c>
      <c r="D108" t="s">
        <v>581</v>
      </c>
      <c r="E108" s="4">
        <v>91.108695652173907</v>
      </c>
      <c r="F108" s="4">
        <v>266.85228260869565</v>
      </c>
      <c r="G108" s="4">
        <v>40.075978260869562</v>
      </c>
      <c r="H108" s="10">
        <v>0.15018038395285455</v>
      </c>
      <c r="I108" s="4">
        <v>241.62380434782608</v>
      </c>
      <c r="J108" s="4">
        <v>39.575978260869562</v>
      </c>
      <c r="K108" s="10">
        <v>0.16379171898104267</v>
      </c>
      <c r="L108" s="4">
        <v>42.212282608695645</v>
      </c>
      <c r="M108" s="4">
        <v>0.5</v>
      </c>
      <c r="N108" s="10">
        <v>1.1844893692079115E-2</v>
      </c>
      <c r="O108" s="4">
        <v>16.983804347826087</v>
      </c>
      <c r="P108" s="4">
        <v>0</v>
      </c>
      <c r="Q108" s="8">
        <v>0</v>
      </c>
      <c r="R108" s="4">
        <v>19.837173913043472</v>
      </c>
      <c r="S108" s="4">
        <v>0.5</v>
      </c>
      <c r="T108" s="10">
        <v>2.5205203230649537E-2</v>
      </c>
      <c r="U108" s="4">
        <v>5.3913043478260869</v>
      </c>
      <c r="V108" s="4">
        <v>0</v>
      </c>
      <c r="W108" s="10">
        <v>0</v>
      </c>
      <c r="X108" s="4">
        <v>41.849130434782623</v>
      </c>
      <c r="Y108" s="4">
        <v>2.2254347826086955</v>
      </c>
      <c r="Z108" s="10">
        <v>5.3177563296728396E-2</v>
      </c>
      <c r="AA108" s="4">
        <v>0</v>
      </c>
      <c r="AB108" s="4">
        <v>0</v>
      </c>
      <c r="AC108" s="10" t="s">
        <v>912</v>
      </c>
      <c r="AD108" s="4">
        <v>123.21173913043474</v>
      </c>
      <c r="AE108" s="4">
        <v>37.266304347826086</v>
      </c>
      <c r="AF108" s="10">
        <v>0.30245741688927169</v>
      </c>
      <c r="AG108" s="4">
        <v>31.401630434782618</v>
      </c>
      <c r="AH108" s="4">
        <v>0</v>
      </c>
      <c r="AI108" s="10">
        <v>0</v>
      </c>
      <c r="AJ108" s="4">
        <v>28.177500000000009</v>
      </c>
      <c r="AK108" s="4">
        <v>8.4239130434782608E-2</v>
      </c>
      <c r="AL108" s="10">
        <v>334.49419354838722</v>
      </c>
      <c r="AM108" s="1">
        <v>265754</v>
      </c>
      <c r="AN108" s="1">
        <v>7</v>
      </c>
      <c r="AX108"/>
      <c r="AY108"/>
    </row>
    <row r="109" spans="1:51" x14ac:dyDescent="0.25">
      <c r="A109" t="s">
        <v>496</v>
      </c>
      <c r="B109" t="s">
        <v>156</v>
      </c>
      <c r="C109" t="s">
        <v>692</v>
      </c>
      <c r="D109" t="s">
        <v>549</v>
      </c>
      <c r="E109" s="4">
        <v>36.521739130434781</v>
      </c>
      <c r="F109" s="4">
        <v>101.10597826086956</v>
      </c>
      <c r="G109" s="4">
        <v>0</v>
      </c>
      <c r="H109" s="10">
        <v>0</v>
      </c>
      <c r="I109" s="4">
        <v>90.02771739130435</v>
      </c>
      <c r="J109" s="4">
        <v>0</v>
      </c>
      <c r="K109" s="10">
        <v>0</v>
      </c>
      <c r="L109" s="4">
        <v>23.85902173913043</v>
      </c>
      <c r="M109" s="4">
        <v>0</v>
      </c>
      <c r="N109" s="10">
        <v>0</v>
      </c>
      <c r="O109" s="4">
        <v>13.641304347826084</v>
      </c>
      <c r="P109" s="4">
        <v>0</v>
      </c>
      <c r="Q109" s="8">
        <v>0</v>
      </c>
      <c r="R109" s="4">
        <v>5.1633695652173905</v>
      </c>
      <c r="S109" s="4">
        <v>0</v>
      </c>
      <c r="T109" s="10">
        <v>0</v>
      </c>
      <c r="U109" s="4">
        <v>5.0543478260869561</v>
      </c>
      <c r="V109" s="4">
        <v>0</v>
      </c>
      <c r="W109" s="10">
        <v>0</v>
      </c>
      <c r="X109" s="4">
        <v>10.299021739130435</v>
      </c>
      <c r="Y109" s="4">
        <v>0</v>
      </c>
      <c r="Z109" s="10">
        <v>0</v>
      </c>
      <c r="AA109" s="4">
        <v>0.86054347826086963</v>
      </c>
      <c r="AB109" s="4">
        <v>0</v>
      </c>
      <c r="AC109" s="10">
        <v>0</v>
      </c>
      <c r="AD109" s="4">
        <v>37.268478260869571</v>
      </c>
      <c r="AE109" s="4">
        <v>0</v>
      </c>
      <c r="AF109" s="10">
        <v>0</v>
      </c>
      <c r="AG109" s="4">
        <v>19.60565217391304</v>
      </c>
      <c r="AH109" s="4">
        <v>0</v>
      </c>
      <c r="AI109" s="10">
        <v>0</v>
      </c>
      <c r="AJ109" s="4">
        <v>9.2132608695652145</v>
      </c>
      <c r="AK109" s="4">
        <v>0</v>
      </c>
      <c r="AL109" s="10" t="s">
        <v>912</v>
      </c>
      <c r="AM109" s="1">
        <v>265418</v>
      </c>
      <c r="AN109" s="1">
        <v>7</v>
      </c>
      <c r="AX109"/>
      <c r="AY109"/>
    </row>
    <row r="110" spans="1:51" x14ac:dyDescent="0.25">
      <c r="A110" t="s">
        <v>496</v>
      </c>
      <c r="B110" t="s">
        <v>304</v>
      </c>
      <c r="C110" t="s">
        <v>716</v>
      </c>
      <c r="D110" t="s">
        <v>610</v>
      </c>
      <c r="E110" s="4">
        <v>42.25</v>
      </c>
      <c r="F110" s="4">
        <v>95.559782608695642</v>
      </c>
      <c r="G110" s="4">
        <v>18.095108695652172</v>
      </c>
      <c r="H110" s="10">
        <v>0.18935903998180059</v>
      </c>
      <c r="I110" s="4">
        <v>95.559782608695642</v>
      </c>
      <c r="J110" s="4">
        <v>18.095108695652172</v>
      </c>
      <c r="K110" s="10">
        <v>0.18935903998180059</v>
      </c>
      <c r="L110" s="4">
        <v>4.2961956521739131</v>
      </c>
      <c r="M110" s="4">
        <v>3.4402173913043477</v>
      </c>
      <c r="N110" s="10">
        <v>0.80075901328273236</v>
      </c>
      <c r="O110" s="4">
        <v>4.2961956521739131</v>
      </c>
      <c r="P110" s="4">
        <v>3.4402173913043477</v>
      </c>
      <c r="Q110" s="8">
        <v>0.80075901328273236</v>
      </c>
      <c r="R110" s="4">
        <v>0</v>
      </c>
      <c r="S110" s="4">
        <v>0</v>
      </c>
      <c r="T110" s="10" t="s">
        <v>912</v>
      </c>
      <c r="U110" s="4">
        <v>0</v>
      </c>
      <c r="V110" s="4">
        <v>0</v>
      </c>
      <c r="W110" s="10" t="s">
        <v>912</v>
      </c>
      <c r="X110" s="4">
        <v>18.3125</v>
      </c>
      <c r="Y110" s="4">
        <v>4.2853260869565215</v>
      </c>
      <c r="Z110" s="10">
        <v>0.23401098085769401</v>
      </c>
      <c r="AA110" s="4">
        <v>0</v>
      </c>
      <c r="AB110" s="4">
        <v>0</v>
      </c>
      <c r="AC110" s="10" t="s">
        <v>912</v>
      </c>
      <c r="AD110" s="4">
        <v>68.752717391304344</v>
      </c>
      <c r="AE110" s="4">
        <v>10.369565217391305</v>
      </c>
      <c r="AF110" s="10">
        <v>0.15082407809967988</v>
      </c>
      <c r="AG110" s="4">
        <v>0</v>
      </c>
      <c r="AH110" s="4">
        <v>0</v>
      </c>
      <c r="AI110" s="10" t="s">
        <v>912</v>
      </c>
      <c r="AJ110" s="4">
        <v>4.1983695652173916</v>
      </c>
      <c r="AK110" s="4">
        <v>0</v>
      </c>
      <c r="AL110" s="10" t="s">
        <v>912</v>
      </c>
      <c r="AM110" s="1">
        <v>265672</v>
      </c>
      <c r="AN110" s="1">
        <v>7</v>
      </c>
      <c r="AX110"/>
      <c r="AY110"/>
    </row>
    <row r="111" spans="1:51" x14ac:dyDescent="0.25">
      <c r="A111" t="s">
        <v>496</v>
      </c>
      <c r="B111" t="s">
        <v>445</v>
      </c>
      <c r="C111" t="s">
        <v>729</v>
      </c>
      <c r="D111" t="s">
        <v>597</v>
      </c>
      <c r="E111" s="4">
        <v>57.293478260869563</v>
      </c>
      <c r="F111" s="4">
        <v>308.22554347826093</v>
      </c>
      <c r="G111" s="4">
        <v>0</v>
      </c>
      <c r="H111" s="10">
        <v>0</v>
      </c>
      <c r="I111" s="4">
        <v>302.31250000000006</v>
      </c>
      <c r="J111" s="4">
        <v>0</v>
      </c>
      <c r="K111" s="10">
        <v>0</v>
      </c>
      <c r="L111" s="4">
        <v>17.480978260869566</v>
      </c>
      <c r="M111" s="4">
        <v>0</v>
      </c>
      <c r="N111" s="10">
        <v>0</v>
      </c>
      <c r="O111" s="4">
        <v>11.567934782608695</v>
      </c>
      <c r="P111" s="4">
        <v>0</v>
      </c>
      <c r="Q111" s="8">
        <v>0</v>
      </c>
      <c r="R111" s="4">
        <v>1.2173913043478262</v>
      </c>
      <c r="S111" s="4">
        <v>0</v>
      </c>
      <c r="T111" s="10">
        <v>0</v>
      </c>
      <c r="U111" s="4">
        <v>4.6956521739130439</v>
      </c>
      <c r="V111" s="4">
        <v>0</v>
      </c>
      <c r="W111" s="10">
        <v>0</v>
      </c>
      <c r="X111" s="4">
        <v>54.636630434782617</v>
      </c>
      <c r="Y111" s="4">
        <v>0</v>
      </c>
      <c r="Z111" s="10">
        <v>0</v>
      </c>
      <c r="AA111" s="4">
        <v>0</v>
      </c>
      <c r="AB111" s="4">
        <v>0</v>
      </c>
      <c r="AC111" s="10" t="s">
        <v>912</v>
      </c>
      <c r="AD111" s="4">
        <v>153.37010869565219</v>
      </c>
      <c r="AE111" s="4">
        <v>0</v>
      </c>
      <c r="AF111" s="10">
        <v>0</v>
      </c>
      <c r="AG111" s="4">
        <v>43.225000000000001</v>
      </c>
      <c r="AH111" s="4">
        <v>0</v>
      </c>
      <c r="AI111" s="10">
        <v>0</v>
      </c>
      <c r="AJ111" s="4">
        <v>39.51282608695653</v>
      </c>
      <c r="AK111" s="4">
        <v>0</v>
      </c>
      <c r="AL111" s="10" t="s">
        <v>912</v>
      </c>
      <c r="AM111" s="1">
        <v>265858</v>
      </c>
      <c r="AN111" s="1">
        <v>7</v>
      </c>
      <c r="AX111"/>
      <c r="AY111"/>
    </row>
    <row r="112" spans="1:51" x14ac:dyDescent="0.25">
      <c r="A112" t="s">
        <v>496</v>
      </c>
      <c r="B112" t="s">
        <v>342</v>
      </c>
      <c r="C112" t="s">
        <v>666</v>
      </c>
      <c r="D112" t="s">
        <v>569</v>
      </c>
      <c r="E112" s="4">
        <v>84.434782608695656</v>
      </c>
      <c r="F112" s="4">
        <v>156.41847826086956</v>
      </c>
      <c r="G112" s="4">
        <v>0</v>
      </c>
      <c r="H112" s="10">
        <v>0</v>
      </c>
      <c r="I112" s="4">
        <v>155.98369565217394</v>
      </c>
      <c r="J112" s="4">
        <v>0</v>
      </c>
      <c r="K112" s="10">
        <v>0</v>
      </c>
      <c r="L112" s="4">
        <v>11.440217391304348</v>
      </c>
      <c r="M112" s="4">
        <v>0</v>
      </c>
      <c r="N112" s="10">
        <v>0</v>
      </c>
      <c r="O112" s="4">
        <v>11.005434782608695</v>
      </c>
      <c r="P112" s="4">
        <v>0</v>
      </c>
      <c r="Q112" s="8">
        <v>0</v>
      </c>
      <c r="R112" s="4">
        <v>0</v>
      </c>
      <c r="S112" s="4">
        <v>0</v>
      </c>
      <c r="T112" s="10" t="s">
        <v>912</v>
      </c>
      <c r="U112" s="4">
        <v>0.43478260869565216</v>
      </c>
      <c r="V112" s="4">
        <v>0</v>
      </c>
      <c r="W112" s="10">
        <v>0</v>
      </c>
      <c r="X112" s="4">
        <v>34.413043478260867</v>
      </c>
      <c r="Y112" s="4">
        <v>0</v>
      </c>
      <c r="Z112" s="10">
        <v>0</v>
      </c>
      <c r="AA112" s="4">
        <v>0</v>
      </c>
      <c r="AB112" s="4">
        <v>0</v>
      </c>
      <c r="AC112" s="10" t="s">
        <v>912</v>
      </c>
      <c r="AD112" s="4">
        <v>94.902173913043484</v>
      </c>
      <c r="AE112" s="4">
        <v>0</v>
      </c>
      <c r="AF112" s="10">
        <v>0</v>
      </c>
      <c r="AG112" s="4">
        <v>0</v>
      </c>
      <c r="AH112" s="4">
        <v>0</v>
      </c>
      <c r="AI112" s="10" t="s">
        <v>912</v>
      </c>
      <c r="AJ112" s="4">
        <v>15.663043478260869</v>
      </c>
      <c r="AK112" s="4">
        <v>0</v>
      </c>
      <c r="AL112" s="10" t="s">
        <v>912</v>
      </c>
      <c r="AM112" s="1">
        <v>265730</v>
      </c>
      <c r="AN112" s="1">
        <v>7</v>
      </c>
      <c r="AX112"/>
      <c r="AY112"/>
    </row>
    <row r="113" spans="1:51" x14ac:dyDescent="0.25">
      <c r="A113" t="s">
        <v>496</v>
      </c>
      <c r="B113" t="s">
        <v>159</v>
      </c>
      <c r="C113" t="s">
        <v>763</v>
      </c>
      <c r="D113" t="s">
        <v>538</v>
      </c>
      <c r="E113" s="4">
        <v>58.076086956521742</v>
      </c>
      <c r="F113" s="4">
        <v>119.33695652173913</v>
      </c>
      <c r="G113" s="4">
        <v>0</v>
      </c>
      <c r="H113" s="10">
        <v>0</v>
      </c>
      <c r="I113" s="4">
        <v>119.33695652173913</v>
      </c>
      <c r="J113" s="4">
        <v>0</v>
      </c>
      <c r="K113" s="10">
        <v>0</v>
      </c>
      <c r="L113" s="4">
        <v>11.095108695652174</v>
      </c>
      <c r="M113" s="4">
        <v>0</v>
      </c>
      <c r="N113" s="10">
        <v>0</v>
      </c>
      <c r="O113" s="4">
        <v>11.095108695652174</v>
      </c>
      <c r="P113" s="4">
        <v>0</v>
      </c>
      <c r="Q113" s="8">
        <v>0</v>
      </c>
      <c r="R113" s="4">
        <v>0</v>
      </c>
      <c r="S113" s="4">
        <v>0</v>
      </c>
      <c r="T113" s="10" t="s">
        <v>912</v>
      </c>
      <c r="U113" s="4">
        <v>0</v>
      </c>
      <c r="V113" s="4">
        <v>0</v>
      </c>
      <c r="W113" s="10" t="s">
        <v>912</v>
      </c>
      <c r="X113" s="4">
        <v>23.475543478260871</v>
      </c>
      <c r="Y113" s="4">
        <v>0</v>
      </c>
      <c r="Z113" s="10">
        <v>0</v>
      </c>
      <c r="AA113" s="4">
        <v>0</v>
      </c>
      <c r="AB113" s="4">
        <v>0</v>
      </c>
      <c r="AC113" s="10" t="s">
        <v>912</v>
      </c>
      <c r="AD113" s="4">
        <v>70.657608695652172</v>
      </c>
      <c r="AE113" s="4">
        <v>0</v>
      </c>
      <c r="AF113" s="10">
        <v>0</v>
      </c>
      <c r="AG113" s="4">
        <v>0</v>
      </c>
      <c r="AH113" s="4">
        <v>0</v>
      </c>
      <c r="AI113" s="10" t="s">
        <v>912</v>
      </c>
      <c r="AJ113" s="4">
        <v>14.108695652173912</v>
      </c>
      <c r="AK113" s="4">
        <v>0</v>
      </c>
      <c r="AL113" s="10" t="s">
        <v>912</v>
      </c>
      <c r="AM113" s="1">
        <v>265425</v>
      </c>
      <c r="AN113" s="1">
        <v>7</v>
      </c>
      <c r="AX113"/>
      <c r="AY113"/>
    </row>
    <row r="114" spans="1:51" x14ac:dyDescent="0.25">
      <c r="A114" t="s">
        <v>496</v>
      </c>
      <c r="B114" t="s">
        <v>234</v>
      </c>
      <c r="C114" t="s">
        <v>805</v>
      </c>
      <c r="D114" t="s">
        <v>547</v>
      </c>
      <c r="E114" s="4">
        <v>56.304347826086953</v>
      </c>
      <c r="F114" s="4">
        <v>144.79934782608697</v>
      </c>
      <c r="G114" s="4">
        <v>0</v>
      </c>
      <c r="H114" s="10">
        <v>0</v>
      </c>
      <c r="I114" s="4">
        <v>134.0208695652174</v>
      </c>
      <c r="J114" s="4">
        <v>0</v>
      </c>
      <c r="K114" s="10">
        <v>0</v>
      </c>
      <c r="L114" s="4">
        <v>32.210434782608701</v>
      </c>
      <c r="M114" s="4">
        <v>0</v>
      </c>
      <c r="N114" s="10">
        <v>0</v>
      </c>
      <c r="O114" s="4">
        <v>26.732173913043486</v>
      </c>
      <c r="P114" s="4">
        <v>0</v>
      </c>
      <c r="Q114" s="8">
        <v>0</v>
      </c>
      <c r="R114" s="4">
        <v>0</v>
      </c>
      <c r="S114" s="4">
        <v>0</v>
      </c>
      <c r="T114" s="10" t="s">
        <v>912</v>
      </c>
      <c r="U114" s="4">
        <v>5.4782608695652177</v>
      </c>
      <c r="V114" s="4">
        <v>0</v>
      </c>
      <c r="W114" s="10">
        <v>0</v>
      </c>
      <c r="X114" s="4">
        <v>12.877391304347825</v>
      </c>
      <c r="Y114" s="4">
        <v>0</v>
      </c>
      <c r="Z114" s="10">
        <v>0</v>
      </c>
      <c r="AA114" s="4">
        <v>5.3002173913043489</v>
      </c>
      <c r="AB114" s="4">
        <v>0</v>
      </c>
      <c r="AC114" s="10">
        <v>0</v>
      </c>
      <c r="AD114" s="4">
        <v>21.009456521739128</v>
      </c>
      <c r="AE114" s="4">
        <v>0</v>
      </c>
      <c r="AF114" s="10">
        <v>0</v>
      </c>
      <c r="AG114" s="4">
        <v>38.721413043478258</v>
      </c>
      <c r="AH114" s="4">
        <v>0</v>
      </c>
      <c r="AI114" s="10">
        <v>0</v>
      </c>
      <c r="AJ114" s="4">
        <v>34.680434782608707</v>
      </c>
      <c r="AK114" s="4">
        <v>0</v>
      </c>
      <c r="AL114" s="10" t="s">
        <v>912</v>
      </c>
      <c r="AM114" s="1">
        <v>265555</v>
      </c>
      <c r="AN114" s="1">
        <v>7</v>
      </c>
      <c r="AX114"/>
      <c r="AY114"/>
    </row>
    <row r="115" spans="1:51" x14ac:dyDescent="0.25">
      <c r="A115" t="s">
        <v>496</v>
      </c>
      <c r="B115" t="s">
        <v>414</v>
      </c>
      <c r="C115" t="s">
        <v>849</v>
      </c>
      <c r="D115" t="s">
        <v>555</v>
      </c>
      <c r="E115" s="4">
        <v>52.521739130434781</v>
      </c>
      <c r="F115" s="4">
        <v>157.29858695652175</v>
      </c>
      <c r="G115" s="4">
        <v>0</v>
      </c>
      <c r="H115" s="10">
        <v>0</v>
      </c>
      <c r="I115" s="4">
        <v>149.36902173913046</v>
      </c>
      <c r="J115" s="4">
        <v>0</v>
      </c>
      <c r="K115" s="10">
        <v>0</v>
      </c>
      <c r="L115" s="4">
        <v>18.233804347826091</v>
      </c>
      <c r="M115" s="4">
        <v>0</v>
      </c>
      <c r="N115" s="10">
        <v>0</v>
      </c>
      <c r="O115" s="4">
        <v>13.70369565217392</v>
      </c>
      <c r="P115" s="4">
        <v>0</v>
      </c>
      <c r="Q115" s="8">
        <v>0</v>
      </c>
      <c r="R115" s="4">
        <v>0.68434782608695655</v>
      </c>
      <c r="S115" s="4">
        <v>0</v>
      </c>
      <c r="T115" s="10">
        <v>0</v>
      </c>
      <c r="U115" s="4">
        <v>3.8457608695652161</v>
      </c>
      <c r="V115" s="4">
        <v>0</v>
      </c>
      <c r="W115" s="10">
        <v>0</v>
      </c>
      <c r="X115" s="4">
        <v>21.654456521739132</v>
      </c>
      <c r="Y115" s="4">
        <v>0</v>
      </c>
      <c r="Z115" s="10">
        <v>0</v>
      </c>
      <c r="AA115" s="4">
        <v>3.3994565217391304</v>
      </c>
      <c r="AB115" s="4">
        <v>0</v>
      </c>
      <c r="AC115" s="10">
        <v>0</v>
      </c>
      <c r="AD115" s="4">
        <v>83.370543478260899</v>
      </c>
      <c r="AE115" s="4">
        <v>0</v>
      </c>
      <c r="AF115" s="10">
        <v>0</v>
      </c>
      <c r="AG115" s="4">
        <v>2.4715217391304352</v>
      </c>
      <c r="AH115" s="4">
        <v>0</v>
      </c>
      <c r="AI115" s="10">
        <v>0</v>
      </c>
      <c r="AJ115" s="4">
        <v>28.168804347826079</v>
      </c>
      <c r="AK115" s="4">
        <v>0</v>
      </c>
      <c r="AL115" s="10" t="s">
        <v>912</v>
      </c>
      <c r="AM115" s="1">
        <v>265825</v>
      </c>
      <c r="AN115" s="1">
        <v>7</v>
      </c>
      <c r="AX115"/>
      <c r="AY115"/>
    </row>
    <row r="116" spans="1:51" x14ac:dyDescent="0.25">
      <c r="A116" t="s">
        <v>496</v>
      </c>
      <c r="B116" t="s">
        <v>345</v>
      </c>
      <c r="C116" t="s">
        <v>716</v>
      </c>
      <c r="D116" t="s">
        <v>593</v>
      </c>
      <c r="E116" s="4">
        <v>45.326086956521742</v>
      </c>
      <c r="F116" s="4">
        <v>147.22608695652173</v>
      </c>
      <c r="G116" s="4">
        <v>0</v>
      </c>
      <c r="H116" s="10">
        <v>0</v>
      </c>
      <c r="I116" s="4">
        <v>139.91086956521735</v>
      </c>
      <c r="J116" s="4">
        <v>0</v>
      </c>
      <c r="K116" s="10">
        <v>0</v>
      </c>
      <c r="L116" s="4">
        <v>9.3195652173913039</v>
      </c>
      <c r="M116" s="4">
        <v>0</v>
      </c>
      <c r="N116" s="10">
        <v>0</v>
      </c>
      <c r="O116" s="4">
        <v>2.0043478260869567</v>
      </c>
      <c r="P116" s="4">
        <v>0</v>
      </c>
      <c r="Q116" s="8">
        <v>0</v>
      </c>
      <c r="R116" s="4">
        <v>0</v>
      </c>
      <c r="S116" s="4">
        <v>0</v>
      </c>
      <c r="T116" s="10" t="s">
        <v>912</v>
      </c>
      <c r="U116" s="4">
        <v>7.3152173913043477</v>
      </c>
      <c r="V116" s="4">
        <v>0</v>
      </c>
      <c r="W116" s="10">
        <v>0</v>
      </c>
      <c r="X116" s="4">
        <v>47.385869565217391</v>
      </c>
      <c r="Y116" s="4">
        <v>0</v>
      </c>
      <c r="Z116" s="10">
        <v>0</v>
      </c>
      <c r="AA116" s="4">
        <v>0</v>
      </c>
      <c r="AB116" s="4">
        <v>0</v>
      </c>
      <c r="AC116" s="10" t="s">
        <v>912</v>
      </c>
      <c r="AD116" s="4">
        <v>74.590217391304321</v>
      </c>
      <c r="AE116" s="4">
        <v>0</v>
      </c>
      <c r="AF116" s="10">
        <v>0</v>
      </c>
      <c r="AG116" s="4">
        <v>0</v>
      </c>
      <c r="AH116" s="4">
        <v>0</v>
      </c>
      <c r="AI116" s="10" t="s">
        <v>912</v>
      </c>
      <c r="AJ116" s="4">
        <v>15.930434782608693</v>
      </c>
      <c r="AK116" s="4">
        <v>0</v>
      </c>
      <c r="AL116" s="10" t="s">
        <v>912</v>
      </c>
      <c r="AM116" s="1">
        <v>265735</v>
      </c>
      <c r="AN116" s="1">
        <v>7</v>
      </c>
      <c r="AX116"/>
      <c r="AY116"/>
    </row>
    <row r="117" spans="1:51" x14ac:dyDescent="0.25">
      <c r="A117" t="s">
        <v>496</v>
      </c>
      <c r="B117" t="s">
        <v>323</v>
      </c>
      <c r="C117" t="s">
        <v>643</v>
      </c>
      <c r="D117" t="s">
        <v>527</v>
      </c>
      <c r="E117" s="4">
        <v>83.402173913043484</v>
      </c>
      <c r="F117" s="4">
        <v>144.08152173913044</v>
      </c>
      <c r="G117" s="4">
        <v>0</v>
      </c>
      <c r="H117" s="10">
        <v>0</v>
      </c>
      <c r="I117" s="4">
        <v>138.42391304347825</v>
      </c>
      <c r="J117" s="4">
        <v>0</v>
      </c>
      <c r="K117" s="10">
        <v>0</v>
      </c>
      <c r="L117" s="4">
        <v>21.763586956521742</v>
      </c>
      <c r="M117" s="4">
        <v>0</v>
      </c>
      <c r="N117" s="10">
        <v>0</v>
      </c>
      <c r="O117" s="4">
        <v>16.864130434782609</v>
      </c>
      <c r="P117" s="4">
        <v>0</v>
      </c>
      <c r="Q117" s="8">
        <v>0</v>
      </c>
      <c r="R117" s="4">
        <v>0.49184782608695654</v>
      </c>
      <c r="S117" s="4">
        <v>0</v>
      </c>
      <c r="T117" s="10">
        <v>0</v>
      </c>
      <c r="U117" s="4">
        <v>4.4076086956521738</v>
      </c>
      <c r="V117" s="4">
        <v>0</v>
      </c>
      <c r="W117" s="10">
        <v>0</v>
      </c>
      <c r="X117" s="4">
        <v>32.100543478260867</v>
      </c>
      <c r="Y117" s="4">
        <v>0</v>
      </c>
      <c r="Z117" s="10">
        <v>0</v>
      </c>
      <c r="AA117" s="4">
        <v>0.75815217391304346</v>
      </c>
      <c r="AB117" s="4">
        <v>0</v>
      </c>
      <c r="AC117" s="10">
        <v>0</v>
      </c>
      <c r="AD117" s="4">
        <v>53.190217391304351</v>
      </c>
      <c r="AE117" s="4">
        <v>0</v>
      </c>
      <c r="AF117" s="10">
        <v>0</v>
      </c>
      <c r="AG117" s="4">
        <v>14.383152173913043</v>
      </c>
      <c r="AH117" s="4">
        <v>0</v>
      </c>
      <c r="AI117" s="10">
        <v>0</v>
      </c>
      <c r="AJ117" s="4">
        <v>21.885869565217391</v>
      </c>
      <c r="AK117" s="4">
        <v>0</v>
      </c>
      <c r="AL117" s="10" t="s">
        <v>912</v>
      </c>
      <c r="AM117" s="1">
        <v>265704</v>
      </c>
      <c r="AN117" s="1">
        <v>7</v>
      </c>
      <c r="AX117"/>
      <c r="AY117"/>
    </row>
    <row r="118" spans="1:51" x14ac:dyDescent="0.25">
      <c r="A118" t="s">
        <v>496</v>
      </c>
      <c r="B118" t="s">
        <v>377</v>
      </c>
      <c r="C118" t="s">
        <v>716</v>
      </c>
      <c r="D118" t="s">
        <v>593</v>
      </c>
      <c r="E118" s="4">
        <v>74.097826086956516</v>
      </c>
      <c r="F118" s="4">
        <v>232.45010869565212</v>
      </c>
      <c r="G118" s="4">
        <v>0</v>
      </c>
      <c r="H118" s="10">
        <v>0</v>
      </c>
      <c r="I118" s="4">
        <v>206.8535869565217</v>
      </c>
      <c r="J118" s="4">
        <v>0</v>
      </c>
      <c r="K118" s="10">
        <v>0</v>
      </c>
      <c r="L118" s="4">
        <v>7.3648913043478261</v>
      </c>
      <c r="M118" s="4">
        <v>0</v>
      </c>
      <c r="N118" s="10">
        <v>0</v>
      </c>
      <c r="O118" s="4">
        <v>0.54967391304347823</v>
      </c>
      <c r="P118" s="4">
        <v>0</v>
      </c>
      <c r="Q118" s="8">
        <v>0</v>
      </c>
      <c r="R118" s="4">
        <v>6.8152173913043477</v>
      </c>
      <c r="S118" s="4">
        <v>0</v>
      </c>
      <c r="T118" s="10">
        <v>0</v>
      </c>
      <c r="U118" s="4">
        <v>0</v>
      </c>
      <c r="V118" s="4">
        <v>0</v>
      </c>
      <c r="W118" s="10" t="s">
        <v>912</v>
      </c>
      <c r="X118" s="4">
        <v>36.970760869565204</v>
      </c>
      <c r="Y118" s="4">
        <v>0</v>
      </c>
      <c r="Z118" s="10">
        <v>0</v>
      </c>
      <c r="AA118" s="4">
        <v>18.781304347826083</v>
      </c>
      <c r="AB118" s="4">
        <v>0</v>
      </c>
      <c r="AC118" s="10">
        <v>0</v>
      </c>
      <c r="AD118" s="4">
        <v>120.37315217391303</v>
      </c>
      <c r="AE118" s="4">
        <v>0</v>
      </c>
      <c r="AF118" s="10">
        <v>0</v>
      </c>
      <c r="AG118" s="4">
        <v>0</v>
      </c>
      <c r="AH118" s="4">
        <v>0</v>
      </c>
      <c r="AI118" s="10" t="s">
        <v>912</v>
      </c>
      <c r="AJ118" s="4">
        <v>48.959999999999987</v>
      </c>
      <c r="AK118" s="4">
        <v>0</v>
      </c>
      <c r="AL118" s="10" t="s">
        <v>912</v>
      </c>
      <c r="AM118" s="1">
        <v>265776</v>
      </c>
      <c r="AN118" s="1">
        <v>7</v>
      </c>
      <c r="AX118"/>
      <c r="AY118"/>
    </row>
    <row r="119" spans="1:51" x14ac:dyDescent="0.25">
      <c r="A119" t="s">
        <v>496</v>
      </c>
      <c r="B119" t="s">
        <v>331</v>
      </c>
      <c r="C119" t="s">
        <v>716</v>
      </c>
      <c r="D119" t="s">
        <v>593</v>
      </c>
      <c r="E119" s="4">
        <v>42.804347826086953</v>
      </c>
      <c r="F119" s="4">
        <v>142.4883695652174</v>
      </c>
      <c r="G119" s="4">
        <v>0</v>
      </c>
      <c r="H119" s="10">
        <v>0</v>
      </c>
      <c r="I119" s="4">
        <v>116.10771739130436</v>
      </c>
      <c r="J119" s="4">
        <v>0</v>
      </c>
      <c r="K119" s="10">
        <v>0</v>
      </c>
      <c r="L119" s="4">
        <v>6.6632608695652173</v>
      </c>
      <c r="M119" s="4">
        <v>0</v>
      </c>
      <c r="N119" s="10">
        <v>0</v>
      </c>
      <c r="O119" s="4">
        <v>0</v>
      </c>
      <c r="P119" s="4">
        <v>0</v>
      </c>
      <c r="Q119" s="8" t="s">
        <v>912</v>
      </c>
      <c r="R119" s="4">
        <v>0</v>
      </c>
      <c r="S119" s="4">
        <v>0</v>
      </c>
      <c r="T119" s="10" t="s">
        <v>912</v>
      </c>
      <c r="U119" s="4">
        <v>6.6632608695652173</v>
      </c>
      <c r="V119" s="4">
        <v>0</v>
      </c>
      <c r="W119" s="10">
        <v>0</v>
      </c>
      <c r="X119" s="4">
        <v>18.794891304347836</v>
      </c>
      <c r="Y119" s="4">
        <v>0</v>
      </c>
      <c r="Z119" s="10">
        <v>0</v>
      </c>
      <c r="AA119" s="4">
        <v>19.717391304347824</v>
      </c>
      <c r="AB119" s="4">
        <v>0</v>
      </c>
      <c r="AC119" s="10">
        <v>0</v>
      </c>
      <c r="AD119" s="4">
        <v>72.040326086956512</v>
      </c>
      <c r="AE119" s="4">
        <v>0</v>
      </c>
      <c r="AF119" s="10">
        <v>0</v>
      </c>
      <c r="AG119" s="4">
        <v>0</v>
      </c>
      <c r="AH119" s="4">
        <v>0</v>
      </c>
      <c r="AI119" s="10" t="s">
        <v>912</v>
      </c>
      <c r="AJ119" s="4">
        <v>25.272500000000008</v>
      </c>
      <c r="AK119" s="4">
        <v>0</v>
      </c>
      <c r="AL119" s="10" t="s">
        <v>912</v>
      </c>
      <c r="AM119" s="1">
        <v>265712</v>
      </c>
      <c r="AN119" s="1">
        <v>7</v>
      </c>
      <c r="AX119"/>
      <c r="AY119"/>
    </row>
    <row r="120" spans="1:51" x14ac:dyDescent="0.25">
      <c r="A120" t="s">
        <v>496</v>
      </c>
      <c r="B120" t="s">
        <v>410</v>
      </c>
      <c r="C120" t="s">
        <v>770</v>
      </c>
      <c r="D120" t="s">
        <v>531</v>
      </c>
      <c r="E120" s="4">
        <v>50.445652173913047</v>
      </c>
      <c r="F120" s="4">
        <v>149.75728260869562</v>
      </c>
      <c r="G120" s="4">
        <v>68.153913043478255</v>
      </c>
      <c r="H120" s="10">
        <v>0.45509581808825444</v>
      </c>
      <c r="I120" s="4">
        <v>143.12260869565216</v>
      </c>
      <c r="J120" s="4">
        <v>68.153913043478255</v>
      </c>
      <c r="K120" s="10">
        <v>0.47619250141259245</v>
      </c>
      <c r="L120" s="4">
        <v>17.722282608695654</v>
      </c>
      <c r="M120" s="4">
        <v>6.7074999999999987</v>
      </c>
      <c r="N120" s="10">
        <v>0.378478334202214</v>
      </c>
      <c r="O120" s="4">
        <v>12.994021739130435</v>
      </c>
      <c r="P120" s="4">
        <v>6.7074999999999987</v>
      </c>
      <c r="Q120" s="8">
        <v>0.51619892090844444</v>
      </c>
      <c r="R120" s="4">
        <v>0</v>
      </c>
      <c r="S120" s="4">
        <v>0</v>
      </c>
      <c r="T120" s="10" t="s">
        <v>912</v>
      </c>
      <c r="U120" s="4">
        <v>4.7282608695652177</v>
      </c>
      <c r="V120" s="4">
        <v>0</v>
      </c>
      <c r="W120" s="10">
        <v>0</v>
      </c>
      <c r="X120" s="4">
        <v>26.889130434782597</v>
      </c>
      <c r="Y120" s="4">
        <v>7.5278260869565221</v>
      </c>
      <c r="Z120" s="10">
        <v>0.27995795941466584</v>
      </c>
      <c r="AA120" s="4">
        <v>1.9064130434782613</v>
      </c>
      <c r="AB120" s="4">
        <v>0</v>
      </c>
      <c r="AC120" s="10">
        <v>0</v>
      </c>
      <c r="AD120" s="4">
        <v>68.902065217391296</v>
      </c>
      <c r="AE120" s="4">
        <v>43.625108695652173</v>
      </c>
      <c r="AF120" s="10">
        <v>0.63314660537404233</v>
      </c>
      <c r="AG120" s="4">
        <v>1.5794565217391301</v>
      </c>
      <c r="AH120" s="4">
        <v>0</v>
      </c>
      <c r="AI120" s="10">
        <v>0</v>
      </c>
      <c r="AJ120" s="4">
        <v>32.757934782608693</v>
      </c>
      <c r="AK120" s="4">
        <v>10.293478260869565</v>
      </c>
      <c r="AL120" s="10">
        <v>3.1823970432946145</v>
      </c>
      <c r="AM120" s="1">
        <v>265821</v>
      </c>
      <c r="AN120" s="1">
        <v>7</v>
      </c>
      <c r="AX120"/>
      <c r="AY120"/>
    </row>
    <row r="121" spans="1:51" x14ac:dyDescent="0.25">
      <c r="A121" t="s">
        <v>496</v>
      </c>
      <c r="B121" t="s">
        <v>443</v>
      </c>
      <c r="C121" t="s">
        <v>729</v>
      </c>
      <c r="D121" t="s">
        <v>597</v>
      </c>
      <c r="E121" s="4">
        <v>45.413043478260867</v>
      </c>
      <c r="F121" s="4">
        <v>165.78315217391304</v>
      </c>
      <c r="G121" s="4">
        <v>0</v>
      </c>
      <c r="H121" s="10">
        <v>0</v>
      </c>
      <c r="I121" s="4">
        <v>159.9788043478261</v>
      </c>
      <c r="J121" s="4">
        <v>0</v>
      </c>
      <c r="K121" s="10">
        <v>0</v>
      </c>
      <c r="L121" s="4">
        <v>19.169565217391302</v>
      </c>
      <c r="M121" s="4">
        <v>0</v>
      </c>
      <c r="N121" s="10">
        <v>0</v>
      </c>
      <c r="O121" s="4">
        <v>13.365217391304347</v>
      </c>
      <c r="P121" s="4">
        <v>0</v>
      </c>
      <c r="Q121" s="8">
        <v>0</v>
      </c>
      <c r="R121" s="4">
        <v>4.5869565217391308</v>
      </c>
      <c r="S121" s="4">
        <v>0</v>
      </c>
      <c r="T121" s="10">
        <v>0</v>
      </c>
      <c r="U121" s="4">
        <v>1.2173913043478262</v>
      </c>
      <c r="V121" s="4">
        <v>0</v>
      </c>
      <c r="W121" s="10">
        <v>0</v>
      </c>
      <c r="X121" s="4">
        <v>34.676630434782609</v>
      </c>
      <c r="Y121" s="4">
        <v>0</v>
      </c>
      <c r="Z121" s="10">
        <v>0</v>
      </c>
      <c r="AA121" s="4">
        <v>0</v>
      </c>
      <c r="AB121" s="4">
        <v>0</v>
      </c>
      <c r="AC121" s="10" t="s">
        <v>912</v>
      </c>
      <c r="AD121" s="4">
        <v>91.109239130434773</v>
      </c>
      <c r="AE121" s="4">
        <v>0</v>
      </c>
      <c r="AF121" s="10">
        <v>0</v>
      </c>
      <c r="AG121" s="4">
        <v>3.5148913043478269</v>
      </c>
      <c r="AH121" s="4">
        <v>0</v>
      </c>
      <c r="AI121" s="10">
        <v>0</v>
      </c>
      <c r="AJ121" s="4">
        <v>17.312826086956523</v>
      </c>
      <c r="AK121" s="4">
        <v>0</v>
      </c>
      <c r="AL121" s="10" t="s">
        <v>912</v>
      </c>
      <c r="AM121" s="1">
        <v>265856</v>
      </c>
      <c r="AN121" s="1">
        <v>7</v>
      </c>
      <c r="AX121"/>
      <c r="AY121"/>
    </row>
    <row r="122" spans="1:51" x14ac:dyDescent="0.25">
      <c r="A122" t="s">
        <v>496</v>
      </c>
      <c r="B122" t="s">
        <v>252</v>
      </c>
      <c r="C122" t="s">
        <v>660</v>
      </c>
      <c r="D122" t="s">
        <v>599</v>
      </c>
      <c r="E122" s="4">
        <v>58.086956521739133</v>
      </c>
      <c r="F122" s="4">
        <v>214.8796739130434</v>
      </c>
      <c r="G122" s="4">
        <v>29.018586956521734</v>
      </c>
      <c r="H122" s="10">
        <v>0.13504575108516245</v>
      </c>
      <c r="I122" s="4">
        <v>192.45608695652169</v>
      </c>
      <c r="J122" s="4">
        <v>29.018586956521734</v>
      </c>
      <c r="K122" s="10">
        <v>0.15078030222591715</v>
      </c>
      <c r="L122" s="4">
        <v>58.421195652173907</v>
      </c>
      <c r="M122" s="4">
        <v>0.85978260869565215</v>
      </c>
      <c r="N122" s="10">
        <v>1.4716963579701382E-2</v>
      </c>
      <c r="O122" s="4">
        <v>35.997608695652168</v>
      </c>
      <c r="P122" s="4">
        <v>0.85978260869565215</v>
      </c>
      <c r="Q122" s="8">
        <v>2.3884436768142815E-2</v>
      </c>
      <c r="R122" s="4">
        <v>17.369239130434782</v>
      </c>
      <c r="S122" s="4">
        <v>0</v>
      </c>
      <c r="T122" s="10">
        <v>0</v>
      </c>
      <c r="U122" s="4">
        <v>5.0543478260869561</v>
      </c>
      <c r="V122" s="4">
        <v>0</v>
      </c>
      <c r="W122" s="10">
        <v>0</v>
      </c>
      <c r="X122" s="4">
        <v>34.513695652173908</v>
      </c>
      <c r="Y122" s="4">
        <v>5.7930434782608708</v>
      </c>
      <c r="Z122" s="10">
        <v>0.16784767231659775</v>
      </c>
      <c r="AA122" s="4">
        <v>0</v>
      </c>
      <c r="AB122" s="4">
        <v>0</v>
      </c>
      <c r="AC122" s="10" t="s">
        <v>912</v>
      </c>
      <c r="AD122" s="4">
        <v>113.35326086956518</v>
      </c>
      <c r="AE122" s="4">
        <v>22.276086956521734</v>
      </c>
      <c r="AF122" s="10">
        <v>0.19651915424078251</v>
      </c>
      <c r="AG122" s="4">
        <v>0</v>
      </c>
      <c r="AH122" s="4">
        <v>0</v>
      </c>
      <c r="AI122" s="10" t="s">
        <v>912</v>
      </c>
      <c r="AJ122" s="4">
        <v>8.5915217391304335</v>
      </c>
      <c r="AK122" s="4">
        <v>8.9673913043478257E-2</v>
      </c>
      <c r="AL122" s="10">
        <v>95.808484848484838</v>
      </c>
      <c r="AM122" s="1">
        <v>265583</v>
      </c>
      <c r="AN122" s="1">
        <v>7</v>
      </c>
      <c r="AX122"/>
      <c r="AY122"/>
    </row>
    <row r="123" spans="1:51" x14ac:dyDescent="0.25">
      <c r="A123" t="s">
        <v>496</v>
      </c>
      <c r="B123" t="s">
        <v>144</v>
      </c>
      <c r="C123" t="s">
        <v>772</v>
      </c>
      <c r="D123" t="s">
        <v>523</v>
      </c>
      <c r="E123" s="4">
        <v>115.53260869565217</v>
      </c>
      <c r="F123" s="4">
        <v>298.59380434782611</v>
      </c>
      <c r="G123" s="4">
        <v>0</v>
      </c>
      <c r="H123" s="10">
        <v>0</v>
      </c>
      <c r="I123" s="4">
        <v>284.49293478260876</v>
      </c>
      <c r="J123" s="4">
        <v>0</v>
      </c>
      <c r="K123" s="10">
        <v>0</v>
      </c>
      <c r="L123" s="4">
        <v>43.81663043478261</v>
      </c>
      <c r="M123" s="4">
        <v>0</v>
      </c>
      <c r="N123" s="10">
        <v>0</v>
      </c>
      <c r="O123" s="4">
        <v>35.12097826086957</v>
      </c>
      <c r="P123" s="4">
        <v>0</v>
      </c>
      <c r="Q123" s="8">
        <v>0</v>
      </c>
      <c r="R123" s="4">
        <v>4.1739130434782608</v>
      </c>
      <c r="S123" s="4">
        <v>0</v>
      </c>
      <c r="T123" s="10">
        <v>0</v>
      </c>
      <c r="U123" s="4">
        <v>4.5217391304347823</v>
      </c>
      <c r="V123" s="4">
        <v>0</v>
      </c>
      <c r="W123" s="10">
        <v>0</v>
      </c>
      <c r="X123" s="4">
        <v>67.1945652173913</v>
      </c>
      <c r="Y123" s="4">
        <v>0</v>
      </c>
      <c r="Z123" s="10">
        <v>0</v>
      </c>
      <c r="AA123" s="4">
        <v>5.4052173913043484</v>
      </c>
      <c r="AB123" s="4">
        <v>0</v>
      </c>
      <c r="AC123" s="10">
        <v>0</v>
      </c>
      <c r="AD123" s="4">
        <v>116.7676086956522</v>
      </c>
      <c r="AE123" s="4">
        <v>0</v>
      </c>
      <c r="AF123" s="10">
        <v>0</v>
      </c>
      <c r="AG123" s="4">
        <v>0</v>
      </c>
      <c r="AH123" s="4">
        <v>0</v>
      </c>
      <c r="AI123" s="10" t="s">
        <v>912</v>
      </c>
      <c r="AJ123" s="4">
        <v>65.409782608695664</v>
      </c>
      <c r="AK123" s="4">
        <v>0</v>
      </c>
      <c r="AL123" s="10" t="s">
        <v>912</v>
      </c>
      <c r="AM123" s="1">
        <v>265401</v>
      </c>
      <c r="AN123" s="1">
        <v>7</v>
      </c>
      <c r="AX123"/>
      <c r="AY123"/>
    </row>
    <row r="124" spans="1:51" x14ac:dyDescent="0.25">
      <c r="A124" t="s">
        <v>496</v>
      </c>
      <c r="B124" t="s">
        <v>21</v>
      </c>
      <c r="C124" t="s">
        <v>726</v>
      </c>
      <c r="D124" t="s">
        <v>593</v>
      </c>
      <c r="E124" s="4">
        <v>73.902173913043484</v>
      </c>
      <c r="F124" s="4">
        <v>216.86402173913038</v>
      </c>
      <c r="G124" s="4">
        <v>36.695543478260866</v>
      </c>
      <c r="H124" s="10">
        <v>0.16920991865770429</v>
      </c>
      <c r="I124" s="4">
        <v>202.61673913043475</v>
      </c>
      <c r="J124" s="4">
        <v>36.695543478260866</v>
      </c>
      <c r="K124" s="10">
        <v>0.18110815343167708</v>
      </c>
      <c r="L124" s="4">
        <v>22.386739130434783</v>
      </c>
      <c r="M124" s="4">
        <v>0</v>
      </c>
      <c r="N124" s="10">
        <v>0</v>
      </c>
      <c r="O124" s="4">
        <v>8.889456521739131</v>
      </c>
      <c r="P124" s="4">
        <v>0</v>
      </c>
      <c r="Q124" s="8">
        <v>0</v>
      </c>
      <c r="R124" s="4">
        <v>5.7581521739130421</v>
      </c>
      <c r="S124" s="4">
        <v>0</v>
      </c>
      <c r="T124" s="10">
        <v>0</v>
      </c>
      <c r="U124" s="4">
        <v>7.7391304347826084</v>
      </c>
      <c r="V124" s="4">
        <v>0</v>
      </c>
      <c r="W124" s="10">
        <v>0</v>
      </c>
      <c r="X124" s="4">
        <v>58.05271739130432</v>
      </c>
      <c r="Y124" s="4">
        <v>13.192391304347824</v>
      </c>
      <c r="Z124" s="10">
        <v>0.22724847168521872</v>
      </c>
      <c r="AA124" s="4">
        <v>0.75</v>
      </c>
      <c r="AB124" s="4">
        <v>0</v>
      </c>
      <c r="AC124" s="10">
        <v>0</v>
      </c>
      <c r="AD124" s="4">
        <v>109.86891304347824</v>
      </c>
      <c r="AE124" s="4">
        <v>14.590326086956521</v>
      </c>
      <c r="AF124" s="10">
        <v>0.13279758289028232</v>
      </c>
      <c r="AG124" s="4">
        <v>0.84782608695652173</v>
      </c>
      <c r="AH124" s="4">
        <v>0</v>
      </c>
      <c r="AI124" s="10">
        <v>0</v>
      </c>
      <c r="AJ124" s="4">
        <v>24.957826086956526</v>
      </c>
      <c r="AK124" s="4">
        <v>8.912826086956521</v>
      </c>
      <c r="AL124" s="10">
        <v>2.8002146393814491</v>
      </c>
      <c r="AM124" s="1">
        <v>265112</v>
      </c>
      <c r="AN124" s="1">
        <v>7</v>
      </c>
      <c r="AX124"/>
      <c r="AY124"/>
    </row>
    <row r="125" spans="1:51" x14ac:dyDescent="0.25">
      <c r="A125" t="s">
        <v>496</v>
      </c>
      <c r="B125" t="s">
        <v>264</v>
      </c>
      <c r="C125" t="s">
        <v>671</v>
      </c>
      <c r="D125" t="s">
        <v>616</v>
      </c>
      <c r="E125" s="4">
        <v>83.793478260869563</v>
      </c>
      <c r="F125" s="4">
        <v>233.98152173913047</v>
      </c>
      <c r="G125" s="4">
        <v>0.78260869565217395</v>
      </c>
      <c r="H125" s="10">
        <v>3.344745729642344E-3</v>
      </c>
      <c r="I125" s="4">
        <v>214.02152173913046</v>
      </c>
      <c r="J125" s="4">
        <v>0</v>
      </c>
      <c r="K125" s="10">
        <v>0</v>
      </c>
      <c r="L125" s="4">
        <v>45.846304347826091</v>
      </c>
      <c r="M125" s="4">
        <v>0.78260869565217395</v>
      </c>
      <c r="N125" s="10">
        <v>1.7070267860953184E-2</v>
      </c>
      <c r="O125" s="4">
        <v>30.231304347826093</v>
      </c>
      <c r="P125" s="4">
        <v>0</v>
      </c>
      <c r="Q125" s="8">
        <v>0</v>
      </c>
      <c r="R125" s="4">
        <v>10.049782608695651</v>
      </c>
      <c r="S125" s="4">
        <v>0</v>
      </c>
      <c r="T125" s="10">
        <v>0</v>
      </c>
      <c r="U125" s="4">
        <v>5.5652173913043477</v>
      </c>
      <c r="V125" s="4">
        <v>0.78260869565217395</v>
      </c>
      <c r="W125" s="10">
        <v>0.140625</v>
      </c>
      <c r="X125" s="4">
        <v>38.522173913043474</v>
      </c>
      <c r="Y125" s="4">
        <v>0</v>
      </c>
      <c r="Z125" s="10">
        <v>0</v>
      </c>
      <c r="AA125" s="4">
        <v>4.3449999999999998</v>
      </c>
      <c r="AB125" s="4">
        <v>0</v>
      </c>
      <c r="AC125" s="10">
        <v>0</v>
      </c>
      <c r="AD125" s="4">
        <v>114.23565217391307</v>
      </c>
      <c r="AE125" s="4">
        <v>0</v>
      </c>
      <c r="AF125" s="10">
        <v>0</v>
      </c>
      <c r="AG125" s="4">
        <v>4.8173913043478276</v>
      </c>
      <c r="AH125" s="4">
        <v>0</v>
      </c>
      <c r="AI125" s="10">
        <v>0</v>
      </c>
      <c r="AJ125" s="4">
        <v>26.215000000000007</v>
      </c>
      <c r="AK125" s="4">
        <v>0</v>
      </c>
      <c r="AL125" s="10" t="s">
        <v>912</v>
      </c>
      <c r="AM125" s="1">
        <v>265605</v>
      </c>
      <c r="AN125" s="1">
        <v>7</v>
      </c>
      <c r="AX125"/>
      <c r="AY125"/>
    </row>
    <row r="126" spans="1:51" x14ac:dyDescent="0.25">
      <c r="A126" t="s">
        <v>496</v>
      </c>
      <c r="B126" t="s">
        <v>131</v>
      </c>
      <c r="C126" t="s">
        <v>728</v>
      </c>
      <c r="D126" t="s">
        <v>596</v>
      </c>
      <c r="E126" s="4">
        <v>27.934782608695652</v>
      </c>
      <c r="F126" s="4">
        <v>112.53695652173914</v>
      </c>
      <c r="G126" s="4">
        <v>0</v>
      </c>
      <c r="H126" s="10">
        <v>0</v>
      </c>
      <c r="I126" s="4">
        <v>101.80217391304348</v>
      </c>
      <c r="J126" s="4">
        <v>0</v>
      </c>
      <c r="K126" s="10">
        <v>0</v>
      </c>
      <c r="L126" s="4">
        <v>15.614130434782609</v>
      </c>
      <c r="M126" s="4">
        <v>0</v>
      </c>
      <c r="N126" s="10">
        <v>0</v>
      </c>
      <c r="O126" s="4">
        <v>10.184782608695652</v>
      </c>
      <c r="P126" s="4">
        <v>0</v>
      </c>
      <c r="Q126" s="8">
        <v>0</v>
      </c>
      <c r="R126" s="4">
        <v>0</v>
      </c>
      <c r="S126" s="4">
        <v>0</v>
      </c>
      <c r="T126" s="10" t="s">
        <v>912</v>
      </c>
      <c r="U126" s="4">
        <v>5.4293478260869561</v>
      </c>
      <c r="V126" s="4">
        <v>0</v>
      </c>
      <c r="W126" s="10">
        <v>0</v>
      </c>
      <c r="X126" s="4">
        <v>20.105434782608693</v>
      </c>
      <c r="Y126" s="4">
        <v>0</v>
      </c>
      <c r="Z126" s="10">
        <v>0</v>
      </c>
      <c r="AA126" s="4">
        <v>5.3054347826086961</v>
      </c>
      <c r="AB126" s="4">
        <v>0</v>
      </c>
      <c r="AC126" s="10">
        <v>0</v>
      </c>
      <c r="AD126" s="4">
        <v>47.378260869565217</v>
      </c>
      <c r="AE126" s="4">
        <v>0</v>
      </c>
      <c r="AF126" s="10">
        <v>0</v>
      </c>
      <c r="AG126" s="4">
        <v>14.559782608695652</v>
      </c>
      <c r="AH126" s="4">
        <v>0</v>
      </c>
      <c r="AI126" s="10">
        <v>0</v>
      </c>
      <c r="AJ126" s="4">
        <v>9.5739130434782584</v>
      </c>
      <c r="AK126" s="4">
        <v>0</v>
      </c>
      <c r="AL126" s="10" t="s">
        <v>912</v>
      </c>
      <c r="AM126" s="1">
        <v>265383</v>
      </c>
      <c r="AN126" s="1">
        <v>7</v>
      </c>
      <c r="AX126"/>
      <c r="AY126"/>
    </row>
    <row r="127" spans="1:51" x14ac:dyDescent="0.25">
      <c r="A127" t="s">
        <v>496</v>
      </c>
      <c r="B127" t="s">
        <v>291</v>
      </c>
      <c r="C127" t="s">
        <v>772</v>
      </c>
      <c r="D127" t="s">
        <v>523</v>
      </c>
      <c r="E127" s="4">
        <v>68.423913043478265</v>
      </c>
      <c r="F127" s="4">
        <v>169.76010869565218</v>
      </c>
      <c r="G127" s="4">
        <v>0</v>
      </c>
      <c r="H127" s="10">
        <v>0</v>
      </c>
      <c r="I127" s="4">
        <v>158.06358695652176</v>
      </c>
      <c r="J127" s="4">
        <v>0</v>
      </c>
      <c r="K127" s="10">
        <v>0</v>
      </c>
      <c r="L127" s="4">
        <v>26.854347826086958</v>
      </c>
      <c r="M127" s="4">
        <v>0</v>
      </c>
      <c r="N127" s="10">
        <v>0</v>
      </c>
      <c r="O127" s="4">
        <v>15.157826086956517</v>
      </c>
      <c r="P127" s="4">
        <v>0</v>
      </c>
      <c r="Q127" s="8">
        <v>0</v>
      </c>
      <c r="R127" s="4">
        <v>5.9565217391304346</v>
      </c>
      <c r="S127" s="4">
        <v>0</v>
      </c>
      <c r="T127" s="10">
        <v>0</v>
      </c>
      <c r="U127" s="4">
        <v>5.7400000000000055</v>
      </c>
      <c r="V127" s="4">
        <v>0</v>
      </c>
      <c r="W127" s="10">
        <v>0</v>
      </c>
      <c r="X127" s="4">
        <v>27.968260869565228</v>
      </c>
      <c r="Y127" s="4">
        <v>0</v>
      </c>
      <c r="Z127" s="10">
        <v>0</v>
      </c>
      <c r="AA127" s="4">
        <v>0</v>
      </c>
      <c r="AB127" s="4">
        <v>0</v>
      </c>
      <c r="AC127" s="10" t="s">
        <v>912</v>
      </c>
      <c r="AD127" s="4">
        <v>70.056739130434778</v>
      </c>
      <c r="AE127" s="4">
        <v>0</v>
      </c>
      <c r="AF127" s="10">
        <v>0</v>
      </c>
      <c r="AG127" s="4">
        <v>35.51282608695653</v>
      </c>
      <c r="AH127" s="4">
        <v>0</v>
      </c>
      <c r="AI127" s="10">
        <v>0</v>
      </c>
      <c r="AJ127" s="4">
        <v>9.3679347826086943</v>
      </c>
      <c r="AK127" s="4">
        <v>0</v>
      </c>
      <c r="AL127" s="10" t="s">
        <v>912</v>
      </c>
      <c r="AM127" s="1">
        <v>265654</v>
      </c>
      <c r="AN127" s="1">
        <v>7</v>
      </c>
      <c r="AX127"/>
      <c r="AY127"/>
    </row>
    <row r="128" spans="1:51" x14ac:dyDescent="0.25">
      <c r="A128" t="s">
        <v>496</v>
      </c>
      <c r="B128" t="s">
        <v>31</v>
      </c>
      <c r="C128" t="s">
        <v>729</v>
      </c>
      <c r="D128" t="s">
        <v>597</v>
      </c>
      <c r="E128" s="4">
        <v>236.08695652173913</v>
      </c>
      <c r="F128" s="4">
        <v>342.71739130434781</v>
      </c>
      <c r="G128" s="4">
        <v>0</v>
      </c>
      <c r="H128" s="10">
        <v>0</v>
      </c>
      <c r="I128" s="4">
        <v>342.71739130434781</v>
      </c>
      <c r="J128" s="4">
        <v>0</v>
      </c>
      <c r="K128" s="10">
        <v>0</v>
      </c>
      <c r="L128" s="4">
        <v>23.771739130434781</v>
      </c>
      <c r="M128" s="4">
        <v>0</v>
      </c>
      <c r="N128" s="10">
        <v>0</v>
      </c>
      <c r="O128" s="4">
        <v>23.771739130434781</v>
      </c>
      <c r="P128" s="4">
        <v>0</v>
      </c>
      <c r="Q128" s="8">
        <v>0</v>
      </c>
      <c r="R128" s="4">
        <v>0</v>
      </c>
      <c r="S128" s="4">
        <v>0</v>
      </c>
      <c r="T128" s="10" t="s">
        <v>912</v>
      </c>
      <c r="U128" s="4">
        <v>0</v>
      </c>
      <c r="V128" s="4">
        <v>0</v>
      </c>
      <c r="W128" s="10" t="s">
        <v>912</v>
      </c>
      <c r="X128" s="4">
        <v>84.546195652173907</v>
      </c>
      <c r="Y128" s="4">
        <v>0</v>
      </c>
      <c r="Z128" s="10">
        <v>0</v>
      </c>
      <c r="AA128" s="4">
        <v>0</v>
      </c>
      <c r="AB128" s="4">
        <v>0</v>
      </c>
      <c r="AC128" s="10" t="s">
        <v>912</v>
      </c>
      <c r="AD128" s="4">
        <v>152.92391304347825</v>
      </c>
      <c r="AE128" s="4">
        <v>0</v>
      </c>
      <c r="AF128" s="10">
        <v>0</v>
      </c>
      <c r="AG128" s="4">
        <v>0</v>
      </c>
      <c r="AH128" s="4">
        <v>0</v>
      </c>
      <c r="AI128" s="10" t="s">
        <v>912</v>
      </c>
      <c r="AJ128" s="4">
        <v>81.475543478260875</v>
      </c>
      <c r="AK128" s="4">
        <v>0</v>
      </c>
      <c r="AL128" s="10" t="s">
        <v>912</v>
      </c>
      <c r="AM128" s="1">
        <v>265149</v>
      </c>
      <c r="AN128" s="1">
        <v>7</v>
      </c>
      <c r="AX128"/>
      <c r="AY128"/>
    </row>
    <row r="129" spans="1:51" x14ac:dyDescent="0.25">
      <c r="A129" t="s">
        <v>496</v>
      </c>
      <c r="B129" t="s">
        <v>398</v>
      </c>
      <c r="C129" t="s">
        <v>788</v>
      </c>
      <c r="D129" t="s">
        <v>571</v>
      </c>
      <c r="E129" s="4">
        <v>76.847826086956516</v>
      </c>
      <c r="F129" s="4">
        <v>414.43163043478262</v>
      </c>
      <c r="G129" s="4">
        <v>82.977826086956497</v>
      </c>
      <c r="H129" s="10">
        <v>0.20022078430621712</v>
      </c>
      <c r="I129" s="4">
        <v>370.12456521739136</v>
      </c>
      <c r="J129" s="4">
        <v>82.977826086956497</v>
      </c>
      <c r="K129" s="10">
        <v>0.22418891877176475</v>
      </c>
      <c r="L129" s="4">
        <v>46.930543478260866</v>
      </c>
      <c r="M129" s="4">
        <v>1.9658695652173914</v>
      </c>
      <c r="N129" s="10">
        <v>4.1888915395322884E-2</v>
      </c>
      <c r="O129" s="4">
        <v>28.099021739130432</v>
      </c>
      <c r="P129" s="4">
        <v>1.9658695652173914</v>
      </c>
      <c r="Q129" s="8">
        <v>6.9962206637241758E-2</v>
      </c>
      <c r="R129" s="4">
        <v>13.353260869565217</v>
      </c>
      <c r="S129" s="4">
        <v>0</v>
      </c>
      <c r="T129" s="10">
        <v>0</v>
      </c>
      <c r="U129" s="4">
        <v>5.4782608695652177</v>
      </c>
      <c r="V129" s="4">
        <v>0</v>
      </c>
      <c r="W129" s="10">
        <v>0</v>
      </c>
      <c r="X129" s="4">
        <v>111.50880434782611</v>
      </c>
      <c r="Y129" s="4">
        <v>15.845760869565224</v>
      </c>
      <c r="Z129" s="10">
        <v>0.14210322639760364</v>
      </c>
      <c r="AA129" s="4">
        <v>25.475543478260871</v>
      </c>
      <c r="AB129" s="4">
        <v>0</v>
      </c>
      <c r="AC129" s="10">
        <v>0</v>
      </c>
      <c r="AD129" s="4">
        <v>193.11760869565217</v>
      </c>
      <c r="AE129" s="4">
        <v>61.598586956521714</v>
      </c>
      <c r="AF129" s="10">
        <v>0.3189692921974781</v>
      </c>
      <c r="AG129" s="4">
        <v>7.0951086956521738</v>
      </c>
      <c r="AH129" s="4">
        <v>0</v>
      </c>
      <c r="AI129" s="10">
        <v>0</v>
      </c>
      <c r="AJ129" s="4">
        <v>30.304021739130434</v>
      </c>
      <c r="AK129" s="4">
        <v>3.5676086956521744</v>
      </c>
      <c r="AL129" s="10">
        <v>8.4942111998050081</v>
      </c>
      <c r="AM129" s="1">
        <v>265803</v>
      </c>
      <c r="AN129" s="1">
        <v>7</v>
      </c>
      <c r="AX129"/>
      <c r="AY129"/>
    </row>
    <row r="130" spans="1:51" x14ac:dyDescent="0.25">
      <c r="A130" t="s">
        <v>496</v>
      </c>
      <c r="B130" t="s">
        <v>24</v>
      </c>
      <c r="C130" t="s">
        <v>697</v>
      </c>
      <c r="D130" t="s">
        <v>593</v>
      </c>
      <c r="E130" s="4">
        <v>75.097826086956516</v>
      </c>
      <c r="F130" s="4">
        <v>356.66336956521741</v>
      </c>
      <c r="G130" s="4">
        <v>17.060108695652175</v>
      </c>
      <c r="H130" s="10">
        <v>4.7832522628967825E-2</v>
      </c>
      <c r="I130" s="4">
        <v>326.70684782608697</v>
      </c>
      <c r="J130" s="4">
        <v>17.060108695652175</v>
      </c>
      <c r="K130" s="10">
        <v>5.2218399489237628E-2</v>
      </c>
      <c r="L130" s="4">
        <v>61.269021739130437</v>
      </c>
      <c r="M130" s="4">
        <v>0</v>
      </c>
      <c r="N130" s="10">
        <v>0</v>
      </c>
      <c r="O130" s="4">
        <v>36.769021739130437</v>
      </c>
      <c r="P130" s="4">
        <v>0</v>
      </c>
      <c r="Q130" s="8">
        <v>0</v>
      </c>
      <c r="R130" s="4">
        <v>19.130434782608695</v>
      </c>
      <c r="S130" s="4">
        <v>0</v>
      </c>
      <c r="T130" s="10">
        <v>0</v>
      </c>
      <c r="U130" s="4">
        <v>5.3695652173913047</v>
      </c>
      <c r="V130" s="4">
        <v>0</v>
      </c>
      <c r="W130" s="10">
        <v>0</v>
      </c>
      <c r="X130" s="4">
        <v>67.567934782608702</v>
      </c>
      <c r="Y130" s="4">
        <v>0</v>
      </c>
      <c r="Z130" s="10">
        <v>0</v>
      </c>
      <c r="AA130" s="4">
        <v>5.4565217391304346</v>
      </c>
      <c r="AB130" s="4">
        <v>0</v>
      </c>
      <c r="AC130" s="10">
        <v>0</v>
      </c>
      <c r="AD130" s="4">
        <v>168.57641304347828</v>
      </c>
      <c r="AE130" s="4">
        <v>16.625326086956523</v>
      </c>
      <c r="AF130" s="10">
        <v>9.8621899628796902E-2</v>
      </c>
      <c r="AG130" s="4">
        <v>0</v>
      </c>
      <c r="AH130" s="4">
        <v>0</v>
      </c>
      <c r="AI130" s="10" t="s">
        <v>912</v>
      </c>
      <c r="AJ130" s="4">
        <v>53.793478260869563</v>
      </c>
      <c r="AK130" s="4">
        <v>0.43478260869565216</v>
      </c>
      <c r="AL130" s="10">
        <v>123.72499999999999</v>
      </c>
      <c r="AM130" s="1">
        <v>265121</v>
      </c>
      <c r="AN130" s="1">
        <v>7</v>
      </c>
      <c r="AX130"/>
      <c r="AY130"/>
    </row>
    <row r="131" spans="1:51" x14ac:dyDescent="0.25">
      <c r="A131" t="s">
        <v>496</v>
      </c>
      <c r="B131" t="s">
        <v>27</v>
      </c>
      <c r="C131" t="s">
        <v>716</v>
      </c>
      <c r="D131" t="s">
        <v>593</v>
      </c>
      <c r="E131" s="4">
        <v>124.56521739130434</v>
      </c>
      <c r="F131" s="4">
        <v>518.34554347826077</v>
      </c>
      <c r="G131" s="4">
        <v>2.0092391304347825</v>
      </c>
      <c r="H131" s="10">
        <v>3.8762542780866973E-3</v>
      </c>
      <c r="I131" s="4">
        <v>471.16891304347826</v>
      </c>
      <c r="J131" s="4">
        <v>2.0092391304347825</v>
      </c>
      <c r="K131" s="10">
        <v>4.2643711730815633E-3</v>
      </c>
      <c r="L131" s="4">
        <v>63.958695652173908</v>
      </c>
      <c r="M131" s="4">
        <v>0.40847826086956518</v>
      </c>
      <c r="N131" s="10">
        <v>6.3865946092926821E-3</v>
      </c>
      <c r="O131" s="4">
        <v>37.436956521739127</v>
      </c>
      <c r="P131" s="4">
        <v>0.40847826086956518</v>
      </c>
      <c r="Q131" s="8">
        <v>1.0911096916555368E-2</v>
      </c>
      <c r="R131" s="4">
        <v>20.695652173913043</v>
      </c>
      <c r="S131" s="4">
        <v>0</v>
      </c>
      <c r="T131" s="10">
        <v>0</v>
      </c>
      <c r="U131" s="4">
        <v>5.8260869565217392</v>
      </c>
      <c r="V131" s="4">
        <v>0</v>
      </c>
      <c r="W131" s="10">
        <v>0</v>
      </c>
      <c r="X131" s="4">
        <v>100.85891304347827</v>
      </c>
      <c r="Y131" s="4">
        <v>0.95945652173913043</v>
      </c>
      <c r="Z131" s="10">
        <v>9.5128580388877271E-3</v>
      </c>
      <c r="AA131" s="4">
        <v>20.654891304347824</v>
      </c>
      <c r="AB131" s="4">
        <v>0</v>
      </c>
      <c r="AC131" s="10">
        <v>0</v>
      </c>
      <c r="AD131" s="4">
        <v>274.84043478260867</v>
      </c>
      <c r="AE131" s="4">
        <v>0.64130434782608692</v>
      </c>
      <c r="AF131" s="10">
        <v>2.3333697180814798E-3</v>
      </c>
      <c r="AG131" s="4">
        <v>11.625</v>
      </c>
      <c r="AH131" s="4">
        <v>0</v>
      </c>
      <c r="AI131" s="10">
        <v>0</v>
      </c>
      <c r="AJ131" s="4">
        <v>46.407608695652172</v>
      </c>
      <c r="AK131" s="4">
        <v>0</v>
      </c>
      <c r="AL131" s="10" t="s">
        <v>912</v>
      </c>
      <c r="AM131" s="1">
        <v>265136</v>
      </c>
      <c r="AN131" s="1">
        <v>7</v>
      </c>
      <c r="AX131"/>
      <c r="AY131"/>
    </row>
    <row r="132" spans="1:51" x14ac:dyDescent="0.25">
      <c r="A132" t="s">
        <v>496</v>
      </c>
      <c r="B132" t="s">
        <v>22</v>
      </c>
      <c r="C132" t="s">
        <v>683</v>
      </c>
      <c r="D132" t="s">
        <v>589</v>
      </c>
      <c r="E132" s="4">
        <v>95.641304347826093</v>
      </c>
      <c r="F132" s="4">
        <v>278.58641304347833</v>
      </c>
      <c r="G132" s="4">
        <v>55.372934782608702</v>
      </c>
      <c r="H132" s="10">
        <v>0.19876394608651204</v>
      </c>
      <c r="I132" s="4">
        <v>261.86815217391313</v>
      </c>
      <c r="J132" s="4">
        <v>54.592173913043482</v>
      </c>
      <c r="K132" s="10">
        <v>0.20847198660793034</v>
      </c>
      <c r="L132" s="4">
        <v>26.08304347826088</v>
      </c>
      <c r="M132" s="4">
        <v>0.7807608695652174</v>
      </c>
      <c r="N132" s="10">
        <v>2.993365671517393E-2</v>
      </c>
      <c r="O132" s="4">
        <v>20.171847826086967</v>
      </c>
      <c r="P132" s="4">
        <v>0</v>
      </c>
      <c r="Q132" s="8">
        <v>0</v>
      </c>
      <c r="R132" s="4">
        <v>0.7807608695652174</v>
      </c>
      <c r="S132" s="4">
        <v>0.7807608695652174</v>
      </c>
      <c r="T132" s="10">
        <v>1</v>
      </c>
      <c r="U132" s="4">
        <v>5.1304347826086953</v>
      </c>
      <c r="V132" s="4">
        <v>0</v>
      </c>
      <c r="W132" s="10">
        <v>0</v>
      </c>
      <c r="X132" s="4">
        <v>74.905760869565228</v>
      </c>
      <c r="Y132" s="4">
        <v>25.885108695652178</v>
      </c>
      <c r="Z132" s="10">
        <v>0.3455689975665075</v>
      </c>
      <c r="AA132" s="4">
        <v>10.807065217391301</v>
      </c>
      <c r="AB132" s="4">
        <v>0</v>
      </c>
      <c r="AC132" s="10">
        <v>0</v>
      </c>
      <c r="AD132" s="4">
        <v>143.43369565217395</v>
      </c>
      <c r="AE132" s="4">
        <v>28.707065217391307</v>
      </c>
      <c r="AF132" s="10">
        <v>0.20014171068286357</v>
      </c>
      <c r="AG132" s="4">
        <v>0</v>
      </c>
      <c r="AH132" s="4">
        <v>0</v>
      </c>
      <c r="AI132" s="10" t="s">
        <v>912</v>
      </c>
      <c r="AJ132" s="4">
        <v>23.356847826086966</v>
      </c>
      <c r="AK132" s="4">
        <v>0</v>
      </c>
      <c r="AL132" s="10" t="s">
        <v>912</v>
      </c>
      <c r="AM132" s="1">
        <v>265118</v>
      </c>
      <c r="AN132" s="1">
        <v>7</v>
      </c>
      <c r="AX132"/>
      <c r="AY132"/>
    </row>
    <row r="133" spans="1:51" x14ac:dyDescent="0.25">
      <c r="A133" t="s">
        <v>496</v>
      </c>
      <c r="B133" t="s">
        <v>365</v>
      </c>
      <c r="C133" t="s">
        <v>705</v>
      </c>
      <c r="D133" t="s">
        <v>619</v>
      </c>
      <c r="E133" s="4">
        <v>29.510869565217391</v>
      </c>
      <c r="F133" s="4">
        <v>88.133586956521754</v>
      </c>
      <c r="G133" s="4">
        <v>4.2701086956521745</v>
      </c>
      <c r="H133" s="10">
        <v>4.8450413095732885E-2</v>
      </c>
      <c r="I133" s="4">
        <v>75.52739130434783</v>
      </c>
      <c r="J133" s="4">
        <v>4.2701086956521745</v>
      </c>
      <c r="K133" s="10">
        <v>5.6537219436657023E-2</v>
      </c>
      <c r="L133" s="4">
        <v>23.133586956521746</v>
      </c>
      <c r="M133" s="4">
        <v>0</v>
      </c>
      <c r="N133" s="10">
        <v>0</v>
      </c>
      <c r="O133" s="4">
        <v>11.235652173913047</v>
      </c>
      <c r="P133" s="4">
        <v>0</v>
      </c>
      <c r="Q133" s="8">
        <v>0</v>
      </c>
      <c r="R133" s="4">
        <v>5.7869565217391301</v>
      </c>
      <c r="S133" s="4">
        <v>0</v>
      </c>
      <c r="T133" s="10">
        <v>0</v>
      </c>
      <c r="U133" s="4">
        <v>6.1109782608695671</v>
      </c>
      <c r="V133" s="4">
        <v>0</v>
      </c>
      <c r="W133" s="10">
        <v>0</v>
      </c>
      <c r="X133" s="4">
        <v>31.20804347826088</v>
      </c>
      <c r="Y133" s="4">
        <v>0</v>
      </c>
      <c r="Z133" s="10">
        <v>0</v>
      </c>
      <c r="AA133" s="4">
        <v>0.70826086956521739</v>
      </c>
      <c r="AB133" s="4">
        <v>0</v>
      </c>
      <c r="AC133" s="10">
        <v>0</v>
      </c>
      <c r="AD133" s="4">
        <v>28.104347826086954</v>
      </c>
      <c r="AE133" s="4">
        <v>4.2701086956521745</v>
      </c>
      <c r="AF133" s="10">
        <v>0.15193765470297033</v>
      </c>
      <c r="AG133" s="4">
        <v>4.9793478260869559</v>
      </c>
      <c r="AH133" s="4">
        <v>0</v>
      </c>
      <c r="AI133" s="10">
        <v>0</v>
      </c>
      <c r="AJ133" s="4">
        <v>0</v>
      </c>
      <c r="AK133" s="4">
        <v>0</v>
      </c>
      <c r="AL133" s="10" t="s">
        <v>912</v>
      </c>
      <c r="AM133" s="1">
        <v>265760</v>
      </c>
      <c r="AN133" s="1">
        <v>7</v>
      </c>
      <c r="AX133"/>
      <c r="AY133"/>
    </row>
    <row r="134" spans="1:51" x14ac:dyDescent="0.25">
      <c r="A134" t="s">
        <v>496</v>
      </c>
      <c r="B134" t="s">
        <v>296</v>
      </c>
      <c r="C134" t="s">
        <v>705</v>
      </c>
      <c r="D134" t="s">
        <v>619</v>
      </c>
      <c r="E134" s="4">
        <v>45.673913043478258</v>
      </c>
      <c r="F134" s="4">
        <v>103.46152173913042</v>
      </c>
      <c r="G134" s="4">
        <v>17.643695652173914</v>
      </c>
      <c r="H134" s="10">
        <v>0.17053388888538695</v>
      </c>
      <c r="I134" s="4">
        <v>95.225760869565207</v>
      </c>
      <c r="J134" s="4">
        <v>17.643695652173914</v>
      </c>
      <c r="K134" s="10">
        <v>0.18528280048443233</v>
      </c>
      <c r="L134" s="4">
        <v>11.188043478260871</v>
      </c>
      <c r="M134" s="4">
        <v>0</v>
      </c>
      <c r="N134" s="10">
        <v>0</v>
      </c>
      <c r="O134" s="4">
        <v>6.3532608695652195</v>
      </c>
      <c r="P134" s="4">
        <v>0</v>
      </c>
      <c r="Q134" s="8">
        <v>0</v>
      </c>
      <c r="R134" s="4">
        <v>0</v>
      </c>
      <c r="S134" s="4">
        <v>0</v>
      </c>
      <c r="T134" s="10" t="s">
        <v>912</v>
      </c>
      <c r="U134" s="4">
        <v>4.8347826086956518</v>
      </c>
      <c r="V134" s="4">
        <v>0</v>
      </c>
      <c r="W134" s="10">
        <v>0</v>
      </c>
      <c r="X134" s="4">
        <v>21.262282608695649</v>
      </c>
      <c r="Y134" s="4">
        <v>11.076956521739129</v>
      </c>
      <c r="Z134" s="10">
        <v>0.52096742036572208</v>
      </c>
      <c r="AA134" s="4">
        <v>3.4009782608695658</v>
      </c>
      <c r="AB134" s="4">
        <v>0</v>
      </c>
      <c r="AC134" s="10">
        <v>0</v>
      </c>
      <c r="AD134" s="4">
        <v>26.992608695652169</v>
      </c>
      <c r="AE134" s="4">
        <v>4.4197826086956526</v>
      </c>
      <c r="AF134" s="10">
        <v>0.16374047645893405</v>
      </c>
      <c r="AG134" s="4">
        <v>14.34413043478261</v>
      </c>
      <c r="AH134" s="4">
        <v>0</v>
      </c>
      <c r="AI134" s="10">
        <v>0</v>
      </c>
      <c r="AJ134" s="4">
        <v>26.273478260869553</v>
      </c>
      <c r="AK134" s="4">
        <v>2.1469565217391309</v>
      </c>
      <c r="AL134" s="10">
        <v>12.237545565006068</v>
      </c>
      <c r="AM134" s="1">
        <v>265663</v>
      </c>
      <c r="AN134" s="1">
        <v>7</v>
      </c>
      <c r="AX134"/>
      <c r="AY134"/>
    </row>
    <row r="135" spans="1:51" x14ac:dyDescent="0.25">
      <c r="A135" t="s">
        <v>496</v>
      </c>
      <c r="B135" t="s">
        <v>142</v>
      </c>
      <c r="C135" t="s">
        <v>701</v>
      </c>
      <c r="D135" t="s">
        <v>524</v>
      </c>
      <c r="E135" s="4">
        <v>43.847826086956523</v>
      </c>
      <c r="F135" s="4">
        <v>126.7171739130435</v>
      </c>
      <c r="G135" s="4">
        <v>0.2608695652173913</v>
      </c>
      <c r="H135" s="10">
        <v>2.0586756882410157E-3</v>
      </c>
      <c r="I135" s="4">
        <v>119.22815217391306</v>
      </c>
      <c r="J135" s="4">
        <v>0</v>
      </c>
      <c r="K135" s="10">
        <v>0</v>
      </c>
      <c r="L135" s="4">
        <v>16.40152173913043</v>
      </c>
      <c r="M135" s="4">
        <v>0</v>
      </c>
      <c r="N135" s="10">
        <v>0</v>
      </c>
      <c r="O135" s="4">
        <v>9.1733695652173903</v>
      </c>
      <c r="P135" s="4">
        <v>0</v>
      </c>
      <c r="Q135" s="8">
        <v>0</v>
      </c>
      <c r="R135" s="4">
        <v>7.5760869565217395E-2</v>
      </c>
      <c r="S135" s="4">
        <v>0</v>
      </c>
      <c r="T135" s="10">
        <v>0</v>
      </c>
      <c r="U135" s="4">
        <v>7.1523913043478222</v>
      </c>
      <c r="V135" s="4">
        <v>0</v>
      </c>
      <c r="W135" s="10">
        <v>0</v>
      </c>
      <c r="X135" s="4">
        <v>18.373913043478261</v>
      </c>
      <c r="Y135" s="4">
        <v>0</v>
      </c>
      <c r="Z135" s="10">
        <v>0</v>
      </c>
      <c r="AA135" s="4">
        <v>0.2608695652173913</v>
      </c>
      <c r="AB135" s="4">
        <v>0.2608695652173913</v>
      </c>
      <c r="AC135" s="10">
        <v>1</v>
      </c>
      <c r="AD135" s="4">
        <v>63.505000000000003</v>
      </c>
      <c r="AE135" s="4">
        <v>0</v>
      </c>
      <c r="AF135" s="10">
        <v>0</v>
      </c>
      <c r="AG135" s="4">
        <v>16.041195652173919</v>
      </c>
      <c r="AH135" s="4">
        <v>0</v>
      </c>
      <c r="AI135" s="10">
        <v>0</v>
      </c>
      <c r="AJ135" s="4">
        <v>12.13467391304348</v>
      </c>
      <c r="AK135" s="4">
        <v>0</v>
      </c>
      <c r="AL135" s="10" t="s">
        <v>912</v>
      </c>
      <c r="AM135" s="1">
        <v>265398</v>
      </c>
      <c r="AN135" s="1">
        <v>7</v>
      </c>
      <c r="AX135"/>
      <c r="AY135"/>
    </row>
    <row r="136" spans="1:51" x14ac:dyDescent="0.25">
      <c r="A136" t="s">
        <v>496</v>
      </c>
      <c r="B136" t="s">
        <v>11</v>
      </c>
      <c r="C136" t="s">
        <v>755</v>
      </c>
      <c r="D136" t="s">
        <v>589</v>
      </c>
      <c r="E136" s="4">
        <v>19.304347826086957</v>
      </c>
      <c r="F136" s="4">
        <v>51.348478260869555</v>
      </c>
      <c r="G136" s="4">
        <v>3.0978260869565219E-2</v>
      </c>
      <c r="H136" s="10">
        <v>6.0329462369233258E-4</v>
      </c>
      <c r="I136" s="4">
        <v>49.36586956521738</v>
      </c>
      <c r="J136" s="4">
        <v>3.0978260869565219E-2</v>
      </c>
      <c r="K136" s="10">
        <v>6.2752385691575347E-4</v>
      </c>
      <c r="L136" s="4">
        <v>12.241847826086955</v>
      </c>
      <c r="M136" s="4">
        <v>0</v>
      </c>
      <c r="N136" s="10">
        <v>0</v>
      </c>
      <c r="O136" s="4">
        <v>10.259239130434782</v>
      </c>
      <c r="P136" s="4">
        <v>0</v>
      </c>
      <c r="Q136" s="8">
        <v>0</v>
      </c>
      <c r="R136" s="4">
        <v>0</v>
      </c>
      <c r="S136" s="4">
        <v>0</v>
      </c>
      <c r="T136" s="10" t="s">
        <v>912</v>
      </c>
      <c r="U136" s="4">
        <v>1.9826086956521736</v>
      </c>
      <c r="V136" s="4">
        <v>0</v>
      </c>
      <c r="W136" s="10">
        <v>0</v>
      </c>
      <c r="X136" s="4">
        <v>8.4731521739130411</v>
      </c>
      <c r="Y136" s="4">
        <v>0</v>
      </c>
      <c r="Z136" s="10">
        <v>0</v>
      </c>
      <c r="AA136" s="4">
        <v>0</v>
      </c>
      <c r="AB136" s="4">
        <v>0</v>
      </c>
      <c r="AC136" s="10" t="s">
        <v>912</v>
      </c>
      <c r="AD136" s="4">
        <v>19.275543478260861</v>
      </c>
      <c r="AE136" s="4">
        <v>3.0978260869565219E-2</v>
      </c>
      <c r="AF136" s="10">
        <v>1.6071277525587172E-3</v>
      </c>
      <c r="AG136" s="4">
        <v>0.27913043478260868</v>
      </c>
      <c r="AH136" s="4">
        <v>0</v>
      </c>
      <c r="AI136" s="10">
        <v>0</v>
      </c>
      <c r="AJ136" s="4">
        <v>11.078804347826088</v>
      </c>
      <c r="AK136" s="4">
        <v>0</v>
      </c>
      <c r="AL136" s="10" t="s">
        <v>912</v>
      </c>
      <c r="AM136" s="1">
        <v>265321</v>
      </c>
      <c r="AN136" s="1">
        <v>7</v>
      </c>
      <c r="AX136"/>
      <c r="AY136"/>
    </row>
    <row r="137" spans="1:51" x14ac:dyDescent="0.25">
      <c r="A137" t="s">
        <v>496</v>
      </c>
      <c r="B137" t="s">
        <v>402</v>
      </c>
      <c r="C137" t="s">
        <v>727</v>
      </c>
      <c r="D137" t="s">
        <v>593</v>
      </c>
      <c r="E137" s="4">
        <v>18.782608695652176</v>
      </c>
      <c r="F137" s="4">
        <v>54.878913043478263</v>
      </c>
      <c r="G137" s="4">
        <v>2.2064130434782601</v>
      </c>
      <c r="H137" s="10">
        <v>4.0205115610256553E-2</v>
      </c>
      <c r="I137" s="4">
        <v>50.748043478260868</v>
      </c>
      <c r="J137" s="4">
        <v>2.2064130434782601</v>
      </c>
      <c r="K137" s="10">
        <v>4.3477795245907946E-2</v>
      </c>
      <c r="L137" s="4">
        <v>8.8798913043478311</v>
      </c>
      <c r="M137" s="4">
        <v>0</v>
      </c>
      <c r="N137" s="10">
        <v>0</v>
      </c>
      <c r="O137" s="4">
        <v>4.7490217391304359</v>
      </c>
      <c r="P137" s="4">
        <v>0</v>
      </c>
      <c r="Q137" s="8">
        <v>0</v>
      </c>
      <c r="R137" s="4">
        <v>1.6382608695652181</v>
      </c>
      <c r="S137" s="4">
        <v>0</v>
      </c>
      <c r="T137" s="10">
        <v>0</v>
      </c>
      <c r="U137" s="4">
        <v>2.4926086956521774</v>
      </c>
      <c r="V137" s="4">
        <v>0</v>
      </c>
      <c r="W137" s="10">
        <v>0</v>
      </c>
      <c r="X137" s="4">
        <v>17.150108695652165</v>
      </c>
      <c r="Y137" s="4">
        <v>2.2064130434782601</v>
      </c>
      <c r="Z137" s="10">
        <v>0.12865300638226404</v>
      </c>
      <c r="AA137" s="4">
        <v>0</v>
      </c>
      <c r="AB137" s="4">
        <v>0</v>
      </c>
      <c r="AC137" s="10" t="s">
        <v>912</v>
      </c>
      <c r="AD137" s="4">
        <v>20.29326086956522</v>
      </c>
      <c r="AE137" s="4">
        <v>0</v>
      </c>
      <c r="AF137" s="10">
        <v>0</v>
      </c>
      <c r="AG137" s="4">
        <v>0</v>
      </c>
      <c r="AH137" s="4">
        <v>0</v>
      </c>
      <c r="AI137" s="10" t="s">
        <v>912</v>
      </c>
      <c r="AJ137" s="4">
        <v>8.5556521739130442</v>
      </c>
      <c r="AK137" s="4">
        <v>0</v>
      </c>
      <c r="AL137" s="10" t="s">
        <v>912</v>
      </c>
      <c r="AM137" s="1">
        <v>265808</v>
      </c>
      <c r="AN137" s="1">
        <v>7</v>
      </c>
      <c r="AX137"/>
      <c r="AY137"/>
    </row>
    <row r="138" spans="1:51" x14ac:dyDescent="0.25">
      <c r="A138" t="s">
        <v>496</v>
      </c>
      <c r="B138" t="s">
        <v>275</v>
      </c>
      <c r="C138" t="s">
        <v>697</v>
      </c>
      <c r="D138" t="s">
        <v>593</v>
      </c>
      <c r="E138" s="4">
        <v>17.206521739130434</v>
      </c>
      <c r="F138" s="4">
        <v>52.38369565217392</v>
      </c>
      <c r="G138" s="4">
        <v>0</v>
      </c>
      <c r="H138" s="10">
        <v>0</v>
      </c>
      <c r="I138" s="4">
        <v>48.852173913043487</v>
      </c>
      <c r="J138" s="4">
        <v>0</v>
      </c>
      <c r="K138" s="10">
        <v>0</v>
      </c>
      <c r="L138" s="4">
        <v>9.1916304347826081</v>
      </c>
      <c r="M138" s="4">
        <v>0</v>
      </c>
      <c r="N138" s="10">
        <v>0</v>
      </c>
      <c r="O138" s="4">
        <v>7.3881521739130429</v>
      </c>
      <c r="P138" s="4">
        <v>0</v>
      </c>
      <c r="Q138" s="8">
        <v>0</v>
      </c>
      <c r="R138" s="4">
        <v>0</v>
      </c>
      <c r="S138" s="4">
        <v>0</v>
      </c>
      <c r="T138" s="10" t="s">
        <v>912</v>
      </c>
      <c r="U138" s="4">
        <v>1.8034782608695648</v>
      </c>
      <c r="V138" s="4">
        <v>0</v>
      </c>
      <c r="W138" s="10">
        <v>0</v>
      </c>
      <c r="X138" s="4">
        <v>7.5856521739130436</v>
      </c>
      <c r="Y138" s="4">
        <v>0</v>
      </c>
      <c r="Z138" s="10">
        <v>0</v>
      </c>
      <c r="AA138" s="4">
        <v>1.7280434782608691</v>
      </c>
      <c r="AB138" s="4">
        <v>0</v>
      </c>
      <c r="AC138" s="10">
        <v>0</v>
      </c>
      <c r="AD138" s="4">
        <v>27.014239130434792</v>
      </c>
      <c r="AE138" s="4">
        <v>0</v>
      </c>
      <c r="AF138" s="10">
        <v>0</v>
      </c>
      <c r="AG138" s="4">
        <v>0</v>
      </c>
      <c r="AH138" s="4">
        <v>0</v>
      </c>
      <c r="AI138" s="10" t="s">
        <v>912</v>
      </c>
      <c r="AJ138" s="4">
        <v>6.8641304347826084</v>
      </c>
      <c r="AK138" s="4">
        <v>0</v>
      </c>
      <c r="AL138" s="10" t="s">
        <v>912</v>
      </c>
      <c r="AM138" s="1">
        <v>265627</v>
      </c>
      <c r="AN138" s="1">
        <v>7</v>
      </c>
      <c r="AX138"/>
      <c r="AY138"/>
    </row>
    <row r="139" spans="1:51" x14ac:dyDescent="0.25">
      <c r="A139" t="s">
        <v>496</v>
      </c>
      <c r="B139" t="s">
        <v>228</v>
      </c>
      <c r="C139" t="s">
        <v>802</v>
      </c>
      <c r="D139" t="s">
        <v>624</v>
      </c>
      <c r="E139" s="4">
        <v>45.282608695652172</v>
      </c>
      <c r="F139" s="4">
        <v>164.20380434782609</v>
      </c>
      <c r="G139" s="4">
        <v>0</v>
      </c>
      <c r="H139" s="10">
        <v>0</v>
      </c>
      <c r="I139" s="4">
        <v>156.38858695652175</v>
      </c>
      <c r="J139" s="4">
        <v>0</v>
      </c>
      <c r="K139" s="10">
        <v>0</v>
      </c>
      <c r="L139" s="4">
        <v>12.255434782608695</v>
      </c>
      <c r="M139" s="4">
        <v>0</v>
      </c>
      <c r="N139" s="10">
        <v>0</v>
      </c>
      <c r="O139" s="4">
        <v>9.5326086956521738</v>
      </c>
      <c r="P139" s="4">
        <v>0</v>
      </c>
      <c r="Q139" s="8">
        <v>0</v>
      </c>
      <c r="R139" s="4">
        <v>2.722826086956522</v>
      </c>
      <c r="S139" s="4">
        <v>0</v>
      </c>
      <c r="T139" s="10">
        <v>0</v>
      </c>
      <c r="U139" s="4">
        <v>0</v>
      </c>
      <c r="V139" s="4">
        <v>0</v>
      </c>
      <c r="W139" s="10" t="s">
        <v>912</v>
      </c>
      <c r="X139" s="4">
        <v>20.774456521739129</v>
      </c>
      <c r="Y139" s="4">
        <v>0</v>
      </c>
      <c r="Z139" s="10">
        <v>0</v>
      </c>
      <c r="AA139" s="4">
        <v>5.0923913043478262</v>
      </c>
      <c r="AB139" s="4">
        <v>0</v>
      </c>
      <c r="AC139" s="10">
        <v>0</v>
      </c>
      <c r="AD139" s="4">
        <v>89.559782608695656</v>
      </c>
      <c r="AE139" s="4">
        <v>0</v>
      </c>
      <c r="AF139" s="10">
        <v>0</v>
      </c>
      <c r="AG139" s="4">
        <v>3.4402173913043477</v>
      </c>
      <c r="AH139" s="4">
        <v>0</v>
      </c>
      <c r="AI139" s="10">
        <v>0</v>
      </c>
      <c r="AJ139" s="4">
        <v>33.081521739130437</v>
      </c>
      <c r="AK139" s="4">
        <v>0</v>
      </c>
      <c r="AL139" s="10" t="s">
        <v>912</v>
      </c>
      <c r="AM139" s="1">
        <v>265546</v>
      </c>
      <c r="AN139" s="1">
        <v>7</v>
      </c>
      <c r="AX139"/>
      <c r="AY139"/>
    </row>
    <row r="140" spans="1:51" x14ac:dyDescent="0.25">
      <c r="A140" t="s">
        <v>496</v>
      </c>
      <c r="B140" t="s">
        <v>307</v>
      </c>
      <c r="C140" t="s">
        <v>654</v>
      </c>
      <c r="D140" t="s">
        <v>600</v>
      </c>
      <c r="E140" s="4">
        <v>58.369565217391305</v>
      </c>
      <c r="F140" s="4">
        <v>187.50521739130437</v>
      </c>
      <c r="G140" s="4">
        <v>0</v>
      </c>
      <c r="H140" s="10">
        <v>0</v>
      </c>
      <c r="I140" s="4">
        <v>171.25467391304349</v>
      </c>
      <c r="J140" s="4">
        <v>0</v>
      </c>
      <c r="K140" s="10">
        <v>0</v>
      </c>
      <c r="L140" s="4">
        <v>30.098369565217393</v>
      </c>
      <c r="M140" s="4">
        <v>0</v>
      </c>
      <c r="N140" s="10">
        <v>0</v>
      </c>
      <c r="O140" s="4">
        <v>13.847826086956522</v>
      </c>
      <c r="P140" s="4">
        <v>0</v>
      </c>
      <c r="Q140" s="8">
        <v>0</v>
      </c>
      <c r="R140" s="4">
        <v>11.878260869565217</v>
      </c>
      <c r="S140" s="4">
        <v>0</v>
      </c>
      <c r="T140" s="10">
        <v>0</v>
      </c>
      <c r="U140" s="4">
        <v>4.3722826086956523</v>
      </c>
      <c r="V140" s="4">
        <v>0</v>
      </c>
      <c r="W140" s="10">
        <v>0</v>
      </c>
      <c r="X140" s="4">
        <v>37.431521739130432</v>
      </c>
      <c r="Y140" s="4">
        <v>0</v>
      </c>
      <c r="Z140" s="10">
        <v>0</v>
      </c>
      <c r="AA140" s="4">
        <v>0</v>
      </c>
      <c r="AB140" s="4">
        <v>0</v>
      </c>
      <c r="AC140" s="10" t="s">
        <v>912</v>
      </c>
      <c r="AD140" s="4">
        <v>48.549456521739131</v>
      </c>
      <c r="AE140" s="4">
        <v>0</v>
      </c>
      <c r="AF140" s="10">
        <v>0</v>
      </c>
      <c r="AG140" s="4">
        <v>53.137826086956522</v>
      </c>
      <c r="AH140" s="4">
        <v>0</v>
      </c>
      <c r="AI140" s="10">
        <v>0</v>
      </c>
      <c r="AJ140" s="4">
        <v>18.288043478260871</v>
      </c>
      <c r="AK140" s="4">
        <v>0</v>
      </c>
      <c r="AL140" s="10" t="s">
        <v>912</v>
      </c>
      <c r="AM140" s="1">
        <v>265677</v>
      </c>
      <c r="AN140" s="1">
        <v>7</v>
      </c>
      <c r="AX140"/>
      <c r="AY140"/>
    </row>
    <row r="141" spans="1:51" x14ac:dyDescent="0.25">
      <c r="A141" t="s">
        <v>496</v>
      </c>
      <c r="B141" t="s">
        <v>210</v>
      </c>
      <c r="C141" t="s">
        <v>798</v>
      </c>
      <c r="D141" t="s">
        <v>530</v>
      </c>
      <c r="E141" s="4">
        <v>71.891304347826093</v>
      </c>
      <c r="F141" s="4">
        <v>181.73097826086956</v>
      </c>
      <c r="G141" s="4">
        <v>0</v>
      </c>
      <c r="H141" s="10">
        <v>0</v>
      </c>
      <c r="I141" s="4">
        <v>181.29076086956525</v>
      </c>
      <c r="J141" s="4">
        <v>0</v>
      </c>
      <c r="K141" s="10">
        <v>0</v>
      </c>
      <c r="L141" s="4">
        <v>24.288043478260871</v>
      </c>
      <c r="M141" s="4">
        <v>0</v>
      </c>
      <c r="N141" s="10">
        <v>0</v>
      </c>
      <c r="O141" s="4">
        <v>23.847826086956523</v>
      </c>
      <c r="P141" s="4">
        <v>0</v>
      </c>
      <c r="Q141" s="8">
        <v>0</v>
      </c>
      <c r="R141" s="4">
        <v>0</v>
      </c>
      <c r="S141" s="4">
        <v>0</v>
      </c>
      <c r="T141" s="10" t="s">
        <v>912</v>
      </c>
      <c r="U141" s="4">
        <v>0.44021739130434784</v>
      </c>
      <c r="V141" s="4">
        <v>0</v>
      </c>
      <c r="W141" s="10">
        <v>0</v>
      </c>
      <c r="X141" s="4">
        <v>37.214673913043477</v>
      </c>
      <c r="Y141" s="4">
        <v>0</v>
      </c>
      <c r="Z141" s="10">
        <v>0</v>
      </c>
      <c r="AA141" s="4">
        <v>0</v>
      </c>
      <c r="AB141" s="4">
        <v>0</v>
      </c>
      <c r="AC141" s="10" t="s">
        <v>912</v>
      </c>
      <c r="AD141" s="4">
        <v>84.220108695652172</v>
      </c>
      <c r="AE141" s="4">
        <v>0</v>
      </c>
      <c r="AF141" s="10">
        <v>0</v>
      </c>
      <c r="AG141" s="4">
        <v>0</v>
      </c>
      <c r="AH141" s="4">
        <v>0</v>
      </c>
      <c r="AI141" s="10" t="s">
        <v>912</v>
      </c>
      <c r="AJ141" s="4">
        <v>36.008152173913047</v>
      </c>
      <c r="AK141" s="4">
        <v>0</v>
      </c>
      <c r="AL141" s="10" t="s">
        <v>912</v>
      </c>
      <c r="AM141" s="1">
        <v>265516</v>
      </c>
      <c r="AN141" s="1">
        <v>7</v>
      </c>
      <c r="AX141"/>
      <c r="AY141"/>
    </row>
    <row r="142" spans="1:51" x14ac:dyDescent="0.25">
      <c r="A142" t="s">
        <v>496</v>
      </c>
      <c r="B142" t="s">
        <v>149</v>
      </c>
      <c r="C142" t="s">
        <v>779</v>
      </c>
      <c r="D142" t="s">
        <v>603</v>
      </c>
      <c r="E142" s="4">
        <v>56.152173913043477</v>
      </c>
      <c r="F142" s="4">
        <v>152.17663043478262</v>
      </c>
      <c r="G142" s="4">
        <v>0</v>
      </c>
      <c r="H142" s="10">
        <v>0</v>
      </c>
      <c r="I142" s="4">
        <v>152.17663043478262</v>
      </c>
      <c r="J142" s="4">
        <v>0</v>
      </c>
      <c r="K142" s="10">
        <v>0</v>
      </c>
      <c r="L142" s="4">
        <v>8.0842391304347831</v>
      </c>
      <c r="M142" s="4">
        <v>0</v>
      </c>
      <c r="N142" s="10">
        <v>0</v>
      </c>
      <c r="O142" s="4">
        <v>8.0842391304347831</v>
      </c>
      <c r="P142" s="4">
        <v>0</v>
      </c>
      <c r="Q142" s="8">
        <v>0</v>
      </c>
      <c r="R142" s="4">
        <v>0</v>
      </c>
      <c r="S142" s="4">
        <v>0</v>
      </c>
      <c r="T142" s="10" t="s">
        <v>912</v>
      </c>
      <c r="U142" s="4">
        <v>0</v>
      </c>
      <c r="V142" s="4">
        <v>0</v>
      </c>
      <c r="W142" s="10" t="s">
        <v>912</v>
      </c>
      <c r="X142" s="4">
        <v>24.478260869565219</v>
      </c>
      <c r="Y142" s="4">
        <v>0</v>
      </c>
      <c r="Z142" s="10">
        <v>0</v>
      </c>
      <c r="AA142" s="4">
        <v>0</v>
      </c>
      <c r="AB142" s="4">
        <v>0</v>
      </c>
      <c r="AC142" s="10" t="s">
        <v>912</v>
      </c>
      <c r="AD142" s="4">
        <v>22.347826086956523</v>
      </c>
      <c r="AE142" s="4">
        <v>0</v>
      </c>
      <c r="AF142" s="10">
        <v>0</v>
      </c>
      <c r="AG142" s="4">
        <v>97.266304347826093</v>
      </c>
      <c r="AH142" s="4">
        <v>0</v>
      </c>
      <c r="AI142" s="10">
        <v>0</v>
      </c>
      <c r="AJ142" s="4">
        <v>0</v>
      </c>
      <c r="AK142" s="4">
        <v>0</v>
      </c>
      <c r="AL142" s="10" t="s">
        <v>912</v>
      </c>
      <c r="AM142" s="1">
        <v>265409</v>
      </c>
      <c r="AN142" s="1">
        <v>7</v>
      </c>
      <c r="AX142"/>
      <c r="AY142"/>
    </row>
    <row r="143" spans="1:51" x14ac:dyDescent="0.25">
      <c r="A143" t="s">
        <v>496</v>
      </c>
      <c r="B143" t="s">
        <v>222</v>
      </c>
      <c r="C143" t="s">
        <v>707</v>
      </c>
      <c r="D143" t="s">
        <v>545</v>
      </c>
      <c r="E143" s="4">
        <v>30.304347826086957</v>
      </c>
      <c r="F143" s="4">
        <v>91.286413043478248</v>
      </c>
      <c r="G143" s="4">
        <v>3.5292391304347825</v>
      </c>
      <c r="H143" s="10">
        <v>3.8661165586097272E-2</v>
      </c>
      <c r="I143" s="4">
        <v>85.133913043478245</v>
      </c>
      <c r="J143" s="4">
        <v>3.5292391304347825</v>
      </c>
      <c r="K143" s="10">
        <v>4.1455149942801119E-2</v>
      </c>
      <c r="L143" s="4">
        <v>14.487499999999999</v>
      </c>
      <c r="M143" s="4">
        <v>0</v>
      </c>
      <c r="N143" s="10">
        <v>0</v>
      </c>
      <c r="O143" s="4">
        <v>8.3350000000000009</v>
      </c>
      <c r="P143" s="4">
        <v>0</v>
      </c>
      <c r="Q143" s="8">
        <v>0</v>
      </c>
      <c r="R143" s="4">
        <v>6.1524999999999981</v>
      </c>
      <c r="S143" s="4">
        <v>0</v>
      </c>
      <c r="T143" s="10">
        <v>0</v>
      </c>
      <c r="U143" s="4">
        <v>0</v>
      </c>
      <c r="V143" s="4">
        <v>0</v>
      </c>
      <c r="W143" s="10" t="s">
        <v>912</v>
      </c>
      <c r="X143" s="4">
        <v>18.298478260869555</v>
      </c>
      <c r="Y143" s="4">
        <v>3.1498913043478263</v>
      </c>
      <c r="Z143" s="10">
        <v>0.17213952217456915</v>
      </c>
      <c r="AA143" s="4">
        <v>0</v>
      </c>
      <c r="AB143" s="4">
        <v>0</v>
      </c>
      <c r="AC143" s="10" t="s">
        <v>912</v>
      </c>
      <c r="AD143" s="4">
        <v>47.558043478260871</v>
      </c>
      <c r="AE143" s="4">
        <v>0.3793478260869565</v>
      </c>
      <c r="AF143" s="10">
        <v>7.9765229673579643E-3</v>
      </c>
      <c r="AG143" s="4">
        <v>0.76565217391304341</v>
      </c>
      <c r="AH143" s="4">
        <v>0</v>
      </c>
      <c r="AI143" s="10">
        <v>0</v>
      </c>
      <c r="AJ143" s="4">
        <v>10.176739130434781</v>
      </c>
      <c r="AK143" s="4">
        <v>0</v>
      </c>
      <c r="AL143" s="10" t="s">
        <v>912</v>
      </c>
      <c r="AM143" s="1">
        <v>265535</v>
      </c>
      <c r="AN143" s="1">
        <v>7</v>
      </c>
      <c r="AX143"/>
      <c r="AY143"/>
    </row>
    <row r="144" spans="1:51" x14ac:dyDescent="0.25">
      <c r="A144" t="s">
        <v>496</v>
      </c>
      <c r="B144" t="s">
        <v>185</v>
      </c>
      <c r="C144" t="s">
        <v>657</v>
      </c>
      <c r="D144" t="s">
        <v>544</v>
      </c>
      <c r="E144" s="4">
        <v>79.326086956521735</v>
      </c>
      <c r="F144" s="4">
        <v>232.30673913043478</v>
      </c>
      <c r="G144" s="4">
        <v>0</v>
      </c>
      <c r="H144" s="10">
        <v>0</v>
      </c>
      <c r="I144" s="4">
        <v>213.18358695652176</v>
      </c>
      <c r="J144" s="4">
        <v>0</v>
      </c>
      <c r="K144" s="10">
        <v>0</v>
      </c>
      <c r="L144" s="4">
        <v>37.925326086956517</v>
      </c>
      <c r="M144" s="4">
        <v>0</v>
      </c>
      <c r="N144" s="10">
        <v>0</v>
      </c>
      <c r="O144" s="4">
        <v>22.591847826086951</v>
      </c>
      <c r="P144" s="4">
        <v>0</v>
      </c>
      <c r="Q144" s="8">
        <v>0</v>
      </c>
      <c r="R144" s="4">
        <v>9.8552173913043468</v>
      </c>
      <c r="S144" s="4">
        <v>0</v>
      </c>
      <c r="T144" s="10">
        <v>0</v>
      </c>
      <c r="U144" s="4">
        <v>5.4782608695652177</v>
      </c>
      <c r="V144" s="4">
        <v>0</v>
      </c>
      <c r="W144" s="10">
        <v>0</v>
      </c>
      <c r="X144" s="4">
        <v>44.158695652173925</v>
      </c>
      <c r="Y144" s="4">
        <v>0</v>
      </c>
      <c r="Z144" s="10">
        <v>0</v>
      </c>
      <c r="AA144" s="4">
        <v>3.7896739130434791</v>
      </c>
      <c r="AB144" s="4">
        <v>0</v>
      </c>
      <c r="AC144" s="10">
        <v>0</v>
      </c>
      <c r="AD144" s="4">
        <v>102.08978260869566</v>
      </c>
      <c r="AE144" s="4">
        <v>0</v>
      </c>
      <c r="AF144" s="10">
        <v>0</v>
      </c>
      <c r="AG144" s="4">
        <v>10.726413043478264</v>
      </c>
      <c r="AH144" s="4">
        <v>0</v>
      </c>
      <c r="AI144" s="10">
        <v>0</v>
      </c>
      <c r="AJ144" s="4">
        <v>33.616847826086953</v>
      </c>
      <c r="AK144" s="4">
        <v>0</v>
      </c>
      <c r="AL144" s="10" t="s">
        <v>912</v>
      </c>
      <c r="AM144" s="1">
        <v>265473</v>
      </c>
      <c r="AN144" s="1">
        <v>7</v>
      </c>
      <c r="AX144"/>
      <c r="AY144"/>
    </row>
    <row r="145" spans="1:51" x14ac:dyDescent="0.25">
      <c r="A145" t="s">
        <v>496</v>
      </c>
      <c r="B145" t="s">
        <v>5</v>
      </c>
      <c r="C145" t="s">
        <v>663</v>
      </c>
      <c r="D145" t="s">
        <v>578</v>
      </c>
      <c r="E145" s="4">
        <v>48.369565217391305</v>
      </c>
      <c r="F145" s="4">
        <v>164.2696739130435</v>
      </c>
      <c r="G145" s="4">
        <v>0</v>
      </c>
      <c r="H145" s="10">
        <v>0</v>
      </c>
      <c r="I145" s="4">
        <v>151.47326086956525</v>
      </c>
      <c r="J145" s="4">
        <v>0</v>
      </c>
      <c r="K145" s="10">
        <v>0</v>
      </c>
      <c r="L145" s="4">
        <v>18.42217391304348</v>
      </c>
      <c r="M145" s="4">
        <v>0</v>
      </c>
      <c r="N145" s="10">
        <v>0</v>
      </c>
      <c r="O145" s="4">
        <v>10.981086956521739</v>
      </c>
      <c r="P145" s="4">
        <v>0</v>
      </c>
      <c r="Q145" s="8">
        <v>0</v>
      </c>
      <c r="R145" s="4">
        <v>1.8758695652173918</v>
      </c>
      <c r="S145" s="4">
        <v>0</v>
      </c>
      <c r="T145" s="10">
        <v>0</v>
      </c>
      <c r="U145" s="4">
        <v>5.5652173913043477</v>
      </c>
      <c r="V145" s="4">
        <v>0</v>
      </c>
      <c r="W145" s="10">
        <v>0</v>
      </c>
      <c r="X145" s="4">
        <v>20.892717391304348</v>
      </c>
      <c r="Y145" s="4">
        <v>0</v>
      </c>
      <c r="Z145" s="10">
        <v>0</v>
      </c>
      <c r="AA145" s="4">
        <v>5.3553260869565218</v>
      </c>
      <c r="AB145" s="4">
        <v>0</v>
      </c>
      <c r="AC145" s="10">
        <v>0</v>
      </c>
      <c r="AD145" s="4">
        <v>38.077065217391308</v>
      </c>
      <c r="AE145" s="4">
        <v>0</v>
      </c>
      <c r="AF145" s="10">
        <v>0</v>
      </c>
      <c r="AG145" s="4">
        <v>55.04815217391306</v>
      </c>
      <c r="AH145" s="4">
        <v>0</v>
      </c>
      <c r="AI145" s="10">
        <v>0</v>
      </c>
      <c r="AJ145" s="4">
        <v>26.474239130434793</v>
      </c>
      <c r="AK145" s="4">
        <v>0</v>
      </c>
      <c r="AL145" s="10" t="s">
        <v>912</v>
      </c>
      <c r="AM145" s="1">
        <v>265608</v>
      </c>
      <c r="AN145" s="1">
        <v>7</v>
      </c>
      <c r="AX145"/>
      <c r="AY145"/>
    </row>
    <row r="146" spans="1:51" x14ac:dyDescent="0.25">
      <c r="A146" t="s">
        <v>496</v>
      </c>
      <c r="B146" t="s">
        <v>292</v>
      </c>
      <c r="C146" t="s">
        <v>823</v>
      </c>
      <c r="D146" t="s">
        <v>525</v>
      </c>
      <c r="E146" s="4">
        <v>45.989130434782609</v>
      </c>
      <c r="F146" s="4">
        <v>198.57021739130428</v>
      </c>
      <c r="G146" s="4">
        <v>0</v>
      </c>
      <c r="H146" s="10">
        <v>0</v>
      </c>
      <c r="I146" s="4">
        <v>188.13913043478254</v>
      </c>
      <c r="J146" s="4">
        <v>0</v>
      </c>
      <c r="K146" s="10">
        <v>0</v>
      </c>
      <c r="L146" s="4">
        <v>15.348695652173912</v>
      </c>
      <c r="M146" s="4">
        <v>0</v>
      </c>
      <c r="N146" s="10">
        <v>0</v>
      </c>
      <c r="O146" s="4">
        <v>10.737282608695651</v>
      </c>
      <c r="P146" s="4">
        <v>0</v>
      </c>
      <c r="Q146" s="8">
        <v>0</v>
      </c>
      <c r="R146" s="4">
        <v>0</v>
      </c>
      <c r="S146" s="4">
        <v>0</v>
      </c>
      <c r="T146" s="10" t="s">
        <v>912</v>
      </c>
      <c r="U146" s="4">
        <v>4.6114130434782608</v>
      </c>
      <c r="V146" s="4">
        <v>0</v>
      </c>
      <c r="W146" s="10">
        <v>0</v>
      </c>
      <c r="X146" s="4">
        <v>40.833586956521742</v>
      </c>
      <c r="Y146" s="4">
        <v>0</v>
      </c>
      <c r="Z146" s="10">
        <v>0</v>
      </c>
      <c r="AA146" s="4">
        <v>5.8196739130434789</v>
      </c>
      <c r="AB146" s="4">
        <v>0</v>
      </c>
      <c r="AC146" s="10">
        <v>0</v>
      </c>
      <c r="AD146" s="4">
        <v>95.363152173912979</v>
      </c>
      <c r="AE146" s="4">
        <v>0</v>
      </c>
      <c r="AF146" s="10">
        <v>0</v>
      </c>
      <c r="AG146" s="4">
        <v>18.063913043478259</v>
      </c>
      <c r="AH146" s="4">
        <v>0</v>
      </c>
      <c r="AI146" s="10">
        <v>0</v>
      </c>
      <c r="AJ146" s="4">
        <v>23.141195652173909</v>
      </c>
      <c r="AK146" s="4">
        <v>0</v>
      </c>
      <c r="AL146" s="10" t="s">
        <v>912</v>
      </c>
      <c r="AM146" s="1">
        <v>265655</v>
      </c>
      <c r="AN146" s="1">
        <v>7</v>
      </c>
      <c r="AX146"/>
      <c r="AY146"/>
    </row>
    <row r="147" spans="1:51" x14ac:dyDescent="0.25">
      <c r="A147" t="s">
        <v>496</v>
      </c>
      <c r="B147" t="s">
        <v>13</v>
      </c>
      <c r="C147" t="s">
        <v>833</v>
      </c>
      <c r="D147" t="s">
        <v>588</v>
      </c>
      <c r="E147" s="4">
        <v>31.217391304347824</v>
      </c>
      <c r="F147" s="4">
        <v>104.88434782608697</v>
      </c>
      <c r="G147" s="4">
        <v>14.280434782608696</v>
      </c>
      <c r="H147" s="10">
        <v>0.13615410762993607</v>
      </c>
      <c r="I147" s="4">
        <v>100.10858695652173</v>
      </c>
      <c r="J147" s="4">
        <v>14.280434782608696</v>
      </c>
      <c r="K147" s="10">
        <v>0.14264944913078081</v>
      </c>
      <c r="L147" s="4">
        <v>21.277173913043484</v>
      </c>
      <c r="M147" s="4">
        <v>0</v>
      </c>
      <c r="N147" s="10">
        <v>0</v>
      </c>
      <c r="O147" s="4">
        <v>18.938804347826093</v>
      </c>
      <c r="P147" s="4">
        <v>0</v>
      </c>
      <c r="Q147" s="8">
        <v>0</v>
      </c>
      <c r="R147" s="4">
        <v>0</v>
      </c>
      <c r="S147" s="4">
        <v>0</v>
      </c>
      <c r="T147" s="10" t="s">
        <v>912</v>
      </c>
      <c r="U147" s="4">
        <v>2.3383695652173913</v>
      </c>
      <c r="V147" s="4">
        <v>0</v>
      </c>
      <c r="W147" s="10">
        <v>0</v>
      </c>
      <c r="X147" s="4">
        <v>6.8102173913043478</v>
      </c>
      <c r="Y147" s="4">
        <v>3.535326086956522</v>
      </c>
      <c r="Z147" s="10">
        <v>0.5191208861365596</v>
      </c>
      <c r="AA147" s="4">
        <v>2.4373913043478259</v>
      </c>
      <c r="AB147" s="4">
        <v>0</v>
      </c>
      <c r="AC147" s="10">
        <v>0</v>
      </c>
      <c r="AD147" s="4">
        <v>52.093695652173913</v>
      </c>
      <c r="AE147" s="4">
        <v>10.745108695652174</v>
      </c>
      <c r="AF147" s="10">
        <v>0.20626504917978059</v>
      </c>
      <c r="AG147" s="4">
        <v>7.99</v>
      </c>
      <c r="AH147" s="4">
        <v>0</v>
      </c>
      <c r="AI147" s="10">
        <v>0</v>
      </c>
      <c r="AJ147" s="4">
        <v>14.275869565217389</v>
      </c>
      <c r="AK147" s="4">
        <v>0</v>
      </c>
      <c r="AL147" s="10" t="s">
        <v>912</v>
      </c>
      <c r="AM147" s="1">
        <v>265718</v>
      </c>
      <c r="AN147" s="1">
        <v>7</v>
      </c>
      <c r="AX147"/>
      <c r="AY147"/>
    </row>
    <row r="148" spans="1:51" x14ac:dyDescent="0.25">
      <c r="A148" t="s">
        <v>496</v>
      </c>
      <c r="B148" t="s">
        <v>108</v>
      </c>
      <c r="C148" t="s">
        <v>766</v>
      </c>
      <c r="D148" t="s">
        <v>571</v>
      </c>
      <c r="E148" s="4">
        <v>69.336956521739125</v>
      </c>
      <c r="F148" s="4">
        <v>218.01358695652175</v>
      </c>
      <c r="G148" s="4">
        <v>0</v>
      </c>
      <c r="H148" s="10">
        <v>0</v>
      </c>
      <c r="I148" s="4">
        <v>218.01358695652175</v>
      </c>
      <c r="J148" s="4">
        <v>0</v>
      </c>
      <c r="K148" s="10">
        <v>0</v>
      </c>
      <c r="L148" s="4">
        <v>15.002717391304348</v>
      </c>
      <c r="M148" s="4">
        <v>0</v>
      </c>
      <c r="N148" s="10">
        <v>0</v>
      </c>
      <c r="O148" s="4">
        <v>15.002717391304348</v>
      </c>
      <c r="P148" s="4">
        <v>0</v>
      </c>
      <c r="Q148" s="8">
        <v>0</v>
      </c>
      <c r="R148" s="4">
        <v>0</v>
      </c>
      <c r="S148" s="4">
        <v>0</v>
      </c>
      <c r="T148" s="10" t="s">
        <v>912</v>
      </c>
      <c r="U148" s="4">
        <v>0</v>
      </c>
      <c r="V148" s="4">
        <v>0</v>
      </c>
      <c r="W148" s="10" t="s">
        <v>912</v>
      </c>
      <c r="X148" s="4">
        <v>75.228260869565219</v>
      </c>
      <c r="Y148" s="4">
        <v>0</v>
      </c>
      <c r="Z148" s="10">
        <v>0</v>
      </c>
      <c r="AA148" s="4">
        <v>0</v>
      </c>
      <c r="AB148" s="4">
        <v>0</v>
      </c>
      <c r="AC148" s="10" t="s">
        <v>912</v>
      </c>
      <c r="AD148" s="4">
        <v>88.339673913043484</v>
      </c>
      <c r="AE148" s="4">
        <v>0</v>
      </c>
      <c r="AF148" s="10">
        <v>0</v>
      </c>
      <c r="AG148" s="4">
        <v>0</v>
      </c>
      <c r="AH148" s="4">
        <v>0</v>
      </c>
      <c r="AI148" s="10" t="s">
        <v>912</v>
      </c>
      <c r="AJ148" s="4">
        <v>39.442934782608695</v>
      </c>
      <c r="AK148" s="4">
        <v>0</v>
      </c>
      <c r="AL148" s="10" t="s">
        <v>912</v>
      </c>
      <c r="AM148" s="1">
        <v>265349</v>
      </c>
      <c r="AN148" s="1">
        <v>7</v>
      </c>
      <c r="AX148"/>
      <c r="AY148"/>
    </row>
    <row r="149" spans="1:51" x14ac:dyDescent="0.25">
      <c r="A149" t="s">
        <v>496</v>
      </c>
      <c r="B149" t="s">
        <v>374</v>
      </c>
      <c r="C149" t="s">
        <v>842</v>
      </c>
      <c r="D149" t="s">
        <v>541</v>
      </c>
      <c r="E149" s="4">
        <v>48.206521739130437</v>
      </c>
      <c r="F149" s="4">
        <v>172.17663043478262</v>
      </c>
      <c r="G149" s="4">
        <v>0</v>
      </c>
      <c r="H149" s="10">
        <v>0</v>
      </c>
      <c r="I149" s="4">
        <v>156.41032608695653</v>
      </c>
      <c r="J149" s="4">
        <v>0</v>
      </c>
      <c r="K149" s="10">
        <v>0</v>
      </c>
      <c r="L149" s="4">
        <v>18.991847826086953</v>
      </c>
      <c r="M149" s="4">
        <v>0</v>
      </c>
      <c r="N149" s="10">
        <v>0</v>
      </c>
      <c r="O149" s="4">
        <v>8.4211956521739122</v>
      </c>
      <c r="P149" s="4">
        <v>0</v>
      </c>
      <c r="Q149" s="8">
        <v>0</v>
      </c>
      <c r="R149" s="4">
        <v>5.2201086956521738</v>
      </c>
      <c r="S149" s="4">
        <v>0</v>
      </c>
      <c r="T149" s="10">
        <v>0</v>
      </c>
      <c r="U149" s="4">
        <v>5.3505434782608692</v>
      </c>
      <c r="V149" s="4">
        <v>0</v>
      </c>
      <c r="W149" s="10">
        <v>0</v>
      </c>
      <c r="X149" s="4">
        <v>42.383152173913047</v>
      </c>
      <c r="Y149" s="4">
        <v>0</v>
      </c>
      <c r="Z149" s="10">
        <v>0</v>
      </c>
      <c r="AA149" s="4">
        <v>5.1956521739130439</v>
      </c>
      <c r="AB149" s="4">
        <v>0</v>
      </c>
      <c r="AC149" s="10">
        <v>0</v>
      </c>
      <c r="AD149" s="4">
        <v>89.073369565217391</v>
      </c>
      <c r="AE149" s="4">
        <v>0</v>
      </c>
      <c r="AF149" s="10">
        <v>0</v>
      </c>
      <c r="AG149" s="4">
        <v>0</v>
      </c>
      <c r="AH149" s="4">
        <v>0</v>
      </c>
      <c r="AI149" s="10" t="s">
        <v>912</v>
      </c>
      <c r="AJ149" s="4">
        <v>16.532608695652176</v>
      </c>
      <c r="AK149" s="4">
        <v>0</v>
      </c>
      <c r="AL149" s="10" t="s">
        <v>912</v>
      </c>
      <c r="AM149" s="1">
        <v>265770</v>
      </c>
      <c r="AN149" s="1">
        <v>7</v>
      </c>
      <c r="AX149"/>
      <c r="AY149"/>
    </row>
    <row r="150" spans="1:51" x14ac:dyDescent="0.25">
      <c r="A150" t="s">
        <v>496</v>
      </c>
      <c r="B150" t="s">
        <v>218</v>
      </c>
      <c r="C150" t="s">
        <v>699</v>
      </c>
      <c r="D150" t="s">
        <v>525</v>
      </c>
      <c r="E150" s="4">
        <v>56.826086956521742</v>
      </c>
      <c r="F150" s="4">
        <v>204.09293478260869</v>
      </c>
      <c r="G150" s="4">
        <v>7.3999999999999995</v>
      </c>
      <c r="H150" s="10">
        <v>3.625799201663777E-2</v>
      </c>
      <c r="I150" s="4">
        <v>194.67445652173913</v>
      </c>
      <c r="J150" s="4">
        <v>7.3999999999999995</v>
      </c>
      <c r="K150" s="10">
        <v>3.8012177520442433E-2</v>
      </c>
      <c r="L150" s="4">
        <v>22.706521739130437</v>
      </c>
      <c r="M150" s="4">
        <v>0</v>
      </c>
      <c r="N150" s="10">
        <v>0</v>
      </c>
      <c r="O150" s="4">
        <v>17.994565217391305</v>
      </c>
      <c r="P150" s="4">
        <v>0</v>
      </c>
      <c r="Q150" s="8">
        <v>0</v>
      </c>
      <c r="R150" s="4">
        <v>0.10326086956521739</v>
      </c>
      <c r="S150" s="4">
        <v>0</v>
      </c>
      <c r="T150" s="10">
        <v>0</v>
      </c>
      <c r="U150" s="4">
        <v>4.6086956521739131</v>
      </c>
      <c r="V150" s="4">
        <v>0</v>
      </c>
      <c r="W150" s="10">
        <v>0</v>
      </c>
      <c r="X150" s="4">
        <v>34.736413043478258</v>
      </c>
      <c r="Y150" s="4">
        <v>0</v>
      </c>
      <c r="Z150" s="10">
        <v>0</v>
      </c>
      <c r="AA150" s="4">
        <v>4.7065217391304346</v>
      </c>
      <c r="AB150" s="4">
        <v>0</v>
      </c>
      <c r="AC150" s="10">
        <v>0</v>
      </c>
      <c r="AD150" s="4">
        <v>78.745108695652164</v>
      </c>
      <c r="AE150" s="4">
        <v>7.3999999999999995</v>
      </c>
      <c r="AF150" s="10">
        <v>9.3974090868307908E-2</v>
      </c>
      <c r="AG150" s="4">
        <v>21.429347826086957</v>
      </c>
      <c r="AH150" s="4">
        <v>0</v>
      </c>
      <c r="AI150" s="10">
        <v>0</v>
      </c>
      <c r="AJ150" s="4">
        <v>41.769021739130437</v>
      </c>
      <c r="AK150" s="4">
        <v>0</v>
      </c>
      <c r="AL150" s="10" t="s">
        <v>912</v>
      </c>
      <c r="AM150" s="1">
        <v>265528</v>
      </c>
      <c r="AN150" s="1">
        <v>7</v>
      </c>
      <c r="AX150"/>
      <c r="AY150"/>
    </row>
    <row r="151" spans="1:51" x14ac:dyDescent="0.25">
      <c r="A151" t="s">
        <v>496</v>
      </c>
      <c r="B151" t="s">
        <v>324</v>
      </c>
      <c r="C151" t="s">
        <v>832</v>
      </c>
      <c r="D151" t="s">
        <v>561</v>
      </c>
      <c r="E151" s="4">
        <v>62.945652173913047</v>
      </c>
      <c r="F151" s="4">
        <v>238.19336956521732</v>
      </c>
      <c r="G151" s="4">
        <v>0</v>
      </c>
      <c r="H151" s="10">
        <v>0</v>
      </c>
      <c r="I151" s="4">
        <v>232.71510869565213</v>
      </c>
      <c r="J151" s="4">
        <v>0</v>
      </c>
      <c r="K151" s="10">
        <v>0</v>
      </c>
      <c r="L151" s="4">
        <v>41.138152173913042</v>
      </c>
      <c r="M151" s="4">
        <v>0</v>
      </c>
      <c r="N151" s="10">
        <v>0</v>
      </c>
      <c r="O151" s="4">
        <v>35.659891304347823</v>
      </c>
      <c r="P151" s="4">
        <v>0</v>
      </c>
      <c r="Q151" s="8">
        <v>0</v>
      </c>
      <c r="R151" s="4">
        <v>0</v>
      </c>
      <c r="S151" s="4">
        <v>0</v>
      </c>
      <c r="T151" s="10" t="s">
        <v>912</v>
      </c>
      <c r="U151" s="4">
        <v>5.4782608695652177</v>
      </c>
      <c r="V151" s="4">
        <v>0</v>
      </c>
      <c r="W151" s="10">
        <v>0</v>
      </c>
      <c r="X151" s="4">
        <v>20.807499999999994</v>
      </c>
      <c r="Y151" s="4">
        <v>0</v>
      </c>
      <c r="Z151" s="10">
        <v>0</v>
      </c>
      <c r="AA151" s="4">
        <v>0</v>
      </c>
      <c r="AB151" s="4">
        <v>0</v>
      </c>
      <c r="AC151" s="10" t="s">
        <v>912</v>
      </c>
      <c r="AD151" s="4">
        <v>107.71619565217388</v>
      </c>
      <c r="AE151" s="4">
        <v>0</v>
      </c>
      <c r="AF151" s="10">
        <v>0</v>
      </c>
      <c r="AG151" s="4">
        <v>18.670434782608698</v>
      </c>
      <c r="AH151" s="4">
        <v>0</v>
      </c>
      <c r="AI151" s="10">
        <v>0</v>
      </c>
      <c r="AJ151" s="4">
        <v>49.861086956521731</v>
      </c>
      <c r="AK151" s="4">
        <v>0</v>
      </c>
      <c r="AL151" s="10" t="s">
        <v>912</v>
      </c>
      <c r="AM151" s="1">
        <v>265705</v>
      </c>
      <c r="AN151" s="1">
        <v>7</v>
      </c>
      <c r="AX151"/>
      <c r="AY151"/>
    </row>
    <row r="152" spans="1:51" x14ac:dyDescent="0.25">
      <c r="A152" t="s">
        <v>496</v>
      </c>
      <c r="B152" t="s">
        <v>180</v>
      </c>
      <c r="C152" t="s">
        <v>662</v>
      </c>
      <c r="D152" t="s">
        <v>559</v>
      </c>
      <c r="E152" s="4">
        <v>51.097826086956523</v>
      </c>
      <c r="F152" s="4">
        <v>126.28532608695653</v>
      </c>
      <c r="G152" s="4">
        <v>0</v>
      </c>
      <c r="H152" s="10">
        <v>0</v>
      </c>
      <c r="I152" s="4">
        <v>117.88043478260869</v>
      </c>
      <c r="J152" s="4">
        <v>0</v>
      </c>
      <c r="K152" s="10">
        <v>0</v>
      </c>
      <c r="L152" s="4">
        <v>25.763586956521738</v>
      </c>
      <c r="M152" s="4">
        <v>0</v>
      </c>
      <c r="N152" s="10">
        <v>0</v>
      </c>
      <c r="O152" s="4">
        <v>18.690217391304348</v>
      </c>
      <c r="P152" s="4">
        <v>0</v>
      </c>
      <c r="Q152" s="8">
        <v>0</v>
      </c>
      <c r="R152" s="4">
        <v>1.3342391304347827</v>
      </c>
      <c r="S152" s="4">
        <v>0</v>
      </c>
      <c r="T152" s="10">
        <v>0</v>
      </c>
      <c r="U152" s="4">
        <v>5.7391304347826084</v>
      </c>
      <c r="V152" s="4">
        <v>0</v>
      </c>
      <c r="W152" s="10">
        <v>0</v>
      </c>
      <c r="X152" s="4">
        <v>22.244565217391305</v>
      </c>
      <c r="Y152" s="4">
        <v>0</v>
      </c>
      <c r="Z152" s="10">
        <v>0</v>
      </c>
      <c r="AA152" s="4">
        <v>1.3315217391304348</v>
      </c>
      <c r="AB152" s="4">
        <v>0</v>
      </c>
      <c r="AC152" s="10">
        <v>0</v>
      </c>
      <c r="AD152" s="4">
        <v>27.152173913043477</v>
      </c>
      <c r="AE152" s="4">
        <v>0</v>
      </c>
      <c r="AF152" s="10">
        <v>0</v>
      </c>
      <c r="AG152" s="4">
        <v>18.880434782608695</v>
      </c>
      <c r="AH152" s="4">
        <v>0</v>
      </c>
      <c r="AI152" s="10">
        <v>0</v>
      </c>
      <c r="AJ152" s="4">
        <v>30.913043478260871</v>
      </c>
      <c r="AK152" s="4">
        <v>0</v>
      </c>
      <c r="AL152" s="10" t="s">
        <v>912</v>
      </c>
      <c r="AM152" s="1">
        <v>265468</v>
      </c>
      <c r="AN152" s="1">
        <v>7</v>
      </c>
      <c r="AX152"/>
      <c r="AY152"/>
    </row>
    <row r="153" spans="1:51" x14ac:dyDescent="0.25">
      <c r="A153" t="s">
        <v>496</v>
      </c>
      <c r="B153" t="s">
        <v>336</v>
      </c>
      <c r="C153" t="s">
        <v>716</v>
      </c>
      <c r="D153" t="s">
        <v>610</v>
      </c>
      <c r="E153" s="4">
        <v>75.206521739130437</v>
      </c>
      <c r="F153" s="4">
        <v>228.4375</v>
      </c>
      <c r="G153" s="4">
        <v>0</v>
      </c>
      <c r="H153" s="10">
        <v>0</v>
      </c>
      <c r="I153" s="4">
        <v>203.19836956521738</v>
      </c>
      <c r="J153" s="4">
        <v>0</v>
      </c>
      <c r="K153" s="10">
        <v>0</v>
      </c>
      <c r="L153" s="4">
        <v>28.421195652173914</v>
      </c>
      <c r="M153" s="4">
        <v>0</v>
      </c>
      <c r="N153" s="10">
        <v>0</v>
      </c>
      <c r="O153" s="4">
        <v>3.1820652173913042</v>
      </c>
      <c r="P153" s="4">
        <v>0</v>
      </c>
      <c r="Q153" s="8">
        <v>0</v>
      </c>
      <c r="R153" s="4">
        <v>20.527173913043477</v>
      </c>
      <c r="S153" s="4">
        <v>0</v>
      </c>
      <c r="T153" s="10">
        <v>0</v>
      </c>
      <c r="U153" s="4">
        <v>4.7119565217391308</v>
      </c>
      <c r="V153" s="4">
        <v>0</v>
      </c>
      <c r="W153" s="10">
        <v>0</v>
      </c>
      <c r="X153" s="4">
        <v>49.777173913043477</v>
      </c>
      <c r="Y153" s="4">
        <v>0</v>
      </c>
      <c r="Z153" s="10">
        <v>0</v>
      </c>
      <c r="AA153" s="4">
        <v>0</v>
      </c>
      <c r="AB153" s="4">
        <v>0</v>
      </c>
      <c r="AC153" s="10" t="s">
        <v>912</v>
      </c>
      <c r="AD153" s="4">
        <v>126.57608695652173</v>
      </c>
      <c r="AE153" s="4">
        <v>0</v>
      </c>
      <c r="AF153" s="10">
        <v>0</v>
      </c>
      <c r="AG153" s="4">
        <v>0</v>
      </c>
      <c r="AH153" s="4">
        <v>0</v>
      </c>
      <c r="AI153" s="10" t="s">
        <v>912</v>
      </c>
      <c r="AJ153" s="4">
        <v>23.663043478260871</v>
      </c>
      <c r="AK153" s="4">
        <v>0</v>
      </c>
      <c r="AL153" s="10" t="s">
        <v>912</v>
      </c>
      <c r="AM153" s="1">
        <v>265717</v>
      </c>
      <c r="AN153" s="1">
        <v>7</v>
      </c>
      <c r="AX153"/>
      <c r="AY153"/>
    </row>
    <row r="154" spans="1:51" x14ac:dyDescent="0.25">
      <c r="A154" t="s">
        <v>496</v>
      </c>
      <c r="B154" t="s">
        <v>191</v>
      </c>
      <c r="C154" t="s">
        <v>681</v>
      </c>
      <c r="D154" t="s">
        <v>567</v>
      </c>
      <c r="E154" s="4">
        <v>31.021739130434781</v>
      </c>
      <c r="F154" s="4">
        <v>91.530760869565242</v>
      </c>
      <c r="G154" s="4">
        <v>1.8179347826086958</v>
      </c>
      <c r="H154" s="10">
        <v>1.986146258741715E-2</v>
      </c>
      <c r="I154" s="4">
        <v>85.878586956521758</v>
      </c>
      <c r="J154" s="4">
        <v>1.8179347826086958</v>
      </c>
      <c r="K154" s="10">
        <v>2.1168662026647831E-2</v>
      </c>
      <c r="L154" s="4">
        <v>17.27315217391304</v>
      </c>
      <c r="M154" s="4">
        <v>0.92934782608695654</v>
      </c>
      <c r="N154" s="10">
        <v>5.380302429631309E-2</v>
      </c>
      <c r="O154" s="4">
        <v>11.620978260869563</v>
      </c>
      <c r="P154" s="4">
        <v>0.92934782608695654</v>
      </c>
      <c r="Q154" s="8">
        <v>7.9971565665541158E-2</v>
      </c>
      <c r="R154" s="4">
        <v>0</v>
      </c>
      <c r="S154" s="4">
        <v>0</v>
      </c>
      <c r="T154" s="10" t="s">
        <v>912</v>
      </c>
      <c r="U154" s="4">
        <v>5.6521739130434785</v>
      </c>
      <c r="V154" s="4">
        <v>0</v>
      </c>
      <c r="W154" s="10">
        <v>0</v>
      </c>
      <c r="X154" s="4">
        <v>15.83923913043478</v>
      </c>
      <c r="Y154" s="4">
        <v>0.88858695652173914</v>
      </c>
      <c r="Z154" s="10">
        <v>5.6100356160059296E-2</v>
      </c>
      <c r="AA154" s="4">
        <v>0</v>
      </c>
      <c r="AB154" s="4">
        <v>0</v>
      </c>
      <c r="AC154" s="10" t="s">
        <v>912</v>
      </c>
      <c r="AD154" s="4">
        <v>26.616739130434805</v>
      </c>
      <c r="AE154" s="4">
        <v>0</v>
      </c>
      <c r="AF154" s="10">
        <v>0</v>
      </c>
      <c r="AG154" s="4">
        <v>19.960652173913044</v>
      </c>
      <c r="AH154" s="4">
        <v>0</v>
      </c>
      <c r="AI154" s="10">
        <v>0</v>
      </c>
      <c r="AJ154" s="4">
        <v>11.840978260869564</v>
      </c>
      <c r="AK154" s="4">
        <v>0</v>
      </c>
      <c r="AL154" s="10" t="s">
        <v>912</v>
      </c>
      <c r="AM154" s="1">
        <v>265480</v>
      </c>
      <c r="AN154" s="1">
        <v>7</v>
      </c>
      <c r="AX154"/>
      <c r="AY154"/>
    </row>
    <row r="155" spans="1:51" x14ac:dyDescent="0.25">
      <c r="A155" t="s">
        <v>496</v>
      </c>
      <c r="B155" t="s">
        <v>463</v>
      </c>
      <c r="C155" t="s">
        <v>856</v>
      </c>
      <c r="D155" t="s">
        <v>531</v>
      </c>
      <c r="E155" s="4">
        <v>13.554347826086957</v>
      </c>
      <c r="F155" s="4">
        <v>53.370543478260856</v>
      </c>
      <c r="G155" s="4">
        <v>0</v>
      </c>
      <c r="H155" s="10">
        <v>0</v>
      </c>
      <c r="I155" s="4">
        <v>42.007608695652166</v>
      </c>
      <c r="J155" s="4">
        <v>0</v>
      </c>
      <c r="K155" s="10">
        <v>0</v>
      </c>
      <c r="L155" s="4">
        <v>16.854456521739131</v>
      </c>
      <c r="M155" s="4">
        <v>0</v>
      </c>
      <c r="N155" s="10">
        <v>0</v>
      </c>
      <c r="O155" s="4">
        <v>11.115326086956522</v>
      </c>
      <c r="P155" s="4">
        <v>0</v>
      </c>
      <c r="Q155" s="8">
        <v>0</v>
      </c>
      <c r="R155" s="4">
        <v>0</v>
      </c>
      <c r="S155" s="4">
        <v>0</v>
      </c>
      <c r="T155" s="10" t="s">
        <v>912</v>
      </c>
      <c r="U155" s="4">
        <v>5.7391304347826084</v>
      </c>
      <c r="V155" s="4">
        <v>0</v>
      </c>
      <c r="W155" s="10">
        <v>0</v>
      </c>
      <c r="X155" s="4">
        <v>6.8455434782608666</v>
      </c>
      <c r="Y155" s="4">
        <v>0</v>
      </c>
      <c r="Z155" s="10">
        <v>0</v>
      </c>
      <c r="AA155" s="4">
        <v>5.6238043478260868</v>
      </c>
      <c r="AB155" s="4">
        <v>0</v>
      </c>
      <c r="AC155" s="10">
        <v>0</v>
      </c>
      <c r="AD155" s="4">
        <v>24.046739130434776</v>
      </c>
      <c r="AE155" s="4">
        <v>0</v>
      </c>
      <c r="AF155" s="10">
        <v>0</v>
      </c>
      <c r="AG155" s="4">
        <v>0</v>
      </c>
      <c r="AH155" s="4">
        <v>0</v>
      </c>
      <c r="AI155" s="10" t="s">
        <v>912</v>
      </c>
      <c r="AJ155" s="4">
        <v>0</v>
      </c>
      <c r="AK155" s="4">
        <v>0</v>
      </c>
      <c r="AL155" s="10" t="s">
        <v>912</v>
      </c>
      <c r="AM155" s="1">
        <v>265882</v>
      </c>
      <c r="AN155" s="1">
        <v>7</v>
      </c>
      <c r="AX155"/>
      <c r="AY155"/>
    </row>
    <row r="156" spans="1:51" x14ac:dyDescent="0.25">
      <c r="A156" t="s">
        <v>496</v>
      </c>
      <c r="B156" t="s">
        <v>9</v>
      </c>
      <c r="C156" t="s">
        <v>665</v>
      </c>
      <c r="D156" t="s">
        <v>522</v>
      </c>
      <c r="E156" s="4">
        <v>43.043478260869563</v>
      </c>
      <c r="F156" s="4">
        <v>114.50728260869562</v>
      </c>
      <c r="G156" s="4">
        <v>0.27989130434782605</v>
      </c>
      <c r="H156" s="10">
        <v>2.4443100733103178E-3</v>
      </c>
      <c r="I156" s="4">
        <v>104.38163043478258</v>
      </c>
      <c r="J156" s="4">
        <v>0.19293478260869565</v>
      </c>
      <c r="K156" s="10">
        <v>1.8483595418567532E-3</v>
      </c>
      <c r="L156" s="4">
        <v>11.332499999999998</v>
      </c>
      <c r="M156" s="4">
        <v>0.27989130434782605</v>
      </c>
      <c r="N156" s="10">
        <v>2.4698107597425644E-2</v>
      </c>
      <c r="O156" s="4">
        <v>6.5199999999999978</v>
      </c>
      <c r="P156" s="4">
        <v>0.19293478260869565</v>
      </c>
      <c r="Q156" s="8">
        <v>2.9591224326487073E-2</v>
      </c>
      <c r="R156" s="4">
        <v>8.6956521739130432E-2</v>
      </c>
      <c r="S156" s="4">
        <v>8.6956521739130432E-2</v>
      </c>
      <c r="T156" s="10">
        <v>1</v>
      </c>
      <c r="U156" s="4">
        <v>4.7255434782608692</v>
      </c>
      <c r="V156" s="4">
        <v>0</v>
      </c>
      <c r="W156" s="10">
        <v>0</v>
      </c>
      <c r="X156" s="4">
        <v>25.191521739130422</v>
      </c>
      <c r="Y156" s="4">
        <v>0</v>
      </c>
      <c r="Z156" s="10">
        <v>0</v>
      </c>
      <c r="AA156" s="4">
        <v>5.3131521739130418</v>
      </c>
      <c r="AB156" s="4">
        <v>0</v>
      </c>
      <c r="AC156" s="10">
        <v>0</v>
      </c>
      <c r="AD156" s="4">
        <v>62.485543478260844</v>
      </c>
      <c r="AE156" s="4">
        <v>0</v>
      </c>
      <c r="AF156" s="10">
        <v>0</v>
      </c>
      <c r="AG156" s="4">
        <v>2.5191304347826091</v>
      </c>
      <c r="AH156" s="4">
        <v>0</v>
      </c>
      <c r="AI156" s="10">
        <v>0</v>
      </c>
      <c r="AJ156" s="4">
        <v>7.6654347826086964</v>
      </c>
      <c r="AK156" s="4">
        <v>0</v>
      </c>
      <c r="AL156" s="10" t="s">
        <v>912</v>
      </c>
      <c r="AM156" s="1">
        <v>265374</v>
      </c>
      <c r="AN156" s="1">
        <v>7</v>
      </c>
      <c r="AX156"/>
      <c r="AY156"/>
    </row>
    <row r="157" spans="1:51" x14ac:dyDescent="0.25">
      <c r="A157" t="s">
        <v>496</v>
      </c>
      <c r="B157" t="s">
        <v>322</v>
      </c>
      <c r="C157" t="s">
        <v>716</v>
      </c>
      <c r="D157" t="s">
        <v>593</v>
      </c>
      <c r="E157" s="4">
        <v>145.14130434782609</v>
      </c>
      <c r="F157" s="4">
        <v>391.99282608695648</v>
      </c>
      <c r="G157" s="4">
        <v>84.191847826086956</v>
      </c>
      <c r="H157" s="10">
        <v>0.21477905263350541</v>
      </c>
      <c r="I157" s="4">
        <v>369.60086956521729</v>
      </c>
      <c r="J157" s="4">
        <v>82.074347826086949</v>
      </c>
      <c r="K157" s="10">
        <v>0.22206210694968254</v>
      </c>
      <c r="L157" s="4">
        <v>23.208152173913042</v>
      </c>
      <c r="M157" s="4">
        <v>1.1673913043478261</v>
      </c>
      <c r="N157" s="10">
        <v>5.0300915626536782E-2</v>
      </c>
      <c r="O157" s="4">
        <v>15.882065217391302</v>
      </c>
      <c r="P157" s="4">
        <v>1.1673913043478261</v>
      </c>
      <c r="Q157" s="8">
        <v>7.3503747048557652E-2</v>
      </c>
      <c r="R157" s="4">
        <v>1.7608695652173914</v>
      </c>
      <c r="S157" s="4">
        <v>0</v>
      </c>
      <c r="T157" s="10">
        <v>0</v>
      </c>
      <c r="U157" s="4">
        <v>5.5652173913043477</v>
      </c>
      <c r="V157" s="4">
        <v>0</v>
      </c>
      <c r="W157" s="10">
        <v>0</v>
      </c>
      <c r="X157" s="4">
        <v>93.830217391304316</v>
      </c>
      <c r="Y157" s="4">
        <v>10.154456521739132</v>
      </c>
      <c r="Z157" s="10">
        <v>0.10822160284880884</v>
      </c>
      <c r="AA157" s="4">
        <v>15.06586956521739</v>
      </c>
      <c r="AB157" s="4">
        <v>2.1175000000000002</v>
      </c>
      <c r="AC157" s="10">
        <v>0.14054947116286454</v>
      </c>
      <c r="AD157" s="4">
        <v>218.09782608695647</v>
      </c>
      <c r="AE157" s="4">
        <v>70.752499999999998</v>
      </c>
      <c r="AF157" s="10">
        <v>0.32440717667580371</v>
      </c>
      <c r="AG157" s="4">
        <v>0</v>
      </c>
      <c r="AH157" s="4">
        <v>0</v>
      </c>
      <c r="AI157" s="10" t="s">
        <v>912</v>
      </c>
      <c r="AJ157" s="4">
        <v>41.790760869565219</v>
      </c>
      <c r="AK157" s="4">
        <v>0</v>
      </c>
      <c r="AL157" s="10" t="s">
        <v>912</v>
      </c>
      <c r="AM157" s="1">
        <v>265703</v>
      </c>
      <c r="AN157" s="1">
        <v>7</v>
      </c>
      <c r="AX157"/>
      <c r="AY157"/>
    </row>
    <row r="158" spans="1:51" x14ac:dyDescent="0.25">
      <c r="A158" t="s">
        <v>496</v>
      </c>
      <c r="B158" t="s">
        <v>229</v>
      </c>
      <c r="C158" t="s">
        <v>637</v>
      </c>
      <c r="D158" t="s">
        <v>560</v>
      </c>
      <c r="E158" s="4">
        <v>53.478260869565219</v>
      </c>
      <c r="F158" s="4">
        <v>90.211956521739125</v>
      </c>
      <c r="G158" s="4">
        <v>0</v>
      </c>
      <c r="H158" s="10">
        <v>0</v>
      </c>
      <c r="I158" s="4">
        <v>79.875</v>
      </c>
      <c r="J158" s="4">
        <v>0</v>
      </c>
      <c r="K158" s="10">
        <v>0</v>
      </c>
      <c r="L158" s="4">
        <v>16.005434782608695</v>
      </c>
      <c r="M158" s="4">
        <v>0</v>
      </c>
      <c r="N158" s="10">
        <v>0</v>
      </c>
      <c r="O158" s="4">
        <v>10.353260869565217</v>
      </c>
      <c r="P158" s="4">
        <v>0</v>
      </c>
      <c r="Q158" s="8">
        <v>0</v>
      </c>
      <c r="R158" s="4">
        <v>0</v>
      </c>
      <c r="S158" s="4">
        <v>0</v>
      </c>
      <c r="T158" s="10" t="s">
        <v>912</v>
      </c>
      <c r="U158" s="4">
        <v>5.6521739130434785</v>
      </c>
      <c r="V158" s="4">
        <v>0</v>
      </c>
      <c r="W158" s="10">
        <v>0</v>
      </c>
      <c r="X158" s="4">
        <v>20.673913043478262</v>
      </c>
      <c r="Y158" s="4">
        <v>0</v>
      </c>
      <c r="Z158" s="10">
        <v>0</v>
      </c>
      <c r="AA158" s="4">
        <v>4.6847826086956523</v>
      </c>
      <c r="AB158" s="4">
        <v>0</v>
      </c>
      <c r="AC158" s="10">
        <v>0</v>
      </c>
      <c r="AD158" s="4">
        <v>38.260869565217391</v>
      </c>
      <c r="AE158" s="4">
        <v>0</v>
      </c>
      <c r="AF158" s="10">
        <v>0</v>
      </c>
      <c r="AG158" s="4">
        <v>0</v>
      </c>
      <c r="AH158" s="4">
        <v>0</v>
      </c>
      <c r="AI158" s="10" t="s">
        <v>912</v>
      </c>
      <c r="AJ158" s="4">
        <v>10.586956521739131</v>
      </c>
      <c r="AK158" s="4">
        <v>0</v>
      </c>
      <c r="AL158" s="10" t="s">
        <v>912</v>
      </c>
      <c r="AM158" s="1">
        <v>265547</v>
      </c>
      <c r="AN158" s="1">
        <v>7</v>
      </c>
      <c r="AX158"/>
      <c r="AY158"/>
    </row>
    <row r="159" spans="1:51" x14ac:dyDescent="0.25">
      <c r="A159" t="s">
        <v>496</v>
      </c>
      <c r="B159" t="s">
        <v>339</v>
      </c>
      <c r="C159" t="s">
        <v>700</v>
      </c>
      <c r="D159" t="s">
        <v>538</v>
      </c>
      <c r="E159" s="4">
        <v>112.8695652173913</v>
      </c>
      <c r="F159" s="4">
        <v>209.19565217391306</v>
      </c>
      <c r="G159" s="4">
        <v>0</v>
      </c>
      <c r="H159" s="10">
        <v>0</v>
      </c>
      <c r="I159" s="4">
        <v>209.19565217391306</v>
      </c>
      <c r="J159" s="4">
        <v>0</v>
      </c>
      <c r="K159" s="10">
        <v>0</v>
      </c>
      <c r="L159" s="4">
        <v>19.057065217391305</v>
      </c>
      <c r="M159" s="4">
        <v>0</v>
      </c>
      <c r="N159" s="10">
        <v>0</v>
      </c>
      <c r="O159" s="4">
        <v>19.057065217391305</v>
      </c>
      <c r="P159" s="4">
        <v>0</v>
      </c>
      <c r="Q159" s="8">
        <v>0</v>
      </c>
      <c r="R159" s="4">
        <v>0</v>
      </c>
      <c r="S159" s="4">
        <v>0</v>
      </c>
      <c r="T159" s="10" t="s">
        <v>912</v>
      </c>
      <c r="U159" s="4">
        <v>0</v>
      </c>
      <c r="V159" s="4">
        <v>0</v>
      </c>
      <c r="W159" s="10" t="s">
        <v>912</v>
      </c>
      <c r="X159" s="4">
        <v>40.880434782608695</v>
      </c>
      <c r="Y159" s="4">
        <v>0</v>
      </c>
      <c r="Z159" s="10">
        <v>0</v>
      </c>
      <c r="AA159" s="4">
        <v>0</v>
      </c>
      <c r="AB159" s="4">
        <v>0</v>
      </c>
      <c r="AC159" s="10" t="s">
        <v>912</v>
      </c>
      <c r="AD159" s="4">
        <v>98.051630434782609</v>
      </c>
      <c r="AE159" s="4">
        <v>0</v>
      </c>
      <c r="AF159" s="10">
        <v>0</v>
      </c>
      <c r="AG159" s="4">
        <v>0</v>
      </c>
      <c r="AH159" s="4">
        <v>0</v>
      </c>
      <c r="AI159" s="10" t="s">
        <v>912</v>
      </c>
      <c r="AJ159" s="4">
        <v>51.206521739130437</v>
      </c>
      <c r="AK159" s="4">
        <v>0</v>
      </c>
      <c r="AL159" s="10" t="s">
        <v>912</v>
      </c>
      <c r="AM159" s="1">
        <v>265721</v>
      </c>
      <c r="AN159" s="1">
        <v>7</v>
      </c>
      <c r="AX159"/>
      <c r="AY159"/>
    </row>
    <row r="160" spans="1:51" x14ac:dyDescent="0.25">
      <c r="A160" t="s">
        <v>496</v>
      </c>
      <c r="B160" t="s">
        <v>257</v>
      </c>
      <c r="C160" t="s">
        <v>810</v>
      </c>
      <c r="D160" t="s">
        <v>582</v>
      </c>
      <c r="E160" s="4">
        <v>28.684782608695652</v>
      </c>
      <c r="F160" s="4">
        <v>114.75934782608695</v>
      </c>
      <c r="G160" s="4">
        <v>0</v>
      </c>
      <c r="H160" s="10">
        <v>0</v>
      </c>
      <c r="I160" s="4">
        <v>106.46641304347825</v>
      </c>
      <c r="J160" s="4">
        <v>0</v>
      </c>
      <c r="K160" s="10">
        <v>0</v>
      </c>
      <c r="L160" s="4">
        <v>26.293152173913043</v>
      </c>
      <c r="M160" s="4">
        <v>0</v>
      </c>
      <c r="N160" s="10">
        <v>0</v>
      </c>
      <c r="O160" s="4">
        <v>18.000217391304346</v>
      </c>
      <c r="P160" s="4">
        <v>0</v>
      </c>
      <c r="Q160" s="8">
        <v>0</v>
      </c>
      <c r="R160" s="4">
        <v>4.010326086956522</v>
      </c>
      <c r="S160" s="4">
        <v>0</v>
      </c>
      <c r="T160" s="10">
        <v>0</v>
      </c>
      <c r="U160" s="4">
        <v>4.2826086956521738</v>
      </c>
      <c r="V160" s="4">
        <v>0</v>
      </c>
      <c r="W160" s="10">
        <v>0</v>
      </c>
      <c r="X160" s="4">
        <v>8.2616304347826066</v>
      </c>
      <c r="Y160" s="4">
        <v>0</v>
      </c>
      <c r="Z160" s="10">
        <v>0</v>
      </c>
      <c r="AA160" s="4">
        <v>0</v>
      </c>
      <c r="AB160" s="4">
        <v>0</v>
      </c>
      <c r="AC160" s="10" t="s">
        <v>912</v>
      </c>
      <c r="AD160" s="4">
        <v>54.110760869565212</v>
      </c>
      <c r="AE160" s="4">
        <v>0</v>
      </c>
      <c r="AF160" s="10">
        <v>0</v>
      </c>
      <c r="AG160" s="4">
        <v>2.2305434782608695</v>
      </c>
      <c r="AH160" s="4">
        <v>0</v>
      </c>
      <c r="AI160" s="10">
        <v>0</v>
      </c>
      <c r="AJ160" s="4">
        <v>23.863260869565227</v>
      </c>
      <c r="AK160" s="4">
        <v>0</v>
      </c>
      <c r="AL160" s="10" t="s">
        <v>912</v>
      </c>
      <c r="AM160" s="1">
        <v>265593</v>
      </c>
      <c r="AN160" s="1">
        <v>7</v>
      </c>
      <c r="AX160"/>
      <c r="AY160"/>
    </row>
    <row r="161" spans="1:51" x14ac:dyDescent="0.25">
      <c r="A161" t="s">
        <v>496</v>
      </c>
      <c r="B161" t="s">
        <v>425</v>
      </c>
      <c r="C161" t="s">
        <v>726</v>
      </c>
      <c r="D161" t="s">
        <v>593</v>
      </c>
      <c r="E161" s="4">
        <v>49.25</v>
      </c>
      <c r="F161" s="4">
        <v>292.8277173913043</v>
      </c>
      <c r="G161" s="4">
        <v>42.019565217391303</v>
      </c>
      <c r="H161" s="10">
        <v>0.14349586026803862</v>
      </c>
      <c r="I161" s="4">
        <v>275.61032608695649</v>
      </c>
      <c r="J161" s="4">
        <v>42.019565217391303</v>
      </c>
      <c r="K161" s="10">
        <v>0.15246005406972274</v>
      </c>
      <c r="L161" s="4">
        <v>53.894347826086971</v>
      </c>
      <c r="M161" s="4">
        <v>0</v>
      </c>
      <c r="N161" s="10">
        <v>0</v>
      </c>
      <c r="O161" s="4">
        <v>36.676956521739143</v>
      </c>
      <c r="P161" s="4">
        <v>0</v>
      </c>
      <c r="Q161" s="8">
        <v>0</v>
      </c>
      <c r="R161" s="4">
        <v>11.478260869565217</v>
      </c>
      <c r="S161" s="4">
        <v>0</v>
      </c>
      <c r="T161" s="10">
        <v>0</v>
      </c>
      <c r="U161" s="4">
        <v>5.7391304347826084</v>
      </c>
      <c r="V161" s="4">
        <v>0</v>
      </c>
      <c r="W161" s="10">
        <v>0</v>
      </c>
      <c r="X161" s="4">
        <v>77.02000000000001</v>
      </c>
      <c r="Y161" s="4">
        <v>21.089565217391304</v>
      </c>
      <c r="Z161" s="10">
        <v>0.27381933546340304</v>
      </c>
      <c r="AA161" s="4">
        <v>0</v>
      </c>
      <c r="AB161" s="4">
        <v>0</v>
      </c>
      <c r="AC161" s="10" t="s">
        <v>912</v>
      </c>
      <c r="AD161" s="4">
        <v>145.90130434782603</v>
      </c>
      <c r="AE161" s="4">
        <v>17.285217391304347</v>
      </c>
      <c r="AF161" s="10">
        <v>0.11847198672122017</v>
      </c>
      <c r="AG161" s="4">
        <v>0</v>
      </c>
      <c r="AH161" s="4">
        <v>0</v>
      </c>
      <c r="AI161" s="10" t="s">
        <v>912</v>
      </c>
      <c r="AJ161" s="4">
        <v>16.012065217391303</v>
      </c>
      <c r="AK161" s="4">
        <v>3.6447826086956514</v>
      </c>
      <c r="AL161" s="10">
        <v>4.3931468448049626</v>
      </c>
      <c r="AM161" s="1">
        <v>265838</v>
      </c>
      <c r="AN161" s="1">
        <v>7</v>
      </c>
      <c r="AX161"/>
      <c r="AY161"/>
    </row>
    <row r="162" spans="1:51" x14ac:dyDescent="0.25">
      <c r="A162" t="s">
        <v>496</v>
      </c>
      <c r="B162" t="s">
        <v>72</v>
      </c>
      <c r="C162" t="s">
        <v>747</v>
      </c>
      <c r="D162" t="s">
        <v>556</v>
      </c>
      <c r="E162" s="4">
        <v>69.858695652173907</v>
      </c>
      <c r="F162" s="4">
        <v>197.96728260869565</v>
      </c>
      <c r="G162" s="4">
        <v>0</v>
      </c>
      <c r="H162" s="10">
        <v>0</v>
      </c>
      <c r="I162" s="4">
        <v>181.95913043478262</v>
      </c>
      <c r="J162" s="4">
        <v>0</v>
      </c>
      <c r="K162" s="10">
        <v>0</v>
      </c>
      <c r="L162" s="4">
        <v>51.548913043478265</v>
      </c>
      <c r="M162" s="4">
        <v>0</v>
      </c>
      <c r="N162" s="10">
        <v>0</v>
      </c>
      <c r="O162" s="4">
        <v>35.540760869565219</v>
      </c>
      <c r="P162" s="4">
        <v>0</v>
      </c>
      <c r="Q162" s="8">
        <v>0</v>
      </c>
      <c r="R162" s="4">
        <v>10.442934782608695</v>
      </c>
      <c r="S162" s="4">
        <v>0</v>
      </c>
      <c r="T162" s="10">
        <v>0</v>
      </c>
      <c r="U162" s="4">
        <v>5.5652173913043477</v>
      </c>
      <c r="V162" s="4">
        <v>0</v>
      </c>
      <c r="W162" s="10">
        <v>0</v>
      </c>
      <c r="X162" s="4">
        <v>18.532608695652176</v>
      </c>
      <c r="Y162" s="4">
        <v>0</v>
      </c>
      <c r="Z162" s="10">
        <v>0</v>
      </c>
      <c r="AA162" s="4">
        <v>0</v>
      </c>
      <c r="AB162" s="4">
        <v>0</v>
      </c>
      <c r="AC162" s="10" t="s">
        <v>912</v>
      </c>
      <c r="AD162" s="4">
        <v>85.869456521739124</v>
      </c>
      <c r="AE162" s="4">
        <v>0</v>
      </c>
      <c r="AF162" s="10">
        <v>0</v>
      </c>
      <c r="AG162" s="4">
        <v>13.394021739130435</v>
      </c>
      <c r="AH162" s="4">
        <v>0</v>
      </c>
      <c r="AI162" s="10">
        <v>0</v>
      </c>
      <c r="AJ162" s="4">
        <v>28.622282608695652</v>
      </c>
      <c r="AK162" s="4">
        <v>0</v>
      </c>
      <c r="AL162" s="10" t="s">
        <v>912</v>
      </c>
      <c r="AM162" s="1">
        <v>265254</v>
      </c>
      <c r="AN162" s="1">
        <v>7</v>
      </c>
      <c r="AX162"/>
      <c r="AY162"/>
    </row>
    <row r="163" spans="1:51" x14ac:dyDescent="0.25">
      <c r="A163" t="s">
        <v>496</v>
      </c>
      <c r="B163" t="s">
        <v>203</v>
      </c>
      <c r="C163" t="s">
        <v>728</v>
      </c>
      <c r="D163" t="s">
        <v>596</v>
      </c>
      <c r="E163" s="4">
        <v>76.717391304347828</v>
      </c>
      <c r="F163" s="4">
        <v>186.79347826086959</v>
      </c>
      <c r="G163" s="4">
        <v>0</v>
      </c>
      <c r="H163" s="10">
        <v>0</v>
      </c>
      <c r="I163" s="4">
        <v>181.16576086956522</v>
      </c>
      <c r="J163" s="4">
        <v>0</v>
      </c>
      <c r="K163" s="10">
        <v>0</v>
      </c>
      <c r="L163" s="4">
        <v>25.3125</v>
      </c>
      <c r="M163" s="4">
        <v>0</v>
      </c>
      <c r="N163" s="10">
        <v>0</v>
      </c>
      <c r="O163" s="4">
        <v>19.684782608695652</v>
      </c>
      <c r="P163" s="4">
        <v>0</v>
      </c>
      <c r="Q163" s="8">
        <v>0</v>
      </c>
      <c r="R163" s="4">
        <v>3.9836956521739131</v>
      </c>
      <c r="S163" s="4">
        <v>0</v>
      </c>
      <c r="T163" s="10">
        <v>0</v>
      </c>
      <c r="U163" s="4">
        <v>1.6440217391304348</v>
      </c>
      <c r="V163" s="4">
        <v>0</v>
      </c>
      <c r="W163" s="10">
        <v>0</v>
      </c>
      <c r="X163" s="4">
        <v>33.836956521739133</v>
      </c>
      <c r="Y163" s="4">
        <v>0</v>
      </c>
      <c r="Z163" s="10">
        <v>0</v>
      </c>
      <c r="AA163" s="4">
        <v>0</v>
      </c>
      <c r="AB163" s="4">
        <v>0</v>
      </c>
      <c r="AC163" s="10" t="s">
        <v>912</v>
      </c>
      <c r="AD163" s="4">
        <v>59.513586956521742</v>
      </c>
      <c r="AE163" s="4">
        <v>0</v>
      </c>
      <c r="AF163" s="10">
        <v>0</v>
      </c>
      <c r="AG163" s="4">
        <v>50.282608695652172</v>
      </c>
      <c r="AH163" s="4">
        <v>0</v>
      </c>
      <c r="AI163" s="10">
        <v>0</v>
      </c>
      <c r="AJ163" s="4">
        <v>17.847826086956523</v>
      </c>
      <c r="AK163" s="4">
        <v>0</v>
      </c>
      <c r="AL163" s="10" t="s">
        <v>912</v>
      </c>
      <c r="AM163" s="1">
        <v>265503</v>
      </c>
      <c r="AN163" s="1">
        <v>7</v>
      </c>
      <c r="AX163"/>
      <c r="AY163"/>
    </row>
    <row r="164" spans="1:51" x14ac:dyDescent="0.25">
      <c r="A164" t="s">
        <v>496</v>
      </c>
      <c r="B164" t="s">
        <v>390</v>
      </c>
      <c r="C164" t="s">
        <v>739</v>
      </c>
      <c r="D164" t="s">
        <v>602</v>
      </c>
      <c r="E164" s="4">
        <v>48.152173913043477</v>
      </c>
      <c r="F164" s="4">
        <v>195.12478260869568</v>
      </c>
      <c r="G164" s="4">
        <v>22.056195652173908</v>
      </c>
      <c r="H164" s="10">
        <v>0.11303636246147945</v>
      </c>
      <c r="I164" s="4">
        <v>172.48891304347825</v>
      </c>
      <c r="J164" s="4">
        <v>22.056195652173908</v>
      </c>
      <c r="K164" s="10">
        <v>0.12787022228271758</v>
      </c>
      <c r="L164" s="4">
        <v>30.423913043478262</v>
      </c>
      <c r="M164" s="4">
        <v>0.48641304347826086</v>
      </c>
      <c r="N164" s="10">
        <v>1.5987852804573061E-2</v>
      </c>
      <c r="O164" s="4">
        <v>14.002717391304348</v>
      </c>
      <c r="P164" s="4">
        <v>0.48641304347826086</v>
      </c>
      <c r="Q164" s="8">
        <v>3.4737046380749079E-2</v>
      </c>
      <c r="R164" s="4">
        <v>10.788043478260869</v>
      </c>
      <c r="S164" s="4">
        <v>0</v>
      </c>
      <c r="T164" s="10">
        <v>0</v>
      </c>
      <c r="U164" s="4">
        <v>5.6331521739130439</v>
      </c>
      <c r="V164" s="4">
        <v>0</v>
      </c>
      <c r="W164" s="10">
        <v>0</v>
      </c>
      <c r="X164" s="4">
        <v>38.701086956521742</v>
      </c>
      <c r="Y164" s="4">
        <v>1.1847826086956521</v>
      </c>
      <c r="Z164" s="10">
        <v>3.0613677854233953E-2</v>
      </c>
      <c r="AA164" s="4">
        <v>6.2146739130434785</v>
      </c>
      <c r="AB164" s="4">
        <v>0</v>
      </c>
      <c r="AC164" s="10">
        <v>0</v>
      </c>
      <c r="AD164" s="4">
        <v>55.72739130434784</v>
      </c>
      <c r="AE164" s="4">
        <v>20.384999999999994</v>
      </c>
      <c r="AF164" s="10">
        <v>0.36579856912142161</v>
      </c>
      <c r="AG164" s="4">
        <v>0</v>
      </c>
      <c r="AH164" s="4">
        <v>0</v>
      </c>
      <c r="AI164" s="10" t="s">
        <v>912</v>
      </c>
      <c r="AJ164" s="4">
        <v>64.057717391304337</v>
      </c>
      <c r="AK164" s="4">
        <v>0</v>
      </c>
      <c r="AL164" s="10" t="s">
        <v>912</v>
      </c>
      <c r="AM164" s="1">
        <v>265794</v>
      </c>
      <c r="AN164" s="1">
        <v>7</v>
      </c>
      <c r="AX164"/>
      <c r="AY164"/>
    </row>
    <row r="165" spans="1:51" x14ac:dyDescent="0.25">
      <c r="A165" t="s">
        <v>496</v>
      </c>
      <c r="B165" t="s">
        <v>10</v>
      </c>
      <c r="C165" t="s">
        <v>716</v>
      </c>
      <c r="D165" t="s">
        <v>593</v>
      </c>
      <c r="E165" s="4">
        <v>105.45652173913044</v>
      </c>
      <c r="F165" s="4">
        <v>295.42119565217388</v>
      </c>
      <c r="G165" s="4">
        <v>0.34782608695652173</v>
      </c>
      <c r="H165" s="10">
        <v>1.1773904245044383E-3</v>
      </c>
      <c r="I165" s="4">
        <v>290.55163043478262</v>
      </c>
      <c r="J165" s="4">
        <v>0.34782608695652173</v>
      </c>
      <c r="K165" s="10">
        <v>1.1971231633979592E-3</v>
      </c>
      <c r="L165" s="4">
        <v>17.059782608695652</v>
      </c>
      <c r="M165" s="4">
        <v>0.34782608695652173</v>
      </c>
      <c r="N165" s="10">
        <v>2.0388658808537751E-2</v>
      </c>
      <c r="O165" s="4">
        <v>12.190217391304348</v>
      </c>
      <c r="P165" s="4">
        <v>0.34782608695652173</v>
      </c>
      <c r="Q165" s="8">
        <v>2.8533214444939812E-2</v>
      </c>
      <c r="R165" s="4">
        <v>0</v>
      </c>
      <c r="S165" s="4">
        <v>0</v>
      </c>
      <c r="T165" s="10" t="s">
        <v>912</v>
      </c>
      <c r="U165" s="4">
        <v>4.8695652173913047</v>
      </c>
      <c r="V165" s="4">
        <v>0</v>
      </c>
      <c r="W165" s="10">
        <v>0</v>
      </c>
      <c r="X165" s="4">
        <v>55.736413043478258</v>
      </c>
      <c r="Y165" s="4">
        <v>0</v>
      </c>
      <c r="Z165" s="10">
        <v>0</v>
      </c>
      <c r="AA165" s="4">
        <v>0</v>
      </c>
      <c r="AB165" s="4">
        <v>0</v>
      </c>
      <c r="AC165" s="10" t="s">
        <v>912</v>
      </c>
      <c r="AD165" s="4">
        <v>192.35054347826087</v>
      </c>
      <c r="AE165" s="4">
        <v>0</v>
      </c>
      <c r="AF165" s="10">
        <v>0</v>
      </c>
      <c r="AG165" s="4">
        <v>0</v>
      </c>
      <c r="AH165" s="4">
        <v>0</v>
      </c>
      <c r="AI165" s="10" t="s">
        <v>912</v>
      </c>
      <c r="AJ165" s="4">
        <v>30.274456521739129</v>
      </c>
      <c r="AK165" s="4">
        <v>0</v>
      </c>
      <c r="AL165" s="10" t="s">
        <v>912</v>
      </c>
      <c r="AM165" s="1">
        <v>265534</v>
      </c>
      <c r="AN165" s="1">
        <v>7</v>
      </c>
      <c r="AX165"/>
      <c r="AY165"/>
    </row>
    <row r="166" spans="1:51" x14ac:dyDescent="0.25">
      <c r="A166" t="s">
        <v>496</v>
      </c>
      <c r="B166" t="s">
        <v>133</v>
      </c>
      <c r="C166" t="s">
        <v>687</v>
      </c>
      <c r="D166" t="s">
        <v>546</v>
      </c>
      <c r="E166" s="4">
        <v>31.771739130434781</v>
      </c>
      <c r="F166" s="4">
        <v>115.03260869565216</v>
      </c>
      <c r="G166" s="4">
        <v>14.445652173913045</v>
      </c>
      <c r="H166" s="10">
        <v>0.12557875838609092</v>
      </c>
      <c r="I166" s="4">
        <v>109.87499999999999</v>
      </c>
      <c r="J166" s="4">
        <v>14.445652173913045</v>
      </c>
      <c r="K166" s="10">
        <v>0.13147351239056243</v>
      </c>
      <c r="L166" s="4">
        <v>21.168478260869563</v>
      </c>
      <c r="M166" s="4">
        <v>2.9565217391304346</v>
      </c>
      <c r="N166" s="10">
        <v>0.13966623876765083</v>
      </c>
      <c r="O166" s="4">
        <v>16.652173913043477</v>
      </c>
      <c r="P166" s="4">
        <v>2.9565217391304346</v>
      </c>
      <c r="Q166" s="8">
        <v>0.17754569190600522</v>
      </c>
      <c r="R166" s="4">
        <v>0</v>
      </c>
      <c r="S166" s="4">
        <v>0</v>
      </c>
      <c r="T166" s="10" t="s">
        <v>912</v>
      </c>
      <c r="U166" s="4">
        <v>4.5163043478260869</v>
      </c>
      <c r="V166" s="4">
        <v>0</v>
      </c>
      <c r="W166" s="10">
        <v>0</v>
      </c>
      <c r="X166" s="4">
        <v>21.01630434782609</v>
      </c>
      <c r="Y166" s="4">
        <v>1.3913043478260869</v>
      </c>
      <c r="Z166" s="10">
        <v>6.6201189552624759E-2</v>
      </c>
      <c r="AA166" s="4">
        <v>0.64130434782608692</v>
      </c>
      <c r="AB166" s="4">
        <v>0</v>
      </c>
      <c r="AC166" s="10">
        <v>0</v>
      </c>
      <c r="AD166" s="4">
        <v>60.153260869565194</v>
      </c>
      <c r="AE166" s="4">
        <v>9.9239130434782616</v>
      </c>
      <c r="AF166" s="10">
        <v>0.16497714172132785</v>
      </c>
      <c r="AG166" s="4">
        <v>0</v>
      </c>
      <c r="AH166" s="4">
        <v>0</v>
      </c>
      <c r="AI166" s="10" t="s">
        <v>912</v>
      </c>
      <c r="AJ166" s="4">
        <v>12.053260869565221</v>
      </c>
      <c r="AK166" s="4">
        <v>0.17391304347826086</v>
      </c>
      <c r="AL166" s="10">
        <v>69.30625000000002</v>
      </c>
      <c r="AM166" s="1">
        <v>265385</v>
      </c>
      <c r="AN166" s="1">
        <v>7</v>
      </c>
      <c r="AX166"/>
      <c r="AY166"/>
    </row>
    <row r="167" spans="1:51" x14ac:dyDescent="0.25">
      <c r="A167" t="s">
        <v>496</v>
      </c>
      <c r="B167" t="s">
        <v>220</v>
      </c>
      <c r="C167" t="s">
        <v>732</v>
      </c>
      <c r="D167" t="s">
        <v>600</v>
      </c>
      <c r="E167" s="4">
        <v>34.010869565217391</v>
      </c>
      <c r="F167" s="4">
        <v>121.80489130434785</v>
      </c>
      <c r="G167" s="4">
        <v>0</v>
      </c>
      <c r="H167" s="10">
        <v>0</v>
      </c>
      <c r="I167" s="4">
        <v>115.39293478260871</v>
      </c>
      <c r="J167" s="4">
        <v>0</v>
      </c>
      <c r="K167" s="10">
        <v>0</v>
      </c>
      <c r="L167" s="4">
        <v>14.667391304347829</v>
      </c>
      <c r="M167" s="4">
        <v>0</v>
      </c>
      <c r="N167" s="10">
        <v>0</v>
      </c>
      <c r="O167" s="4">
        <v>8.2554347826086989</v>
      </c>
      <c r="P167" s="4">
        <v>0</v>
      </c>
      <c r="Q167" s="8">
        <v>0</v>
      </c>
      <c r="R167" s="4">
        <v>1.1945652173913044</v>
      </c>
      <c r="S167" s="4">
        <v>0</v>
      </c>
      <c r="T167" s="10">
        <v>0</v>
      </c>
      <c r="U167" s="4">
        <v>5.2173913043478262</v>
      </c>
      <c r="V167" s="4">
        <v>0</v>
      </c>
      <c r="W167" s="10">
        <v>0</v>
      </c>
      <c r="X167" s="4">
        <v>39.117934782608693</v>
      </c>
      <c r="Y167" s="4">
        <v>0</v>
      </c>
      <c r="Z167" s="10">
        <v>0</v>
      </c>
      <c r="AA167" s="4">
        <v>0</v>
      </c>
      <c r="AB167" s="4">
        <v>0</v>
      </c>
      <c r="AC167" s="10" t="s">
        <v>912</v>
      </c>
      <c r="AD167" s="4">
        <v>68.019565217391317</v>
      </c>
      <c r="AE167" s="4">
        <v>0</v>
      </c>
      <c r="AF167" s="10">
        <v>0</v>
      </c>
      <c r="AG167" s="4">
        <v>0</v>
      </c>
      <c r="AH167" s="4">
        <v>0</v>
      </c>
      <c r="AI167" s="10" t="s">
        <v>912</v>
      </c>
      <c r="AJ167" s="4">
        <v>0</v>
      </c>
      <c r="AK167" s="4">
        <v>0</v>
      </c>
      <c r="AL167" s="10" t="s">
        <v>912</v>
      </c>
      <c r="AM167" s="1">
        <v>265531</v>
      </c>
      <c r="AN167" s="1">
        <v>7</v>
      </c>
      <c r="AX167"/>
      <c r="AY167"/>
    </row>
    <row r="168" spans="1:51" x14ac:dyDescent="0.25">
      <c r="A168" t="s">
        <v>496</v>
      </c>
      <c r="B168" t="s">
        <v>65</v>
      </c>
      <c r="C168" t="s">
        <v>745</v>
      </c>
      <c r="D168" t="s">
        <v>606</v>
      </c>
      <c r="E168" s="4">
        <v>74.119565217391298</v>
      </c>
      <c r="F168" s="4">
        <v>210.3339130434783</v>
      </c>
      <c r="G168" s="4">
        <v>0</v>
      </c>
      <c r="H168" s="10">
        <v>0</v>
      </c>
      <c r="I168" s="4">
        <v>197.65967391304352</v>
      </c>
      <c r="J168" s="4">
        <v>0</v>
      </c>
      <c r="K168" s="10">
        <v>0</v>
      </c>
      <c r="L168" s="4">
        <v>26.908586956521738</v>
      </c>
      <c r="M168" s="4">
        <v>0</v>
      </c>
      <c r="N168" s="10">
        <v>0</v>
      </c>
      <c r="O168" s="4">
        <v>14.234347826086957</v>
      </c>
      <c r="P168" s="4">
        <v>0</v>
      </c>
      <c r="Q168" s="8">
        <v>0</v>
      </c>
      <c r="R168" s="4">
        <v>7.0220652173913054</v>
      </c>
      <c r="S168" s="4">
        <v>0</v>
      </c>
      <c r="T168" s="10">
        <v>0</v>
      </c>
      <c r="U168" s="4">
        <v>5.6521739130434785</v>
      </c>
      <c r="V168" s="4">
        <v>0</v>
      </c>
      <c r="W168" s="10">
        <v>0</v>
      </c>
      <c r="X168" s="4">
        <v>26.930760869565219</v>
      </c>
      <c r="Y168" s="4">
        <v>0</v>
      </c>
      <c r="Z168" s="10">
        <v>0</v>
      </c>
      <c r="AA168" s="4">
        <v>0</v>
      </c>
      <c r="AB168" s="4">
        <v>0</v>
      </c>
      <c r="AC168" s="10" t="s">
        <v>912</v>
      </c>
      <c r="AD168" s="4">
        <v>88.59326086956527</v>
      </c>
      <c r="AE168" s="4">
        <v>0</v>
      </c>
      <c r="AF168" s="10">
        <v>0</v>
      </c>
      <c r="AG168" s="4">
        <v>39.485869565217406</v>
      </c>
      <c r="AH168" s="4">
        <v>0</v>
      </c>
      <c r="AI168" s="10">
        <v>0</v>
      </c>
      <c r="AJ168" s="4">
        <v>28.415434782608674</v>
      </c>
      <c r="AK168" s="4">
        <v>0</v>
      </c>
      <c r="AL168" s="10" t="s">
        <v>912</v>
      </c>
      <c r="AM168" s="1">
        <v>265239</v>
      </c>
      <c r="AN168" s="1">
        <v>7</v>
      </c>
      <c r="AX168"/>
      <c r="AY168"/>
    </row>
    <row r="169" spans="1:51" x14ac:dyDescent="0.25">
      <c r="A169" t="s">
        <v>496</v>
      </c>
      <c r="B169" t="s">
        <v>277</v>
      </c>
      <c r="C169" t="s">
        <v>817</v>
      </c>
      <c r="D169" t="s">
        <v>594</v>
      </c>
      <c r="E169" s="4">
        <v>33.793478260869563</v>
      </c>
      <c r="F169" s="4">
        <v>103.27717391304348</v>
      </c>
      <c r="G169" s="4">
        <v>0</v>
      </c>
      <c r="H169" s="10">
        <v>0</v>
      </c>
      <c r="I169" s="4">
        <v>92.828804347826079</v>
      </c>
      <c r="J169" s="4">
        <v>0</v>
      </c>
      <c r="K169" s="10">
        <v>0</v>
      </c>
      <c r="L169" s="4">
        <v>12.782608695652174</v>
      </c>
      <c r="M169" s="4">
        <v>0</v>
      </c>
      <c r="N169" s="10">
        <v>0</v>
      </c>
      <c r="O169" s="4">
        <v>7.1304347826086953</v>
      </c>
      <c r="P169" s="4">
        <v>0</v>
      </c>
      <c r="Q169" s="8">
        <v>0</v>
      </c>
      <c r="R169" s="4">
        <v>0</v>
      </c>
      <c r="S169" s="4">
        <v>0</v>
      </c>
      <c r="T169" s="10" t="s">
        <v>912</v>
      </c>
      <c r="U169" s="4">
        <v>5.6521739130434785</v>
      </c>
      <c r="V169" s="4">
        <v>0</v>
      </c>
      <c r="W169" s="10">
        <v>0</v>
      </c>
      <c r="X169" s="4">
        <v>21.945652173913043</v>
      </c>
      <c r="Y169" s="4">
        <v>0</v>
      </c>
      <c r="Z169" s="10">
        <v>0</v>
      </c>
      <c r="AA169" s="4">
        <v>4.7961956521739131</v>
      </c>
      <c r="AB169" s="4">
        <v>0</v>
      </c>
      <c r="AC169" s="10">
        <v>0</v>
      </c>
      <c r="AD169" s="4">
        <v>38.491847826086953</v>
      </c>
      <c r="AE169" s="4">
        <v>0</v>
      </c>
      <c r="AF169" s="10">
        <v>0</v>
      </c>
      <c r="AG169" s="4">
        <v>11.970108695652174</v>
      </c>
      <c r="AH169" s="4">
        <v>0</v>
      </c>
      <c r="AI169" s="10">
        <v>0</v>
      </c>
      <c r="AJ169" s="4">
        <v>13.290760869565217</v>
      </c>
      <c r="AK169" s="4">
        <v>0</v>
      </c>
      <c r="AL169" s="10" t="s">
        <v>912</v>
      </c>
      <c r="AM169" s="1">
        <v>265632</v>
      </c>
      <c r="AN169" s="1">
        <v>7</v>
      </c>
      <c r="AX169"/>
      <c r="AY169"/>
    </row>
    <row r="170" spans="1:51" x14ac:dyDescent="0.25">
      <c r="A170" t="s">
        <v>496</v>
      </c>
      <c r="B170" t="s">
        <v>207</v>
      </c>
      <c r="C170" t="s">
        <v>763</v>
      </c>
      <c r="D170" t="s">
        <v>538</v>
      </c>
      <c r="E170" s="4">
        <v>92.228260869565219</v>
      </c>
      <c r="F170" s="4">
        <v>84.222717391304343</v>
      </c>
      <c r="G170" s="4">
        <v>0</v>
      </c>
      <c r="H170" s="10">
        <v>0</v>
      </c>
      <c r="I170" s="4">
        <v>84.222717391304343</v>
      </c>
      <c r="J170" s="4">
        <v>0</v>
      </c>
      <c r="K170" s="10">
        <v>0</v>
      </c>
      <c r="L170" s="4">
        <v>10.052173913043477</v>
      </c>
      <c r="M170" s="4">
        <v>0</v>
      </c>
      <c r="N170" s="10">
        <v>0</v>
      </c>
      <c r="O170" s="4">
        <v>10.052173913043477</v>
      </c>
      <c r="P170" s="4">
        <v>0</v>
      </c>
      <c r="Q170" s="8">
        <v>0</v>
      </c>
      <c r="R170" s="4">
        <v>0</v>
      </c>
      <c r="S170" s="4">
        <v>0</v>
      </c>
      <c r="T170" s="10" t="s">
        <v>912</v>
      </c>
      <c r="U170" s="4">
        <v>0</v>
      </c>
      <c r="V170" s="4">
        <v>0</v>
      </c>
      <c r="W170" s="10" t="s">
        <v>912</v>
      </c>
      <c r="X170" s="4">
        <v>17.428369565217391</v>
      </c>
      <c r="Y170" s="4">
        <v>0</v>
      </c>
      <c r="Z170" s="10">
        <v>0</v>
      </c>
      <c r="AA170" s="4">
        <v>0</v>
      </c>
      <c r="AB170" s="4">
        <v>0</v>
      </c>
      <c r="AC170" s="10" t="s">
        <v>912</v>
      </c>
      <c r="AD170" s="4">
        <v>56.742173913043466</v>
      </c>
      <c r="AE170" s="4">
        <v>0</v>
      </c>
      <c r="AF170" s="10">
        <v>0</v>
      </c>
      <c r="AG170" s="4">
        <v>0</v>
      </c>
      <c r="AH170" s="4">
        <v>0</v>
      </c>
      <c r="AI170" s="10" t="s">
        <v>912</v>
      </c>
      <c r="AJ170" s="4">
        <v>0</v>
      </c>
      <c r="AK170" s="4">
        <v>0</v>
      </c>
      <c r="AL170" s="10" t="s">
        <v>912</v>
      </c>
      <c r="AM170" s="1">
        <v>265510</v>
      </c>
      <c r="AN170" s="1">
        <v>7</v>
      </c>
      <c r="AX170"/>
      <c r="AY170"/>
    </row>
    <row r="171" spans="1:51" x14ac:dyDescent="0.25">
      <c r="A171" t="s">
        <v>496</v>
      </c>
      <c r="B171" t="s">
        <v>298</v>
      </c>
      <c r="C171" t="s">
        <v>635</v>
      </c>
      <c r="D171" t="s">
        <v>588</v>
      </c>
      <c r="E171" s="4">
        <v>53.478260869565219</v>
      </c>
      <c r="F171" s="4">
        <v>119.61304347826086</v>
      </c>
      <c r="G171" s="4">
        <v>0</v>
      </c>
      <c r="H171" s="10">
        <v>0</v>
      </c>
      <c r="I171" s="4">
        <v>119.61304347826086</v>
      </c>
      <c r="J171" s="4">
        <v>0</v>
      </c>
      <c r="K171" s="10">
        <v>0</v>
      </c>
      <c r="L171" s="4">
        <v>11.442934782608695</v>
      </c>
      <c r="M171" s="4">
        <v>0</v>
      </c>
      <c r="N171" s="10">
        <v>0</v>
      </c>
      <c r="O171" s="4">
        <v>11.442934782608695</v>
      </c>
      <c r="P171" s="4">
        <v>0</v>
      </c>
      <c r="Q171" s="8">
        <v>0</v>
      </c>
      <c r="R171" s="4">
        <v>0</v>
      </c>
      <c r="S171" s="4">
        <v>0</v>
      </c>
      <c r="T171" s="10" t="s">
        <v>912</v>
      </c>
      <c r="U171" s="4">
        <v>0</v>
      </c>
      <c r="V171" s="4">
        <v>0</v>
      </c>
      <c r="W171" s="10" t="s">
        <v>912</v>
      </c>
      <c r="X171" s="4">
        <v>15.779891304347826</v>
      </c>
      <c r="Y171" s="4">
        <v>0</v>
      </c>
      <c r="Z171" s="10">
        <v>0</v>
      </c>
      <c r="AA171" s="4">
        <v>0</v>
      </c>
      <c r="AB171" s="4">
        <v>0</v>
      </c>
      <c r="AC171" s="10" t="s">
        <v>912</v>
      </c>
      <c r="AD171" s="4">
        <v>38.018804347826084</v>
      </c>
      <c r="AE171" s="4">
        <v>0</v>
      </c>
      <c r="AF171" s="10">
        <v>0</v>
      </c>
      <c r="AG171" s="4">
        <v>41.471956521739131</v>
      </c>
      <c r="AH171" s="4">
        <v>0</v>
      </c>
      <c r="AI171" s="10">
        <v>0</v>
      </c>
      <c r="AJ171" s="4">
        <v>12.899456521739131</v>
      </c>
      <c r="AK171" s="4">
        <v>0</v>
      </c>
      <c r="AL171" s="10" t="s">
        <v>912</v>
      </c>
      <c r="AM171" s="1">
        <v>265665</v>
      </c>
      <c r="AN171" s="1">
        <v>7</v>
      </c>
      <c r="AX171"/>
      <c r="AY171"/>
    </row>
    <row r="172" spans="1:51" x14ac:dyDescent="0.25">
      <c r="A172" t="s">
        <v>496</v>
      </c>
      <c r="B172" t="s">
        <v>272</v>
      </c>
      <c r="C172" t="s">
        <v>703</v>
      </c>
      <c r="D172" t="s">
        <v>523</v>
      </c>
      <c r="E172" s="4">
        <v>79.336956521739125</v>
      </c>
      <c r="F172" s="4">
        <v>232.80880434782611</v>
      </c>
      <c r="G172" s="4">
        <v>0</v>
      </c>
      <c r="H172" s="10">
        <v>0</v>
      </c>
      <c r="I172" s="4">
        <v>216.4109782608696</v>
      </c>
      <c r="J172" s="4">
        <v>0</v>
      </c>
      <c r="K172" s="10">
        <v>0</v>
      </c>
      <c r="L172" s="4">
        <v>51.102826086956526</v>
      </c>
      <c r="M172" s="4">
        <v>0</v>
      </c>
      <c r="N172" s="10">
        <v>0</v>
      </c>
      <c r="O172" s="4">
        <v>39.972391304347838</v>
      </c>
      <c r="P172" s="4">
        <v>0</v>
      </c>
      <c r="Q172" s="8">
        <v>0</v>
      </c>
      <c r="R172" s="4">
        <v>5.5652173913043477</v>
      </c>
      <c r="S172" s="4">
        <v>0</v>
      </c>
      <c r="T172" s="10">
        <v>0</v>
      </c>
      <c r="U172" s="4">
        <v>5.5652173913043477</v>
      </c>
      <c r="V172" s="4">
        <v>0</v>
      </c>
      <c r="W172" s="10">
        <v>0</v>
      </c>
      <c r="X172" s="4">
        <v>17.934673913043479</v>
      </c>
      <c r="Y172" s="4">
        <v>0</v>
      </c>
      <c r="Z172" s="10">
        <v>0</v>
      </c>
      <c r="AA172" s="4">
        <v>5.267391304347826</v>
      </c>
      <c r="AB172" s="4">
        <v>0</v>
      </c>
      <c r="AC172" s="10">
        <v>0</v>
      </c>
      <c r="AD172" s="4">
        <v>118.24478260869567</v>
      </c>
      <c r="AE172" s="4">
        <v>0</v>
      </c>
      <c r="AF172" s="10">
        <v>0</v>
      </c>
      <c r="AG172" s="4">
        <v>5.7798913043478262</v>
      </c>
      <c r="AH172" s="4">
        <v>0</v>
      </c>
      <c r="AI172" s="10">
        <v>0</v>
      </c>
      <c r="AJ172" s="4">
        <v>34.479239130434792</v>
      </c>
      <c r="AK172" s="4">
        <v>0</v>
      </c>
      <c r="AL172" s="10" t="s">
        <v>912</v>
      </c>
      <c r="AM172" s="1">
        <v>265620</v>
      </c>
      <c r="AN172" s="1">
        <v>7</v>
      </c>
      <c r="AX172"/>
      <c r="AY172"/>
    </row>
    <row r="173" spans="1:51" x14ac:dyDescent="0.25">
      <c r="A173" t="s">
        <v>496</v>
      </c>
      <c r="B173" t="s">
        <v>253</v>
      </c>
      <c r="C173" t="s">
        <v>716</v>
      </c>
      <c r="D173" t="s">
        <v>610</v>
      </c>
      <c r="E173" s="4">
        <v>117.10869565217391</v>
      </c>
      <c r="F173" s="4">
        <v>187.89021739130436</v>
      </c>
      <c r="G173" s="4">
        <v>0</v>
      </c>
      <c r="H173" s="10">
        <v>0</v>
      </c>
      <c r="I173" s="4">
        <v>168.44673913043479</v>
      </c>
      <c r="J173" s="4">
        <v>0</v>
      </c>
      <c r="K173" s="10">
        <v>0</v>
      </c>
      <c r="L173" s="4">
        <v>6.7673913043478269</v>
      </c>
      <c r="M173" s="4">
        <v>0</v>
      </c>
      <c r="N173" s="10">
        <v>0</v>
      </c>
      <c r="O173" s="4">
        <v>3.5869565217391305E-2</v>
      </c>
      <c r="P173" s="4">
        <v>0</v>
      </c>
      <c r="Q173" s="8">
        <v>0</v>
      </c>
      <c r="R173" s="4">
        <v>2.4369565217391305</v>
      </c>
      <c r="S173" s="4">
        <v>0</v>
      </c>
      <c r="T173" s="10">
        <v>0</v>
      </c>
      <c r="U173" s="4">
        <v>4.2945652173913045</v>
      </c>
      <c r="V173" s="4">
        <v>0</v>
      </c>
      <c r="W173" s="10">
        <v>0</v>
      </c>
      <c r="X173" s="4">
        <v>62.19130434782609</v>
      </c>
      <c r="Y173" s="4">
        <v>0</v>
      </c>
      <c r="Z173" s="10">
        <v>0</v>
      </c>
      <c r="AA173" s="4">
        <v>12.711956521739127</v>
      </c>
      <c r="AB173" s="4">
        <v>0</v>
      </c>
      <c r="AC173" s="10">
        <v>0</v>
      </c>
      <c r="AD173" s="4">
        <v>103.52500000000001</v>
      </c>
      <c r="AE173" s="4">
        <v>0</v>
      </c>
      <c r="AF173" s="10">
        <v>0</v>
      </c>
      <c r="AG173" s="4">
        <v>0</v>
      </c>
      <c r="AH173" s="4">
        <v>0</v>
      </c>
      <c r="AI173" s="10" t="s">
        <v>912</v>
      </c>
      <c r="AJ173" s="4">
        <v>2.6945652173913048</v>
      </c>
      <c r="AK173" s="4">
        <v>0</v>
      </c>
      <c r="AL173" s="10" t="s">
        <v>912</v>
      </c>
      <c r="AM173" s="1">
        <v>265585</v>
      </c>
      <c r="AN173" s="1">
        <v>7</v>
      </c>
      <c r="AX173"/>
      <c r="AY173"/>
    </row>
    <row r="174" spans="1:51" x14ac:dyDescent="0.25">
      <c r="A174" t="s">
        <v>496</v>
      </c>
      <c r="B174" t="s">
        <v>349</v>
      </c>
      <c r="C174" t="s">
        <v>711</v>
      </c>
      <c r="D174" t="s">
        <v>543</v>
      </c>
      <c r="E174" s="4">
        <v>31.565217391304348</v>
      </c>
      <c r="F174" s="4">
        <v>103.00978260869564</v>
      </c>
      <c r="G174" s="4">
        <v>0</v>
      </c>
      <c r="H174" s="10">
        <v>0</v>
      </c>
      <c r="I174" s="4">
        <v>93.292065217391297</v>
      </c>
      <c r="J174" s="4">
        <v>0</v>
      </c>
      <c r="K174" s="10">
        <v>0</v>
      </c>
      <c r="L174" s="4">
        <v>13.045326086956521</v>
      </c>
      <c r="M174" s="4">
        <v>0</v>
      </c>
      <c r="N174" s="10">
        <v>0</v>
      </c>
      <c r="O174" s="4">
        <v>7.8279347826086951</v>
      </c>
      <c r="P174" s="4">
        <v>0</v>
      </c>
      <c r="Q174" s="8">
        <v>0</v>
      </c>
      <c r="R174" s="4">
        <v>0</v>
      </c>
      <c r="S174" s="4">
        <v>0</v>
      </c>
      <c r="T174" s="10" t="s">
        <v>912</v>
      </c>
      <c r="U174" s="4">
        <v>5.2173913043478262</v>
      </c>
      <c r="V174" s="4">
        <v>0</v>
      </c>
      <c r="W174" s="10">
        <v>0</v>
      </c>
      <c r="X174" s="4">
        <v>18.119130434782612</v>
      </c>
      <c r="Y174" s="4">
        <v>0</v>
      </c>
      <c r="Z174" s="10">
        <v>0</v>
      </c>
      <c r="AA174" s="4">
        <v>4.5003260869565214</v>
      </c>
      <c r="AB174" s="4">
        <v>0</v>
      </c>
      <c r="AC174" s="10">
        <v>0</v>
      </c>
      <c r="AD174" s="4">
        <v>31.859456521739137</v>
      </c>
      <c r="AE174" s="4">
        <v>0</v>
      </c>
      <c r="AF174" s="10">
        <v>0</v>
      </c>
      <c r="AG174" s="4">
        <v>23.499347826086954</v>
      </c>
      <c r="AH174" s="4">
        <v>0</v>
      </c>
      <c r="AI174" s="10">
        <v>0</v>
      </c>
      <c r="AJ174" s="4">
        <v>11.98619565217391</v>
      </c>
      <c r="AK174" s="4">
        <v>0</v>
      </c>
      <c r="AL174" s="10" t="s">
        <v>912</v>
      </c>
      <c r="AM174" s="1">
        <v>265739</v>
      </c>
      <c r="AN174" s="1">
        <v>7</v>
      </c>
      <c r="AX174"/>
      <c r="AY174"/>
    </row>
    <row r="175" spans="1:51" x14ac:dyDescent="0.25">
      <c r="A175" t="s">
        <v>496</v>
      </c>
      <c r="B175" t="s">
        <v>467</v>
      </c>
      <c r="C175" t="s">
        <v>700</v>
      </c>
      <c r="D175" t="s">
        <v>538</v>
      </c>
      <c r="E175" s="4">
        <v>14.956521739130435</v>
      </c>
      <c r="F175" s="4">
        <v>80.880434782608717</v>
      </c>
      <c r="G175" s="4">
        <v>2.0250000000000004</v>
      </c>
      <c r="H175" s="10">
        <v>2.5036957398199163E-2</v>
      </c>
      <c r="I175" s="4">
        <v>72.371739130434804</v>
      </c>
      <c r="J175" s="4">
        <v>2.0250000000000004</v>
      </c>
      <c r="K175" s="10">
        <v>2.798053527980535E-2</v>
      </c>
      <c r="L175" s="4">
        <v>8.1163043478260875</v>
      </c>
      <c r="M175" s="4">
        <v>1.8945652173913046</v>
      </c>
      <c r="N175" s="10">
        <v>0.23342707914825234</v>
      </c>
      <c r="O175" s="4">
        <v>4.3336956521739127</v>
      </c>
      <c r="P175" s="4">
        <v>1.8945652173913046</v>
      </c>
      <c r="Q175" s="8">
        <v>0.43717080511662915</v>
      </c>
      <c r="R175" s="4">
        <v>0</v>
      </c>
      <c r="S175" s="4">
        <v>0</v>
      </c>
      <c r="T175" s="10" t="s">
        <v>912</v>
      </c>
      <c r="U175" s="4">
        <v>3.7826086956521738</v>
      </c>
      <c r="V175" s="4">
        <v>0</v>
      </c>
      <c r="W175" s="10">
        <v>0</v>
      </c>
      <c r="X175" s="4">
        <v>23.588043478260875</v>
      </c>
      <c r="Y175" s="4">
        <v>0.13043478260869565</v>
      </c>
      <c r="Z175" s="10">
        <v>5.5296990922077309E-3</v>
      </c>
      <c r="AA175" s="4">
        <v>4.7260869565217396</v>
      </c>
      <c r="AB175" s="4">
        <v>0</v>
      </c>
      <c r="AC175" s="10">
        <v>0</v>
      </c>
      <c r="AD175" s="4">
        <v>42.675000000000011</v>
      </c>
      <c r="AE175" s="4">
        <v>0</v>
      </c>
      <c r="AF175" s="10">
        <v>0</v>
      </c>
      <c r="AG175" s="4">
        <v>0</v>
      </c>
      <c r="AH175" s="4">
        <v>0</v>
      </c>
      <c r="AI175" s="10" t="s">
        <v>912</v>
      </c>
      <c r="AJ175" s="4">
        <v>1.7749999999999999</v>
      </c>
      <c r="AK175" s="4">
        <v>0</v>
      </c>
      <c r="AL175" s="10" t="s">
        <v>912</v>
      </c>
      <c r="AM175" t="s">
        <v>3</v>
      </c>
      <c r="AN175" s="1">
        <v>7</v>
      </c>
      <c r="AX175"/>
      <c r="AY175"/>
    </row>
    <row r="176" spans="1:51" x14ac:dyDescent="0.25">
      <c r="A176" t="s">
        <v>496</v>
      </c>
      <c r="B176" t="s">
        <v>182</v>
      </c>
      <c r="C176" t="s">
        <v>719</v>
      </c>
      <c r="D176" t="s">
        <v>594</v>
      </c>
      <c r="E176" s="4">
        <v>51.380434782608695</v>
      </c>
      <c r="F176" s="4">
        <v>186.08423913043478</v>
      </c>
      <c r="G176" s="4">
        <v>0</v>
      </c>
      <c r="H176" s="10">
        <v>0</v>
      </c>
      <c r="I176" s="4">
        <v>168.5</v>
      </c>
      <c r="J176" s="4">
        <v>0</v>
      </c>
      <c r="K176" s="10">
        <v>0</v>
      </c>
      <c r="L176" s="4">
        <v>32.540760869565219</v>
      </c>
      <c r="M176" s="4">
        <v>0</v>
      </c>
      <c r="N176" s="10">
        <v>0</v>
      </c>
      <c r="O176" s="4">
        <v>14.956521739130435</v>
      </c>
      <c r="P176" s="4">
        <v>0</v>
      </c>
      <c r="Q176" s="8">
        <v>0</v>
      </c>
      <c r="R176" s="4">
        <v>11.845108695652174</v>
      </c>
      <c r="S176" s="4">
        <v>0</v>
      </c>
      <c r="T176" s="10">
        <v>0</v>
      </c>
      <c r="U176" s="4">
        <v>5.7391304347826084</v>
      </c>
      <c r="V176" s="4">
        <v>0</v>
      </c>
      <c r="W176" s="10">
        <v>0</v>
      </c>
      <c r="X176" s="4">
        <v>39.309782608695649</v>
      </c>
      <c r="Y176" s="4">
        <v>0</v>
      </c>
      <c r="Z176" s="10">
        <v>0</v>
      </c>
      <c r="AA176" s="4">
        <v>0</v>
      </c>
      <c r="AB176" s="4">
        <v>0</v>
      </c>
      <c r="AC176" s="10" t="s">
        <v>912</v>
      </c>
      <c r="AD176" s="4">
        <v>91.524456521739125</v>
      </c>
      <c r="AE176" s="4">
        <v>0</v>
      </c>
      <c r="AF176" s="10">
        <v>0</v>
      </c>
      <c r="AG176" s="4">
        <v>0</v>
      </c>
      <c r="AH176" s="4">
        <v>0</v>
      </c>
      <c r="AI176" s="10" t="s">
        <v>912</v>
      </c>
      <c r="AJ176" s="4">
        <v>22.709239130434781</v>
      </c>
      <c r="AK176" s="4">
        <v>0</v>
      </c>
      <c r="AL176" s="10" t="s">
        <v>912</v>
      </c>
      <c r="AM176" s="1">
        <v>265470</v>
      </c>
      <c r="AN176" s="1">
        <v>7</v>
      </c>
      <c r="AX176"/>
      <c r="AY176"/>
    </row>
    <row r="177" spans="1:51" x14ac:dyDescent="0.25">
      <c r="A177" t="s">
        <v>496</v>
      </c>
      <c r="B177" t="s">
        <v>134</v>
      </c>
      <c r="C177" t="s">
        <v>775</v>
      </c>
      <c r="D177" t="s">
        <v>572</v>
      </c>
      <c r="E177" s="4">
        <v>81.228260869565219</v>
      </c>
      <c r="F177" s="4">
        <v>293.89402173913044</v>
      </c>
      <c r="G177" s="4">
        <v>0</v>
      </c>
      <c r="H177" s="10">
        <v>0</v>
      </c>
      <c r="I177" s="4">
        <v>283.79891304347825</v>
      </c>
      <c r="J177" s="4">
        <v>0</v>
      </c>
      <c r="K177" s="10">
        <v>0</v>
      </c>
      <c r="L177" s="4">
        <v>17.100543478260871</v>
      </c>
      <c r="M177" s="4">
        <v>0</v>
      </c>
      <c r="N177" s="10">
        <v>0</v>
      </c>
      <c r="O177" s="4">
        <v>11.361413043478262</v>
      </c>
      <c r="P177" s="4">
        <v>0</v>
      </c>
      <c r="Q177" s="8">
        <v>0</v>
      </c>
      <c r="R177" s="4">
        <v>0</v>
      </c>
      <c r="S177" s="4">
        <v>0</v>
      </c>
      <c r="T177" s="10" t="s">
        <v>912</v>
      </c>
      <c r="U177" s="4">
        <v>5.7391304347826084</v>
      </c>
      <c r="V177" s="4">
        <v>0</v>
      </c>
      <c r="W177" s="10">
        <v>0</v>
      </c>
      <c r="X177" s="4">
        <v>50.774456521739133</v>
      </c>
      <c r="Y177" s="4">
        <v>0</v>
      </c>
      <c r="Z177" s="10">
        <v>0</v>
      </c>
      <c r="AA177" s="4">
        <v>4.3559782608695654</v>
      </c>
      <c r="AB177" s="4">
        <v>0</v>
      </c>
      <c r="AC177" s="10">
        <v>0</v>
      </c>
      <c r="AD177" s="4">
        <v>124.95108695652173</v>
      </c>
      <c r="AE177" s="4">
        <v>0</v>
      </c>
      <c r="AF177" s="10">
        <v>0</v>
      </c>
      <c r="AG177" s="4">
        <v>46.470108695652172</v>
      </c>
      <c r="AH177" s="4">
        <v>0</v>
      </c>
      <c r="AI177" s="10">
        <v>0</v>
      </c>
      <c r="AJ177" s="4">
        <v>50.241847826086953</v>
      </c>
      <c r="AK177" s="4">
        <v>0</v>
      </c>
      <c r="AL177" s="10" t="s">
        <v>912</v>
      </c>
      <c r="AM177" s="1">
        <v>265387</v>
      </c>
      <c r="AN177" s="1">
        <v>7</v>
      </c>
      <c r="AX177"/>
      <c r="AY177"/>
    </row>
    <row r="178" spans="1:51" x14ac:dyDescent="0.25">
      <c r="A178" t="s">
        <v>496</v>
      </c>
      <c r="B178" t="s">
        <v>461</v>
      </c>
      <c r="C178" t="s">
        <v>812</v>
      </c>
      <c r="D178" t="s">
        <v>538</v>
      </c>
      <c r="E178" s="4">
        <v>84.228260869565219</v>
      </c>
      <c r="F178" s="4">
        <v>284.97282608695645</v>
      </c>
      <c r="G178" s="4">
        <v>46.462934782608698</v>
      </c>
      <c r="H178" s="10">
        <v>0.16304338705063418</v>
      </c>
      <c r="I178" s="4">
        <v>279.61413043478251</v>
      </c>
      <c r="J178" s="4">
        <v>46.462934782608698</v>
      </c>
      <c r="K178" s="10">
        <v>0.16616804991350664</v>
      </c>
      <c r="L178" s="4">
        <v>40.430217391304346</v>
      </c>
      <c r="M178" s="4">
        <v>4.4076086956521738</v>
      </c>
      <c r="N178" s="10">
        <v>0.10901768479236904</v>
      </c>
      <c r="O178" s="4">
        <v>35.071521739130432</v>
      </c>
      <c r="P178" s="4">
        <v>4.4076086956521738</v>
      </c>
      <c r="Q178" s="8">
        <v>0.12567486316781237</v>
      </c>
      <c r="R178" s="4">
        <v>0</v>
      </c>
      <c r="S178" s="4">
        <v>0</v>
      </c>
      <c r="T178" s="10" t="s">
        <v>912</v>
      </c>
      <c r="U178" s="4">
        <v>5.3586956521739131</v>
      </c>
      <c r="V178" s="4">
        <v>0</v>
      </c>
      <c r="W178" s="10">
        <v>0</v>
      </c>
      <c r="X178" s="4">
        <v>100.495652173913</v>
      </c>
      <c r="Y178" s="4">
        <v>10.791739130434783</v>
      </c>
      <c r="Z178" s="10">
        <v>0.10738513455048893</v>
      </c>
      <c r="AA178" s="4">
        <v>0</v>
      </c>
      <c r="AB178" s="4">
        <v>0</v>
      </c>
      <c r="AC178" s="10" t="s">
        <v>912</v>
      </c>
      <c r="AD178" s="4">
        <v>136.12304347826085</v>
      </c>
      <c r="AE178" s="4">
        <v>31.263586956521738</v>
      </c>
      <c r="AF178" s="10">
        <v>0.22967152480332692</v>
      </c>
      <c r="AG178" s="4">
        <v>0</v>
      </c>
      <c r="AH178" s="4">
        <v>0</v>
      </c>
      <c r="AI178" s="10" t="s">
        <v>912</v>
      </c>
      <c r="AJ178" s="4">
        <v>7.9239130434782608</v>
      </c>
      <c r="AK178" s="4">
        <v>0</v>
      </c>
      <c r="AL178" s="10" t="s">
        <v>912</v>
      </c>
      <c r="AM178" s="1">
        <v>265880</v>
      </c>
      <c r="AN178" s="1">
        <v>7</v>
      </c>
      <c r="AX178"/>
      <c r="AY178"/>
    </row>
    <row r="179" spans="1:51" x14ac:dyDescent="0.25">
      <c r="A179" t="s">
        <v>496</v>
      </c>
      <c r="B179" t="s">
        <v>82</v>
      </c>
      <c r="C179" t="s">
        <v>700</v>
      </c>
      <c r="D179" t="s">
        <v>538</v>
      </c>
      <c r="E179" s="4">
        <v>109.64130434782609</v>
      </c>
      <c r="F179" s="4">
        <v>369.7228260869565</v>
      </c>
      <c r="G179" s="4">
        <v>100.05619565217391</v>
      </c>
      <c r="H179" s="10">
        <v>0.27062488056564116</v>
      </c>
      <c r="I179" s="4">
        <v>365.92934782608694</v>
      </c>
      <c r="J179" s="4">
        <v>100.05619565217391</v>
      </c>
      <c r="K179" s="10">
        <v>0.27343036639883561</v>
      </c>
      <c r="L179" s="4">
        <v>40.703260869565213</v>
      </c>
      <c r="M179" s="4">
        <v>1.566086956521739</v>
      </c>
      <c r="N179" s="10">
        <v>3.8475712340107354E-2</v>
      </c>
      <c r="O179" s="4">
        <v>36.90978260869565</v>
      </c>
      <c r="P179" s="4">
        <v>1.566086956521739</v>
      </c>
      <c r="Q179" s="8">
        <v>4.243013222605059E-2</v>
      </c>
      <c r="R179" s="4">
        <v>0</v>
      </c>
      <c r="S179" s="4">
        <v>0</v>
      </c>
      <c r="T179" s="10" t="s">
        <v>912</v>
      </c>
      <c r="U179" s="4">
        <v>3.7934782608695654</v>
      </c>
      <c r="V179" s="4">
        <v>0</v>
      </c>
      <c r="W179" s="10">
        <v>0</v>
      </c>
      <c r="X179" s="4">
        <v>71.155434782608694</v>
      </c>
      <c r="Y179" s="4">
        <v>16.89108695652174</v>
      </c>
      <c r="Z179" s="10">
        <v>0.23738294914684632</v>
      </c>
      <c r="AA179" s="4">
        <v>0</v>
      </c>
      <c r="AB179" s="4">
        <v>0</v>
      </c>
      <c r="AC179" s="10" t="s">
        <v>912</v>
      </c>
      <c r="AD179" s="4">
        <v>212.18749999999997</v>
      </c>
      <c r="AE179" s="4">
        <v>81.340869565217389</v>
      </c>
      <c r="AF179" s="10">
        <v>0.38334430428379335</v>
      </c>
      <c r="AG179" s="4">
        <v>0</v>
      </c>
      <c r="AH179" s="4">
        <v>0</v>
      </c>
      <c r="AI179" s="10" t="s">
        <v>912</v>
      </c>
      <c r="AJ179" s="4">
        <v>45.676630434782609</v>
      </c>
      <c r="AK179" s="4">
        <v>0.25815217391304346</v>
      </c>
      <c r="AL179" s="10">
        <v>176.93684210526317</v>
      </c>
      <c r="AM179" s="1">
        <v>265303</v>
      </c>
      <c r="AN179" s="1">
        <v>7</v>
      </c>
      <c r="AX179"/>
      <c r="AY179"/>
    </row>
    <row r="180" spans="1:51" x14ac:dyDescent="0.25">
      <c r="A180" t="s">
        <v>496</v>
      </c>
      <c r="B180" t="s">
        <v>454</v>
      </c>
      <c r="C180" t="s">
        <v>700</v>
      </c>
      <c r="D180" t="s">
        <v>615</v>
      </c>
      <c r="E180" s="4">
        <v>82.043478260869563</v>
      </c>
      <c r="F180" s="4">
        <v>322.44489130434778</v>
      </c>
      <c r="G180" s="4">
        <v>1.2173913043478262</v>
      </c>
      <c r="H180" s="10">
        <v>3.775501914213181E-3</v>
      </c>
      <c r="I180" s="4">
        <v>317.1840217391304</v>
      </c>
      <c r="J180" s="4">
        <v>1.2173913043478262</v>
      </c>
      <c r="K180" s="10">
        <v>3.8381230481687877E-3</v>
      </c>
      <c r="L180" s="4">
        <v>44.333804347826089</v>
      </c>
      <c r="M180" s="4">
        <v>0.95652173913043481</v>
      </c>
      <c r="N180" s="10">
        <v>2.1575449100328291E-2</v>
      </c>
      <c r="O180" s="4">
        <v>39.072934782608698</v>
      </c>
      <c r="P180" s="4">
        <v>0.95652173913043481</v>
      </c>
      <c r="Q180" s="8">
        <v>2.4480417057286957E-2</v>
      </c>
      <c r="R180" s="4">
        <v>0</v>
      </c>
      <c r="S180" s="4">
        <v>0</v>
      </c>
      <c r="T180" s="10" t="s">
        <v>912</v>
      </c>
      <c r="U180" s="4">
        <v>5.2608695652173916</v>
      </c>
      <c r="V180" s="4">
        <v>0</v>
      </c>
      <c r="W180" s="10">
        <v>0</v>
      </c>
      <c r="X180" s="4">
        <v>110.97391304347826</v>
      </c>
      <c r="Y180" s="4">
        <v>0.2608695652173913</v>
      </c>
      <c r="Z180" s="10">
        <v>2.3507287259050304E-3</v>
      </c>
      <c r="AA180" s="4">
        <v>0</v>
      </c>
      <c r="AB180" s="4">
        <v>0</v>
      </c>
      <c r="AC180" s="10" t="s">
        <v>912</v>
      </c>
      <c r="AD180" s="4">
        <v>162.25673913043477</v>
      </c>
      <c r="AE180" s="4">
        <v>0</v>
      </c>
      <c r="AF180" s="10">
        <v>0</v>
      </c>
      <c r="AG180" s="4">
        <v>0</v>
      </c>
      <c r="AH180" s="4">
        <v>0</v>
      </c>
      <c r="AI180" s="10" t="s">
        <v>912</v>
      </c>
      <c r="AJ180" s="4">
        <v>4.8804347826086953</v>
      </c>
      <c r="AK180" s="4">
        <v>0</v>
      </c>
      <c r="AL180" s="10" t="s">
        <v>912</v>
      </c>
      <c r="AM180" s="1">
        <v>265872</v>
      </c>
      <c r="AN180" s="1">
        <v>7</v>
      </c>
      <c r="AX180"/>
      <c r="AY180"/>
    </row>
    <row r="181" spans="1:51" x14ac:dyDescent="0.25">
      <c r="A181" t="s">
        <v>496</v>
      </c>
      <c r="B181" t="s">
        <v>364</v>
      </c>
      <c r="C181" t="s">
        <v>812</v>
      </c>
      <c r="D181" t="s">
        <v>538</v>
      </c>
      <c r="E181" s="4">
        <v>83.510869565217391</v>
      </c>
      <c r="F181" s="4">
        <v>290.35380434782616</v>
      </c>
      <c r="G181" s="4">
        <v>8.7554347826086953</v>
      </c>
      <c r="H181" s="10">
        <v>3.015436564461273E-2</v>
      </c>
      <c r="I181" s="4">
        <v>285.04945652173916</v>
      </c>
      <c r="J181" s="4">
        <v>8.7554347826086953</v>
      </c>
      <c r="K181" s="10">
        <v>3.0715493688166236E-2</v>
      </c>
      <c r="L181" s="4">
        <v>30.986521739130438</v>
      </c>
      <c r="M181" s="4">
        <v>0.60869565217391308</v>
      </c>
      <c r="N181" s="10">
        <v>1.964388443783412E-2</v>
      </c>
      <c r="O181" s="4">
        <v>25.682173913043481</v>
      </c>
      <c r="P181" s="4">
        <v>0.60869565217391308</v>
      </c>
      <c r="Q181" s="8">
        <v>2.3701095329191284E-2</v>
      </c>
      <c r="R181" s="4">
        <v>0</v>
      </c>
      <c r="S181" s="4">
        <v>0</v>
      </c>
      <c r="T181" s="10" t="s">
        <v>912</v>
      </c>
      <c r="U181" s="4">
        <v>5.3043478260869561</v>
      </c>
      <c r="V181" s="4">
        <v>0</v>
      </c>
      <c r="W181" s="10">
        <v>0</v>
      </c>
      <c r="X181" s="4">
        <v>80.064782608695666</v>
      </c>
      <c r="Y181" s="4">
        <v>1.8369565217391304</v>
      </c>
      <c r="Z181" s="10">
        <v>2.2943377373757116E-2</v>
      </c>
      <c r="AA181" s="4">
        <v>0</v>
      </c>
      <c r="AB181" s="4">
        <v>0</v>
      </c>
      <c r="AC181" s="10" t="s">
        <v>912</v>
      </c>
      <c r="AD181" s="4">
        <v>166.8813043478261</v>
      </c>
      <c r="AE181" s="4">
        <v>6.3097826086956523</v>
      </c>
      <c r="AF181" s="10">
        <v>3.7810002944034679E-2</v>
      </c>
      <c r="AG181" s="4">
        <v>0</v>
      </c>
      <c r="AH181" s="4">
        <v>0</v>
      </c>
      <c r="AI181" s="10" t="s">
        <v>912</v>
      </c>
      <c r="AJ181" s="4">
        <v>12.421195652173912</v>
      </c>
      <c r="AK181" s="4">
        <v>0</v>
      </c>
      <c r="AL181" s="10" t="s">
        <v>912</v>
      </c>
      <c r="AM181" s="1">
        <v>265759</v>
      </c>
      <c r="AN181" s="1">
        <v>7</v>
      </c>
      <c r="AX181"/>
      <c r="AY181"/>
    </row>
    <row r="182" spans="1:51" x14ac:dyDescent="0.25">
      <c r="A182" t="s">
        <v>496</v>
      </c>
      <c r="B182" t="s">
        <v>311</v>
      </c>
      <c r="C182" t="s">
        <v>675</v>
      </c>
      <c r="D182" t="s">
        <v>538</v>
      </c>
      <c r="E182" s="4">
        <v>69.489130434782609</v>
      </c>
      <c r="F182" s="4">
        <v>222.32706521739129</v>
      </c>
      <c r="G182" s="4">
        <v>45.988804347826083</v>
      </c>
      <c r="H182" s="10">
        <v>0.20685202812738185</v>
      </c>
      <c r="I182" s="4">
        <v>211.9021739130435</v>
      </c>
      <c r="J182" s="4">
        <v>45.988804347826083</v>
      </c>
      <c r="K182" s="10">
        <v>0.2170284688381636</v>
      </c>
      <c r="L182" s="4">
        <v>5.5054347826086962</v>
      </c>
      <c r="M182" s="4">
        <v>0</v>
      </c>
      <c r="N182" s="10">
        <v>0</v>
      </c>
      <c r="O182" s="4">
        <v>0.46195652173913043</v>
      </c>
      <c r="P182" s="4">
        <v>0</v>
      </c>
      <c r="Q182" s="8">
        <v>0</v>
      </c>
      <c r="R182" s="4">
        <v>0</v>
      </c>
      <c r="S182" s="4">
        <v>0</v>
      </c>
      <c r="T182" s="10" t="s">
        <v>912</v>
      </c>
      <c r="U182" s="4">
        <v>5.0434782608695654</v>
      </c>
      <c r="V182" s="4">
        <v>0</v>
      </c>
      <c r="W182" s="10">
        <v>0</v>
      </c>
      <c r="X182" s="4">
        <v>45.933043478260863</v>
      </c>
      <c r="Y182" s="4">
        <v>6.6044565217391318</v>
      </c>
      <c r="Z182" s="10">
        <v>0.14378443102436445</v>
      </c>
      <c r="AA182" s="4">
        <v>5.3814130434782621</v>
      </c>
      <c r="AB182" s="4">
        <v>0</v>
      </c>
      <c r="AC182" s="10">
        <v>0</v>
      </c>
      <c r="AD182" s="4">
        <v>135.4417391304348</v>
      </c>
      <c r="AE182" s="4">
        <v>39.384347826086952</v>
      </c>
      <c r="AF182" s="10">
        <v>0.29078442198795562</v>
      </c>
      <c r="AG182" s="4">
        <v>0</v>
      </c>
      <c r="AH182" s="4">
        <v>0</v>
      </c>
      <c r="AI182" s="10" t="s">
        <v>912</v>
      </c>
      <c r="AJ182" s="4">
        <v>30.065434782608687</v>
      </c>
      <c r="AK182" s="4">
        <v>0</v>
      </c>
      <c r="AL182" s="10" t="s">
        <v>912</v>
      </c>
      <c r="AM182" s="1">
        <v>265682</v>
      </c>
      <c r="AN182" s="1">
        <v>7</v>
      </c>
      <c r="AX182"/>
      <c r="AY182"/>
    </row>
    <row r="183" spans="1:51" x14ac:dyDescent="0.25">
      <c r="A183" t="s">
        <v>496</v>
      </c>
      <c r="B183" t="s">
        <v>167</v>
      </c>
      <c r="C183" t="s">
        <v>636</v>
      </c>
      <c r="D183" t="s">
        <v>596</v>
      </c>
      <c r="E183" s="4">
        <v>64.141304347826093</v>
      </c>
      <c r="F183" s="4">
        <v>165.89076086956521</v>
      </c>
      <c r="G183" s="4">
        <v>11.244021739130435</v>
      </c>
      <c r="H183" s="10">
        <v>6.7779674288016942E-2</v>
      </c>
      <c r="I183" s="4">
        <v>155.5836956521739</v>
      </c>
      <c r="J183" s="4">
        <v>11.244021739130435</v>
      </c>
      <c r="K183" s="10">
        <v>7.2269923220411217E-2</v>
      </c>
      <c r="L183" s="4">
        <v>33.717391304347828</v>
      </c>
      <c r="M183" s="4">
        <v>0.13315217391304349</v>
      </c>
      <c r="N183" s="10">
        <v>3.9490651192778852E-3</v>
      </c>
      <c r="O183" s="4">
        <v>23.410326086956523</v>
      </c>
      <c r="P183" s="4">
        <v>0.13315217391304349</v>
      </c>
      <c r="Q183" s="8">
        <v>5.6877539175856067E-3</v>
      </c>
      <c r="R183" s="4">
        <v>4.9157608695652177</v>
      </c>
      <c r="S183" s="4">
        <v>0</v>
      </c>
      <c r="T183" s="10">
        <v>0</v>
      </c>
      <c r="U183" s="4">
        <v>5.3913043478260869</v>
      </c>
      <c r="V183" s="4">
        <v>0</v>
      </c>
      <c r="W183" s="10">
        <v>0</v>
      </c>
      <c r="X183" s="4">
        <v>28.052608695652175</v>
      </c>
      <c r="Y183" s="4">
        <v>1.6911956521739131</v>
      </c>
      <c r="Z183" s="10">
        <v>6.0286573363711037E-2</v>
      </c>
      <c r="AA183" s="4">
        <v>0</v>
      </c>
      <c r="AB183" s="4">
        <v>0</v>
      </c>
      <c r="AC183" s="10" t="s">
        <v>912</v>
      </c>
      <c r="AD183" s="4">
        <v>103.95499999999998</v>
      </c>
      <c r="AE183" s="4">
        <v>9.2539130434782617</v>
      </c>
      <c r="AF183" s="10">
        <v>8.9018450709232491E-2</v>
      </c>
      <c r="AG183" s="4">
        <v>0</v>
      </c>
      <c r="AH183" s="4">
        <v>0</v>
      </c>
      <c r="AI183" s="10" t="s">
        <v>912</v>
      </c>
      <c r="AJ183" s="4">
        <v>0.16576086956521738</v>
      </c>
      <c r="AK183" s="4">
        <v>0.16576086956521738</v>
      </c>
      <c r="AL183" s="10">
        <v>1</v>
      </c>
      <c r="AM183" s="1">
        <v>265438</v>
      </c>
      <c r="AN183" s="1">
        <v>7</v>
      </c>
      <c r="AX183"/>
      <c r="AY183"/>
    </row>
    <row r="184" spans="1:51" x14ac:dyDescent="0.25">
      <c r="A184" t="s">
        <v>496</v>
      </c>
      <c r="B184" t="s">
        <v>297</v>
      </c>
      <c r="C184" t="s">
        <v>657</v>
      </c>
      <c r="D184" t="s">
        <v>544</v>
      </c>
      <c r="E184" s="4">
        <v>83.014084507042256</v>
      </c>
      <c r="F184" s="4">
        <v>260.87901408450705</v>
      </c>
      <c r="G184" s="4">
        <v>0.66619718309859155</v>
      </c>
      <c r="H184" s="10">
        <v>2.5536633731787603E-3</v>
      </c>
      <c r="I184" s="4">
        <v>231.08394366197186</v>
      </c>
      <c r="J184" s="4">
        <v>0</v>
      </c>
      <c r="K184" s="10">
        <v>0</v>
      </c>
      <c r="L184" s="4">
        <v>20.920563380281688</v>
      </c>
      <c r="M184" s="4">
        <v>0.66619718309859155</v>
      </c>
      <c r="N184" s="10">
        <v>3.1844132062261006E-2</v>
      </c>
      <c r="O184" s="4">
        <v>11.031267605633802</v>
      </c>
      <c r="P184" s="4">
        <v>0</v>
      </c>
      <c r="Q184" s="8">
        <v>0</v>
      </c>
      <c r="R184" s="4">
        <v>4.1428169014084508</v>
      </c>
      <c r="S184" s="4">
        <v>0.66619718309859155</v>
      </c>
      <c r="T184" s="10">
        <v>0.16080777860882572</v>
      </c>
      <c r="U184" s="4">
        <v>5.746478873239437</v>
      </c>
      <c r="V184" s="4">
        <v>0</v>
      </c>
      <c r="W184" s="10">
        <v>0</v>
      </c>
      <c r="X184" s="4">
        <v>51.38211267605633</v>
      </c>
      <c r="Y184" s="4">
        <v>0</v>
      </c>
      <c r="Z184" s="10">
        <v>0</v>
      </c>
      <c r="AA184" s="4">
        <v>19.905774647887316</v>
      </c>
      <c r="AB184" s="4">
        <v>0</v>
      </c>
      <c r="AC184" s="10">
        <v>0</v>
      </c>
      <c r="AD184" s="4">
        <v>102.56211267605636</v>
      </c>
      <c r="AE184" s="4">
        <v>0</v>
      </c>
      <c r="AF184" s="10">
        <v>0</v>
      </c>
      <c r="AG184" s="4">
        <v>28.029154929577473</v>
      </c>
      <c r="AH184" s="4">
        <v>0</v>
      </c>
      <c r="AI184" s="10">
        <v>0</v>
      </c>
      <c r="AJ184" s="4">
        <v>38.079295774647882</v>
      </c>
      <c r="AK184" s="4">
        <v>0</v>
      </c>
      <c r="AL184" s="10" t="s">
        <v>912</v>
      </c>
      <c r="AM184" s="1">
        <v>265664</v>
      </c>
      <c r="AN184" s="1">
        <v>7</v>
      </c>
      <c r="AX184"/>
      <c r="AY184"/>
    </row>
    <row r="185" spans="1:51" x14ac:dyDescent="0.25">
      <c r="A185" t="s">
        <v>496</v>
      </c>
      <c r="B185" t="s">
        <v>465</v>
      </c>
      <c r="C185" t="s">
        <v>700</v>
      </c>
      <c r="D185" t="s">
        <v>538</v>
      </c>
      <c r="E185" s="4">
        <v>43.663043478260867</v>
      </c>
      <c r="F185" s="4">
        <v>200.73119565217394</v>
      </c>
      <c r="G185" s="4">
        <v>8.9695652173913061</v>
      </c>
      <c r="H185" s="10">
        <v>4.4684460670147787E-2</v>
      </c>
      <c r="I185" s="4">
        <v>190.30652173913046</v>
      </c>
      <c r="J185" s="4">
        <v>8.9695652173913061</v>
      </c>
      <c r="K185" s="10">
        <v>4.7132200911572865E-2</v>
      </c>
      <c r="L185" s="4">
        <v>34.957826086956523</v>
      </c>
      <c r="M185" s="4">
        <v>5.6195652173913047</v>
      </c>
      <c r="N185" s="10">
        <v>0.16075270823227988</v>
      </c>
      <c r="O185" s="4">
        <v>24.533152173913045</v>
      </c>
      <c r="P185" s="4">
        <v>5.6195652173913047</v>
      </c>
      <c r="Q185" s="8">
        <v>0.22906005626813761</v>
      </c>
      <c r="R185" s="4">
        <v>5.3445652173913061</v>
      </c>
      <c r="S185" s="4">
        <v>0</v>
      </c>
      <c r="T185" s="10">
        <v>0</v>
      </c>
      <c r="U185" s="4">
        <v>5.0801086956521742</v>
      </c>
      <c r="V185" s="4">
        <v>0</v>
      </c>
      <c r="W185" s="10">
        <v>0</v>
      </c>
      <c r="X185" s="4">
        <v>25.332608695652176</v>
      </c>
      <c r="Y185" s="4">
        <v>0</v>
      </c>
      <c r="Z185" s="10">
        <v>0</v>
      </c>
      <c r="AA185" s="4">
        <v>0</v>
      </c>
      <c r="AB185" s="4">
        <v>0</v>
      </c>
      <c r="AC185" s="10" t="s">
        <v>912</v>
      </c>
      <c r="AD185" s="4">
        <v>108.60108695652175</v>
      </c>
      <c r="AE185" s="4">
        <v>0</v>
      </c>
      <c r="AF185" s="10">
        <v>0</v>
      </c>
      <c r="AG185" s="4">
        <v>0</v>
      </c>
      <c r="AH185" s="4">
        <v>0</v>
      </c>
      <c r="AI185" s="10" t="s">
        <v>912</v>
      </c>
      <c r="AJ185" s="4">
        <v>31.839673913043484</v>
      </c>
      <c r="AK185" s="4">
        <v>3.3500000000000019</v>
      </c>
      <c r="AL185" s="10">
        <v>9.5043802725502875</v>
      </c>
      <c r="AM185" t="s">
        <v>1</v>
      </c>
      <c r="AN185" s="1">
        <v>7</v>
      </c>
      <c r="AX185"/>
      <c r="AY185"/>
    </row>
    <row r="186" spans="1:51" x14ac:dyDescent="0.25">
      <c r="A186" t="s">
        <v>496</v>
      </c>
      <c r="B186" t="s">
        <v>78</v>
      </c>
      <c r="C186" t="s">
        <v>739</v>
      </c>
      <c r="D186" t="s">
        <v>602</v>
      </c>
      <c r="E186" s="4">
        <v>63.597826086956523</v>
      </c>
      <c r="F186" s="4">
        <v>198.23576086956518</v>
      </c>
      <c r="G186" s="4">
        <v>69.709347826086955</v>
      </c>
      <c r="H186" s="10">
        <v>0.35164870112388141</v>
      </c>
      <c r="I186" s="4">
        <v>183.19413043478258</v>
      </c>
      <c r="J186" s="4">
        <v>69.709347826086955</v>
      </c>
      <c r="K186" s="10">
        <v>0.38052173211359303</v>
      </c>
      <c r="L186" s="4">
        <v>32.023369565217386</v>
      </c>
      <c r="M186" s="4">
        <v>1.9671739130434784</v>
      </c>
      <c r="N186" s="10">
        <v>6.1429323014782017E-2</v>
      </c>
      <c r="O186" s="4">
        <v>26.545108695652171</v>
      </c>
      <c r="P186" s="4">
        <v>1.9671739130434784</v>
      </c>
      <c r="Q186" s="8">
        <v>7.4106832094670699E-2</v>
      </c>
      <c r="R186" s="4">
        <v>0</v>
      </c>
      <c r="S186" s="4">
        <v>0</v>
      </c>
      <c r="T186" s="10" t="s">
        <v>912</v>
      </c>
      <c r="U186" s="4">
        <v>5.4782608695652177</v>
      </c>
      <c r="V186" s="4">
        <v>0</v>
      </c>
      <c r="W186" s="10">
        <v>0</v>
      </c>
      <c r="X186" s="4">
        <v>25.23923913043479</v>
      </c>
      <c r="Y186" s="4">
        <v>7.4801086956521736</v>
      </c>
      <c r="Z186" s="10">
        <v>0.29636823269494955</v>
      </c>
      <c r="AA186" s="4">
        <v>9.5633695652173909</v>
      </c>
      <c r="AB186" s="4">
        <v>0</v>
      </c>
      <c r="AC186" s="10">
        <v>0</v>
      </c>
      <c r="AD186" s="4">
        <v>67.324347826086964</v>
      </c>
      <c r="AE186" s="4">
        <v>54.444239130434774</v>
      </c>
      <c r="AF186" s="10">
        <v>0.80868572646371206</v>
      </c>
      <c r="AG186" s="4">
        <v>33.236195652173905</v>
      </c>
      <c r="AH186" s="4">
        <v>8.1521739130434784E-2</v>
      </c>
      <c r="AI186" s="10">
        <v>2.4527999529062416E-3</v>
      </c>
      <c r="AJ186" s="4">
        <v>30.849239130434775</v>
      </c>
      <c r="AK186" s="4">
        <v>5.7363043478260867</v>
      </c>
      <c r="AL186" s="10">
        <v>5.3778944177056873</v>
      </c>
      <c r="AM186" s="1">
        <v>265285</v>
      </c>
      <c r="AN186" s="1">
        <v>7</v>
      </c>
      <c r="AX186"/>
      <c r="AY186"/>
    </row>
    <row r="187" spans="1:51" x14ac:dyDescent="0.25">
      <c r="A187" t="s">
        <v>496</v>
      </c>
      <c r="B187" t="s">
        <v>219</v>
      </c>
      <c r="C187" t="s">
        <v>739</v>
      </c>
      <c r="D187" t="s">
        <v>602</v>
      </c>
      <c r="E187" s="4">
        <v>80.706521739130437</v>
      </c>
      <c r="F187" s="4">
        <v>237.4628260869564</v>
      </c>
      <c r="G187" s="4">
        <v>0</v>
      </c>
      <c r="H187" s="10">
        <v>0</v>
      </c>
      <c r="I187" s="4">
        <v>227.53728260869553</v>
      </c>
      <c r="J187" s="4">
        <v>0</v>
      </c>
      <c r="K187" s="10">
        <v>0</v>
      </c>
      <c r="L187" s="4">
        <v>18.387500000000003</v>
      </c>
      <c r="M187" s="4">
        <v>0</v>
      </c>
      <c r="N187" s="10">
        <v>0</v>
      </c>
      <c r="O187" s="4">
        <v>12.070652173913047</v>
      </c>
      <c r="P187" s="4">
        <v>0</v>
      </c>
      <c r="Q187" s="8">
        <v>0</v>
      </c>
      <c r="R187" s="4">
        <v>0.57771739130434785</v>
      </c>
      <c r="S187" s="4">
        <v>0</v>
      </c>
      <c r="T187" s="10">
        <v>0</v>
      </c>
      <c r="U187" s="4">
        <v>5.7391304347826084</v>
      </c>
      <c r="V187" s="4">
        <v>0</v>
      </c>
      <c r="W187" s="10">
        <v>0</v>
      </c>
      <c r="X187" s="4">
        <v>44.955326086956504</v>
      </c>
      <c r="Y187" s="4">
        <v>0</v>
      </c>
      <c r="Z187" s="10">
        <v>0</v>
      </c>
      <c r="AA187" s="4">
        <v>3.6086956521739131</v>
      </c>
      <c r="AB187" s="4">
        <v>0</v>
      </c>
      <c r="AC187" s="10">
        <v>0</v>
      </c>
      <c r="AD187" s="4">
        <v>170.51130434782598</v>
      </c>
      <c r="AE187" s="4">
        <v>0</v>
      </c>
      <c r="AF187" s="10">
        <v>0</v>
      </c>
      <c r="AG187" s="4">
        <v>0</v>
      </c>
      <c r="AH187" s="4">
        <v>0</v>
      </c>
      <c r="AI187" s="10" t="s">
        <v>912</v>
      </c>
      <c r="AJ187" s="4">
        <v>0</v>
      </c>
      <c r="AK187" s="4">
        <v>0</v>
      </c>
      <c r="AL187" s="10" t="s">
        <v>912</v>
      </c>
      <c r="AM187" s="1">
        <v>265530</v>
      </c>
      <c r="AN187" s="1">
        <v>7</v>
      </c>
      <c r="AX187"/>
      <c r="AY187"/>
    </row>
    <row r="188" spans="1:51" x14ac:dyDescent="0.25">
      <c r="A188" t="s">
        <v>496</v>
      </c>
      <c r="B188" t="s">
        <v>126</v>
      </c>
      <c r="C188" t="s">
        <v>724</v>
      </c>
      <c r="D188" t="s">
        <v>538</v>
      </c>
      <c r="E188" s="4">
        <v>56.586956521739133</v>
      </c>
      <c r="F188" s="4">
        <v>98.989130434782609</v>
      </c>
      <c r="G188" s="4">
        <v>0</v>
      </c>
      <c r="H188" s="10">
        <v>0</v>
      </c>
      <c r="I188" s="4">
        <v>93.991847826086953</v>
      </c>
      <c r="J188" s="4">
        <v>0</v>
      </c>
      <c r="K188" s="10">
        <v>0</v>
      </c>
      <c r="L188" s="4">
        <v>21.263586956521738</v>
      </c>
      <c r="M188" s="4">
        <v>0</v>
      </c>
      <c r="N188" s="10">
        <v>0</v>
      </c>
      <c r="O188" s="4">
        <v>16.266304347826086</v>
      </c>
      <c r="P188" s="4">
        <v>0</v>
      </c>
      <c r="Q188" s="8">
        <v>0</v>
      </c>
      <c r="R188" s="4">
        <v>0</v>
      </c>
      <c r="S188" s="4">
        <v>0</v>
      </c>
      <c r="T188" s="10" t="s">
        <v>912</v>
      </c>
      <c r="U188" s="4">
        <v>4.9972826086956523</v>
      </c>
      <c r="V188" s="4">
        <v>0</v>
      </c>
      <c r="W188" s="10">
        <v>0</v>
      </c>
      <c r="X188" s="4">
        <v>26.209239130434781</v>
      </c>
      <c r="Y188" s="4">
        <v>0</v>
      </c>
      <c r="Z188" s="10">
        <v>0</v>
      </c>
      <c r="AA188" s="4">
        <v>0</v>
      </c>
      <c r="AB188" s="4">
        <v>0</v>
      </c>
      <c r="AC188" s="10" t="s">
        <v>912</v>
      </c>
      <c r="AD188" s="4">
        <v>43.899456521739133</v>
      </c>
      <c r="AE188" s="4">
        <v>0</v>
      </c>
      <c r="AF188" s="10">
        <v>0</v>
      </c>
      <c r="AG188" s="4">
        <v>0</v>
      </c>
      <c r="AH188" s="4">
        <v>0</v>
      </c>
      <c r="AI188" s="10" t="s">
        <v>912</v>
      </c>
      <c r="AJ188" s="4">
        <v>7.6168478260869561</v>
      </c>
      <c r="AK188" s="4">
        <v>0</v>
      </c>
      <c r="AL188" s="10" t="s">
        <v>912</v>
      </c>
      <c r="AM188" s="1">
        <v>265377</v>
      </c>
      <c r="AN188" s="1">
        <v>7</v>
      </c>
      <c r="AX188"/>
      <c r="AY188"/>
    </row>
    <row r="189" spans="1:51" x14ac:dyDescent="0.25">
      <c r="A189" t="s">
        <v>496</v>
      </c>
      <c r="B189" t="s">
        <v>17</v>
      </c>
      <c r="C189" t="s">
        <v>724</v>
      </c>
      <c r="D189" t="s">
        <v>538</v>
      </c>
      <c r="E189" s="4">
        <v>120.71739130434783</v>
      </c>
      <c r="F189" s="4">
        <v>534.06228260869568</v>
      </c>
      <c r="G189" s="4">
        <v>0</v>
      </c>
      <c r="H189" s="10">
        <v>0</v>
      </c>
      <c r="I189" s="4">
        <v>465.38336956521738</v>
      </c>
      <c r="J189" s="4">
        <v>0</v>
      </c>
      <c r="K189" s="10">
        <v>0</v>
      </c>
      <c r="L189" s="4">
        <v>231.78500000000003</v>
      </c>
      <c r="M189" s="4">
        <v>0</v>
      </c>
      <c r="N189" s="10">
        <v>0</v>
      </c>
      <c r="O189" s="4">
        <v>163.10608695652175</v>
      </c>
      <c r="P189" s="4">
        <v>0</v>
      </c>
      <c r="Q189" s="8">
        <v>0</v>
      </c>
      <c r="R189" s="4">
        <v>63.635434782608698</v>
      </c>
      <c r="S189" s="4">
        <v>0</v>
      </c>
      <c r="T189" s="10">
        <v>0</v>
      </c>
      <c r="U189" s="4">
        <v>5.0434782608695654</v>
      </c>
      <c r="V189" s="4">
        <v>0</v>
      </c>
      <c r="W189" s="10">
        <v>0</v>
      </c>
      <c r="X189" s="4">
        <v>44.881739130434759</v>
      </c>
      <c r="Y189" s="4">
        <v>0</v>
      </c>
      <c r="Z189" s="10">
        <v>0</v>
      </c>
      <c r="AA189" s="4">
        <v>0</v>
      </c>
      <c r="AB189" s="4">
        <v>0</v>
      </c>
      <c r="AC189" s="10" t="s">
        <v>912</v>
      </c>
      <c r="AD189" s="4">
        <v>180.0791304347826</v>
      </c>
      <c r="AE189" s="4">
        <v>0</v>
      </c>
      <c r="AF189" s="10">
        <v>0</v>
      </c>
      <c r="AG189" s="4">
        <v>0</v>
      </c>
      <c r="AH189" s="4">
        <v>0</v>
      </c>
      <c r="AI189" s="10" t="s">
        <v>912</v>
      </c>
      <c r="AJ189" s="4">
        <v>77.316413043478249</v>
      </c>
      <c r="AK189" s="4">
        <v>0</v>
      </c>
      <c r="AL189" s="10" t="s">
        <v>912</v>
      </c>
      <c r="AM189" s="1">
        <v>265095</v>
      </c>
      <c r="AN189" s="1">
        <v>7</v>
      </c>
      <c r="AX189"/>
      <c r="AY189"/>
    </row>
    <row r="190" spans="1:51" x14ac:dyDescent="0.25">
      <c r="A190" t="s">
        <v>496</v>
      </c>
      <c r="B190" t="s">
        <v>440</v>
      </c>
      <c r="C190" t="s">
        <v>735</v>
      </c>
      <c r="D190" t="s">
        <v>562</v>
      </c>
      <c r="E190" s="4">
        <v>69.054347826086953</v>
      </c>
      <c r="F190" s="4">
        <v>192.59619565217392</v>
      </c>
      <c r="G190" s="4">
        <v>0</v>
      </c>
      <c r="H190" s="10">
        <v>0</v>
      </c>
      <c r="I190" s="4">
        <v>181.32173913043479</v>
      </c>
      <c r="J190" s="4">
        <v>0</v>
      </c>
      <c r="K190" s="10">
        <v>0</v>
      </c>
      <c r="L190" s="4">
        <v>20.472173913043477</v>
      </c>
      <c r="M190" s="4">
        <v>0</v>
      </c>
      <c r="N190" s="10">
        <v>0</v>
      </c>
      <c r="O190" s="4">
        <v>9.1977173913043462</v>
      </c>
      <c r="P190" s="4">
        <v>0</v>
      </c>
      <c r="Q190" s="8">
        <v>0</v>
      </c>
      <c r="R190" s="4">
        <v>5.6222826086956532</v>
      </c>
      <c r="S190" s="4">
        <v>0</v>
      </c>
      <c r="T190" s="10">
        <v>0</v>
      </c>
      <c r="U190" s="4">
        <v>5.6521739130434785</v>
      </c>
      <c r="V190" s="4">
        <v>0</v>
      </c>
      <c r="W190" s="10">
        <v>0</v>
      </c>
      <c r="X190" s="4">
        <v>67.31347826086953</v>
      </c>
      <c r="Y190" s="4">
        <v>0</v>
      </c>
      <c r="Z190" s="10">
        <v>0</v>
      </c>
      <c r="AA190" s="4">
        <v>0</v>
      </c>
      <c r="AB190" s="4">
        <v>0</v>
      </c>
      <c r="AC190" s="10" t="s">
        <v>912</v>
      </c>
      <c r="AD190" s="4">
        <v>69.815869565217412</v>
      </c>
      <c r="AE190" s="4">
        <v>0</v>
      </c>
      <c r="AF190" s="10">
        <v>0</v>
      </c>
      <c r="AG190" s="4">
        <v>8.3338043478260868</v>
      </c>
      <c r="AH190" s="4">
        <v>0</v>
      </c>
      <c r="AI190" s="10">
        <v>0</v>
      </c>
      <c r="AJ190" s="4">
        <v>26.660869565217403</v>
      </c>
      <c r="AK190" s="4">
        <v>0</v>
      </c>
      <c r="AL190" s="10" t="s">
        <v>912</v>
      </c>
      <c r="AM190" s="1">
        <v>265853</v>
      </c>
      <c r="AN190" s="1">
        <v>7</v>
      </c>
      <c r="AX190"/>
      <c r="AY190"/>
    </row>
    <row r="191" spans="1:51" x14ac:dyDescent="0.25">
      <c r="A191" t="s">
        <v>496</v>
      </c>
      <c r="B191" t="s">
        <v>85</v>
      </c>
      <c r="C191" t="s">
        <v>735</v>
      </c>
      <c r="D191" t="s">
        <v>562</v>
      </c>
      <c r="E191" s="4">
        <v>103.43478260869566</v>
      </c>
      <c r="F191" s="4">
        <v>332.03782608695656</v>
      </c>
      <c r="G191" s="4">
        <v>5.5217391304347823</v>
      </c>
      <c r="H191" s="10">
        <v>1.6629849663540166E-2</v>
      </c>
      <c r="I191" s="4">
        <v>310.87510869565222</v>
      </c>
      <c r="J191" s="4">
        <v>0</v>
      </c>
      <c r="K191" s="10">
        <v>0</v>
      </c>
      <c r="L191" s="4">
        <v>52.45695652173913</v>
      </c>
      <c r="M191" s="4">
        <v>5.5217391304347823</v>
      </c>
      <c r="N191" s="10">
        <v>0.10526228543484926</v>
      </c>
      <c r="O191" s="4">
        <v>36.460978260869567</v>
      </c>
      <c r="P191" s="4">
        <v>0</v>
      </c>
      <c r="Q191" s="8">
        <v>0</v>
      </c>
      <c r="R191" s="4">
        <v>10.474239130434782</v>
      </c>
      <c r="S191" s="4">
        <v>0</v>
      </c>
      <c r="T191" s="10">
        <v>0</v>
      </c>
      <c r="U191" s="4">
        <v>5.5217391304347823</v>
      </c>
      <c r="V191" s="4">
        <v>5.5217391304347823</v>
      </c>
      <c r="W191" s="10">
        <v>1</v>
      </c>
      <c r="X191" s="4">
        <v>58.00804347826088</v>
      </c>
      <c r="Y191" s="4">
        <v>0</v>
      </c>
      <c r="Z191" s="10">
        <v>0</v>
      </c>
      <c r="AA191" s="4">
        <v>5.1667391304347818</v>
      </c>
      <c r="AB191" s="4">
        <v>0</v>
      </c>
      <c r="AC191" s="10">
        <v>0</v>
      </c>
      <c r="AD191" s="4">
        <v>149.12847826086957</v>
      </c>
      <c r="AE191" s="4">
        <v>0</v>
      </c>
      <c r="AF191" s="10">
        <v>0</v>
      </c>
      <c r="AG191" s="4">
        <v>36.087173913043493</v>
      </c>
      <c r="AH191" s="4">
        <v>0</v>
      </c>
      <c r="AI191" s="10">
        <v>0</v>
      </c>
      <c r="AJ191" s="4">
        <v>31.190434782608701</v>
      </c>
      <c r="AK191" s="4">
        <v>0</v>
      </c>
      <c r="AL191" s="10" t="s">
        <v>912</v>
      </c>
      <c r="AM191" s="1">
        <v>265309</v>
      </c>
      <c r="AN191" s="1">
        <v>7</v>
      </c>
      <c r="AX191"/>
      <c r="AY191"/>
    </row>
    <row r="192" spans="1:51" x14ac:dyDescent="0.25">
      <c r="A192" t="s">
        <v>496</v>
      </c>
      <c r="B192" t="s">
        <v>139</v>
      </c>
      <c r="C192" t="s">
        <v>657</v>
      </c>
      <c r="D192" t="s">
        <v>544</v>
      </c>
      <c r="E192" s="4">
        <v>72.619565217391298</v>
      </c>
      <c r="F192" s="4">
        <v>218.60913043478263</v>
      </c>
      <c r="G192" s="4">
        <v>0</v>
      </c>
      <c r="H192" s="10">
        <v>0</v>
      </c>
      <c r="I192" s="4">
        <v>205.14369565217393</v>
      </c>
      <c r="J192" s="4">
        <v>0</v>
      </c>
      <c r="K192" s="10">
        <v>0</v>
      </c>
      <c r="L192" s="4">
        <v>32.006630434782608</v>
      </c>
      <c r="M192" s="4">
        <v>0</v>
      </c>
      <c r="N192" s="10">
        <v>0</v>
      </c>
      <c r="O192" s="4">
        <v>24.87086956521739</v>
      </c>
      <c r="P192" s="4">
        <v>0</v>
      </c>
      <c r="Q192" s="8">
        <v>0</v>
      </c>
      <c r="R192" s="4">
        <v>3.6221739130434765</v>
      </c>
      <c r="S192" s="4">
        <v>0</v>
      </c>
      <c r="T192" s="10">
        <v>0</v>
      </c>
      <c r="U192" s="4">
        <v>3.5135869565217392</v>
      </c>
      <c r="V192" s="4">
        <v>0</v>
      </c>
      <c r="W192" s="10">
        <v>0</v>
      </c>
      <c r="X192" s="4">
        <v>47.046304347826087</v>
      </c>
      <c r="Y192" s="4">
        <v>0</v>
      </c>
      <c r="Z192" s="10">
        <v>0</v>
      </c>
      <c r="AA192" s="4">
        <v>6.3296739130434787</v>
      </c>
      <c r="AB192" s="4">
        <v>0</v>
      </c>
      <c r="AC192" s="10">
        <v>0</v>
      </c>
      <c r="AD192" s="4">
        <v>95.510978260869592</v>
      </c>
      <c r="AE192" s="4">
        <v>0</v>
      </c>
      <c r="AF192" s="10">
        <v>0</v>
      </c>
      <c r="AG192" s="4">
        <v>6.3630434782608702</v>
      </c>
      <c r="AH192" s="4">
        <v>0</v>
      </c>
      <c r="AI192" s="10">
        <v>0</v>
      </c>
      <c r="AJ192" s="4">
        <v>31.352500000000003</v>
      </c>
      <c r="AK192" s="4">
        <v>0</v>
      </c>
      <c r="AL192" s="10" t="s">
        <v>912</v>
      </c>
      <c r="AM192" s="1">
        <v>265394</v>
      </c>
      <c r="AN192" s="1">
        <v>7</v>
      </c>
      <c r="AX192"/>
      <c r="AY192"/>
    </row>
    <row r="193" spans="1:51" x14ac:dyDescent="0.25">
      <c r="A193" t="s">
        <v>496</v>
      </c>
      <c r="B193" t="s">
        <v>14</v>
      </c>
      <c r="C193" t="s">
        <v>722</v>
      </c>
      <c r="D193" t="s">
        <v>594</v>
      </c>
      <c r="E193" s="4">
        <v>46.913043478260867</v>
      </c>
      <c r="F193" s="4">
        <v>199.79391304347828</v>
      </c>
      <c r="G193" s="4">
        <v>0</v>
      </c>
      <c r="H193" s="10">
        <v>0</v>
      </c>
      <c r="I193" s="4">
        <v>189.79391304347823</v>
      </c>
      <c r="J193" s="4">
        <v>0</v>
      </c>
      <c r="K193" s="10">
        <v>0</v>
      </c>
      <c r="L193" s="4">
        <v>33.088260869565225</v>
      </c>
      <c r="M193" s="4">
        <v>0</v>
      </c>
      <c r="N193" s="10">
        <v>0</v>
      </c>
      <c r="O193" s="4">
        <v>23.088260869565222</v>
      </c>
      <c r="P193" s="4">
        <v>0</v>
      </c>
      <c r="Q193" s="8">
        <v>0</v>
      </c>
      <c r="R193" s="4">
        <v>5.3043478260869561</v>
      </c>
      <c r="S193" s="4">
        <v>0</v>
      </c>
      <c r="T193" s="10">
        <v>0</v>
      </c>
      <c r="U193" s="4">
        <v>4.6956521739130439</v>
      </c>
      <c r="V193" s="4">
        <v>0</v>
      </c>
      <c r="W193" s="10">
        <v>0</v>
      </c>
      <c r="X193" s="4">
        <v>28.817826086956519</v>
      </c>
      <c r="Y193" s="4">
        <v>0</v>
      </c>
      <c r="Z193" s="10">
        <v>0</v>
      </c>
      <c r="AA193" s="4">
        <v>0</v>
      </c>
      <c r="AB193" s="4">
        <v>0</v>
      </c>
      <c r="AC193" s="10" t="s">
        <v>912</v>
      </c>
      <c r="AD193" s="4">
        <v>74.905760869565228</v>
      </c>
      <c r="AE193" s="4">
        <v>0</v>
      </c>
      <c r="AF193" s="10">
        <v>0</v>
      </c>
      <c r="AG193" s="4">
        <v>47.9366304347826</v>
      </c>
      <c r="AH193" s="4">
        <v>0</v>
      </c>
      <c r="AI193" s="10">
        <v>0</v>
      </c>
      <c r="AJ193" s="4">
        <v>15.045434782608689</v>
      </c>
      <c r="AK193" s="4">
        <v>0</v>
      </c>
      <c r="AL193" s="10" t="s">
        <v>912</v>
      </c>
      <c r="AM193" s="1">
        <v>265055</v>
      </c>
      <c r="AN193" s="1">
        <v>7</v>
      </c>
      <c r="AX193"/>
      <c r="AY193"/>
    </row>
    <row r="194" spans="1:51" x14ac:dyDescent="0.25">
      <c r="A194" t="s">
        <v>496</v>
      </c>
      <c r="B194" t="s">
        <v>396</v>
      </c>
      <c r="C194" t="s">
        <v>846</v>
      </c>
      <c r="D194" t="s">
        <v>612</v>
      </c>
      <c r="E194" s="4">
        <v>36.086956521739133</v>
      </c>
      <c r="F194" s="4">
        <v>133.31652173913048</v>
      </c>
      <c r="G194" s="4">
        <v>38.662065217391302</v>
      </c>
      <c r="H194" s="10">
        <v>0.29000205460688511</v>
      </c>
      <c r="I194" s="4">
        <v>127.98793478260872</v>
      </c>
      <c r="J194" s="4">
        <v>38.662065217391302</v>
      </c>
      <c r="K194" s="10">
        <v>0.30207585803349324</v>
      </c>
      <c r="L194" s="4">
        <v>15.119891304347826</v>
      </c>
      <c r="M194" s="4">
        <v>0.78260869565217395</v>
      </c>
      <c r="N194" s="10">
        <v>5.1760206465712458E-2</v>
      </c>
      <c r="O194" s="4">
        <v>9.7913043478260882</v>
      </c>
      <c r="P194" s="4">
        <v>0.78260869565217395</v>
      </c>
      <c r="Q194" s="8">
        <v>7.9928952042628773E-2</v>
      </c>
      <c r="R194" s="4">
        <v>0</v>
      </c>
      <c r="S194" s="4">
        <v>0</v>
      </c>
      <c r="T194" s="10" t="s">
        <v>912</v>
      </c>
      <c r="U194" s="4">
        <v>5.3285869565217379</v>
      </c>
      <c r="V194" s="4">
        <v>0</v>
      </c>
      <c r="W194" s="10">
        <v>0</v>
      </c>
      <c r="X194" s="4">
        <v>22.702500000000001</v>
      </c>
      <c r="Y194" s="4">
        <v>0.12771739130434784</v>
      </c>
      <c r="Z194" s="10">
        <v>5.6256972273691372E-3</v>
      </c>
      <c r="AA194" s="4">
        <v>0</v>
      </c>
      <c r="AB194" s="4">
        <v>0</v>
      </c>
      <c r="AC194" s="10" t="s">
        <v>912</v>
      </c>
      <c r="AD194" s="4">
        <v>79.256739130434823</v>
      </c>
      <c r="AE194" s="4">
        <v>35.940652173913037</v>
      </c>
      <c r="AF194" s="10">
        <v>0.45347124507311098</v>
      </c>
      <c r="AG194" s="4">
        <v>3.904130434782608</v>
      </c>
      <c r="AH194" s="4">
        <v>0</v>
      </c>
      <c r="AI194" s="10">
        <v>0</v>
      </c>
      <c r="AJ194" s="4">
        <v>12.33326086956521</v>
      </c>
      <c r="AK194" s="4">
        <v>1.8110869565217391</v>
      </c>
      <c r="AL194" s="10">
        <v>6.8098667626935505</v>
      </c>
      <c r="AM194" s="1">
        <v>265801</v>
      </c>
      <c r="AN194" s="1">
        <v>7</v>
      </c>
      <c r="AX194"/>
      <c r="AY194"/>
    </row>
    <row r="195" spans="1:51" x14ac:dyDescent="0.25">
      <c r="A195" t="s">
        <v>496</v>
      </c>
      <c r="B195" t="s">
        <v>250</v>
      </c>
      <c r="C195" t="s">
        <v>705</v>
      </c>
      <c r="D195" t="s">
        <v>619</v>
      </c>
      <c r="E195" s="4">
        <v>22.641304347826086</v>
      </c>
      <c r="F195" s="4">
        <v>34.443043478260869</v>
      </c>
      <c r="G195" s="4">
        <v>4.4785869565217382</v>
      </c>
      <c r="H195" s="10">
        <v>0.13002878097426121</v>
      </c>
      <c r="I195" s="4">
        <v>31.482826086956521</v>
      </c>
      <c r="J195" s="4">
        <v>4.4785869565217382</v>
      </c>
      <c r="K195" s="10">
        <v>0.14225492159286288</v>
      </c>
      <c r="L195" s="4">
        <v>7.598369565217391</v>
      </c>
      <c r="M195" s="4">
        <v>0.53260869565217395</v>
      </c>
      <c r="N195" s="10">
        <v>7.009512910378371E-2</v>
      </c>
      <c r="O195" s="4">
        <v>4.6381521739130438</v>
      </c>
      <c r="P195" s="4">
        <v>0.53260869565217395</v>
      </c>
      <c r="Q195" s="8">
        <v>0.11483208736612688</v>
      </c>
      <c r="R195" s="4">
        <v>1.4384782608695652</v>
      </c>
      <c r="S195" s="4">
        <v>0</v>
      </c>
      <c r="T195" s="10">
        <v>0</v>
      </c>
      <c r="U195" s="4">
        <v>1.5217391304347827</v>
      </c>
      <c r="V195" s="4">
        <v>0</v>
      </c>
      <c r="W195" s="10">
        <v>0</v>
      </c>
      <c r="X195" s="4">
        <v>7.5899999999999981</v>
      </c>
      <c r="Y195" s="4">
        <v>0</v>
      </c>
      <c r="Z195" s="10">
        <v>0</v>
      </c>
      <c r="AA195" s="4">
        <v>0</v>
      </c>
      <c r="AB195" s="4">
        <v>0</v>
      </c>
      <c r="AC195" s="10" t="s">
        <v>912</v>
      </c>
      <c r="AD195" s="4">
        <v>14.18695652173913</v>
      </c>
      <c r="AE195" s="4">
        <v>3.6160869565217384</v>
      </c>
      <c r="AF195" s="10">
        <v>0.25488813974869745</v>
      </c>
      <c r="AG195" s="4">
        <v>0</v>
      </c>
      <c r="AH195" s="4">
        <v>0</v>
      </c>
      <c r="AI195" s="10" t="s">
        <v>912</v>
      </c>
      <c r="AJ195" s="4">
        <v>5.067717391304349</v>
      </c>
      <c r="AK195" s="4">
        <v>0.32989130434782604</v>
      </c>
      <c r="AL195" s="10">
        <v>15.361779242174634</v>
      </c>
      <c r="AM195" s="1">
        <v>265581</v>
      </c>
      <c r="AN195" s="1">
        <v>7</v>
      </c>
      <c r="AX195"/>
      <c r="AY195"/>
    </row>
    <row r="196" spans="1:51" x14ac:dyDescent="0.25">
      <c r="A196" t="s">
        <v>496</v>
      </c>
      <c r="B196" t="s">
        <v>391</v>
      </c>
      <c r="C196" t="s">
        <v>700</v>
      </c>
      <c r="D196" t="s">
        <v>538</v>
      </c>
      <c r="E196" s="4">
        <v>45.510869565217391</v>
      </c>
      <c r="F196" s="4">
        <v>193.57206521739127</v>
      </c>
      <c r="G196" s="4">
        <v>2.9972826086956519</v>
      </c>
      <c r="H196" s="10">
        <v>1.5484065871434244E-2</v>
      </c>
      <c r="I196" s="4">
        <v>178.9090217391304</v>
      </c>
      <c r="J196" s="4">
        <v>2.9972826086956519</v>
      </c>
      <c r="K196" s="10">
        <v>1.6753110489117921E-2</v>
      </c>
      <c r="L196" s="4">
        <v>23.312826086956527</v>
      </c>
      <c r="M196" s="4">
        <v>0.39945652173913043</v>
      </c>
      <c r="N196" s="10">
        <v>1.7134624530254848E-2</v>
      </c>
      <c r="O196" s="4">
        <v>13.69326086956522</v>
      </c>
      <c r="P196" s="4">
        <v>0.39945652173913043</v>
      </c>
      <c r="Q196" s="8">
        <v>2.9171760148597368E-2</v>
      </c>
      <c r="R196" s="4">
        <v>4.1413043478260869</v>
      </c>
      <c r="S196" s="4">
        <v>0</v>
      </c>
      <c r="T196" s="10">
        <v>0</v>
      </c>
      <c r="U196" s="4">
        <v>5.4782608695652177</v>
      </c>
      <c r="V196" s="4">
        <v>0</v>
      </c>
      <c r="W196" s="10">
        <v>0</v>
      </c>
      <c r="X196" s="4">
        <v>44.667608695652184</v>
      </c>
      <c r="Y196" s="4">
        <v>1.1983695652173914</v>
      </c>
      <c r="Z196" s="10">
        <v>2.6828603549892679E-2</v>
      </c>
      <c r="AA196" s="4">
        <v>5.0434782608695654</v>
      </c>
      <c r="AB196" s="4">
        <v>0</v>
      </c>
      <c r="AC196" s="10">
        <v>0</v>
      </c>
      <c r="AD196" s="4">
        <v>110.14358695652169</v>
      </c>
      <c r="AE196" s="4">
        <v>1.2663043478260869</v>
      </c>
      <c r="AF196" s="10">
        <v>1.1496850455087781E-2</v>
      </c>
      <c r="AG196" s="4">
        <v>0</v>
      </c>
      <c r="AH196" s="4">
        <v>0</v>
      </c>
      <c r="AI196" s="10" t="s">
        <v>912</v>
      </c>
      <c r="AJ196" s="4">
        <v>10.404565217391303</v>
      </c>
      <c r="AK196" s="4">
        <v>0.13315217391304349</v>
      </c>
      <c r="AL196" s="10">
        <v>78.140408163265292</v>
      </c>
      <c r="AM196" s="1">
        <v>265795</v>
      </c>
      <c r="AN196" s="1">
        <v>7</v>
      </c>
      <c r="AX196"/>
      <c r="AY196"/>
    </row>
    <row r="197" spans="1:51" x14ac:dyDescent="0.25">
      <c r="A197" t="s">
        <v>496</v>
      </c>
      <c r="B197" t="s">
        <v>68</v>
      </c>
      <c r="C197" t="s">
        <v>738</v>
      </c>
      <c r="D197" t="s">
        <v>579</v>
      </c>
      <c r="E197" s="4">
        <v>57.304347826086953</v>
      </c>
      <c r="F197" s="4">
        <v>267.41478260869565</v>
      </c>
      <c r="G197" s="4">
        <v>4.2309782608695654</v>
      </c>
      <c r="H197" s="10">
        <v>1.5821781502112012E-2</v>
      </c>
      <c r="I197" s="4">
        <v>251.95500000000001</v>
      </c>
      <c r="J197" s="4">
        <v>4.2309782608695654</v>
      </c>
      <c r="K197" s="10">
        <v>1.6792594950961741E-2</v>
      </c>
      <c r="L197" s="4">
        <v>14.822282608695652</v>
      </c>
      <c r="M197" s="4">
        <v>0</v>
      </c>
      <c r="N197" s="10">
        <v>0</v>
      </c>
      <c r="O197" s="4">
        <v>9.2326086956521731</v>
      </c>
      <c r="P197" s="4">
        <v>0</v>
      </c>
      <c r="Q197" s="8">
        <v>0</v>
      </c>
      <c r="R197" s="4">
        <v>0</v>
      </c>
      <c r="S197" s="4">
        <v>0</v>
      </c>
      <c r="T197" s="10" t="s">
        <v>912</v>
      </c>
      <c r="U197" s="4">
        <v>5.5896739130434785</v>
      </c>
      <c r="V197" s="4">
        <v>0</v>
      </c>
      <c r="W197" s="10">
        <v>0</v>
      </c>
      <c r="X197" s="4">
        <v>67.522391304347835</v>
      </c>
      <c r="Y197" s="4">
        <v>0.90489130434782605</v>
      </c>
      <c r="Z197" s="10">
        <v>1.3401351564537365E-2</v>
      </c>
      <c r="AA197" s="4">
        <v>9.8701086956521724</v>
      </c>
      <c r="AB197" s="4">
        <v>0</v>
      </c>
      <c r="AC197" s="10">
        <v>0</v>
      </c>
      <c r="AD197" s="4">
        <v>119.68804347826087</v>
      </c>
      <c r="AE197" s="4">
        <v>3.3260869565217392</v>
      </c>
      <c r="AF197" s="10">
        <v>2.7789634284780183E-2</v>
      </c>
      <c r="AG197" s="4">
        <v>16.158913043478254</v>
      </c>
      <c r="AH197" s="4">
        <v>0</v>
      </c>
      <c r="AI197" s="10">
        <v>0</v>
      </c>
      <c r="AJ197" s="4">
        <v>39.353043478260865</v>
      </c>
      <c r="AK197" s="4">
        <v>0</v>
      </c>
      <c r="AL197" s="10" t="s">
        <v>912</v>
      </c>
      <c r="AM197" s="1">
        <v>265247</v>
      </c>
      <c r="AN197" s="1">
        <v>7</v>
      </c>
      <c r="AX197"/>
      <c r="AY197"/>
    </row>
    <row r="198" spans="1:51" x14ac:dyDescent="0.25">
      <c r="A198" t="s">
        <v>496</v>
      </c>
      <c r="B198" t="s">
        <v>368</v>
      </c>
      <c r="C198" t="s">
        <v>720</v>
      </c>
      <c r="D198" t="s">
        <v>564</v>
      </c>
      <c r="E198" s="4">
        <v>35.923913043478258</v>
      </c>
      <c r="F198" s="4">
        <v>95.688369565217414</v>
      </c>
      <c r="G198" s="4">
        <v>0</v>
      </c>
      <c r="H198" s="10">
        <v>0</v>
      </c>
      <c r="I198" s="4">
        <v>84.138478260869576</v>
      </c>
      <c r="J198" s="4">
        <v>0</v>
      </c>
      <c r="K198" s="10">
        <v>0</v>
      </c>
      <c r="L198" s="4">
        <v>13.808043478260867</v>
      </c>
      <c r="M198" s="4">
        <v>0</v>
      </c>
      <c r="N198" s="10">
        <v>0</v>
      </c>
      <c r="O198" s="4">
        <v>8.0222826086956509</v>
      </c>
      <c r="P198" s="4">
        <v>0</v>
      </c>
      <c r="Q198" s="8">
        <v>0</v>
      </c>
      <c r="R198" s="4">
        <v>0</v>
      </c>
      <c r="S198" s="4">
        <v>0</v>
      </c>
      <c r="T198" s="10" t="s">
        <v>912</v>
      </c>
      <c r="U198" s="4">
        <v>5.785760869565217</v>
      </c>
      <c r="V198" s="4">
        <v>0</v>
      </c>
      <c r="W198" s="10">
        <v>0</v>
      </c>
      <c r="X198" s="4">
        <v>8.0271739130434785</v>
      </c>
      <c r="Y198" s="4">
        <v>0</v>
      </c>
      <c r="Z198" s="10">
        <v>0</v>
      </c>
      <c r="AA198" s="4">
        <v>5.7641304347826079</v>
      </c>
      <c r="AB198" s="4">
        <v>0</v>
      </c>
      <c r="AC198" s="10">
        <v>0</v>
      </c>
      <c r="AD198" s="4">
        <v>42.276413043478264</v>
      </c>
      <c r="AE198" s="4">
        <v>0</v>
      </c>
      <c r="AF198" s="10">
        <v>0</v>
      </c>
      <c r="AG198" s="4">
        <v>17.28967391304348</v>
      </c>
      <c r="AH198" s="4">
        <v>0</v>
      </c>
      <c r="AI198" s="10">
        <v>0</v>
      </c>
      <c r="AJ198" s="4">
        <v>8.5229347826086954</v>
      </c>
      <c r="AK198" s="4">
        <v>0</v>
      </c>
      <c r="AL198" s="10" t="s">
        <v>912</v>
      </c>
      <c r="AM198" s="1">
        <v>265763</v>
      </c>
      <c r="AN198" s="1">
        <v>7</v>
      </c>
      <c r="AX198"/>
      <c r="AY198"/>
    </row>
    <row r="199" spans="1:51" x14ac:dyDescent="0.25">
      <c r="A199" t="s">
        <v>496</v>
      </c>
      <c r="B199" t="s">
        <v>285</v>
      </c>
      <c r="C199" t="s">
        <v>820</v>
      </c>
      <c r="D199" t="s">
        <v>586</v>
      </c>
      <c r="E199" s="4">
        <v>48.804347826086953</v>
      </c>
      <c r="F199" s="4">
        <v>129.30423913043478</v>
      </c>
      <c r="G199" s="4">
        <v>5.1114130434782608</v>
      </c>
      <c r="H199" s="10">
        <v>3.9530127379057985E-2</v>
      </c>
      <c r="I199" s="4">
        <v>118.86402173913044</v>
      </c>
      <c r="J199" s="4">
        <v>5.1114130434782608</v>
      </c>
      <c r="K199" s="10">
        <v>4.3002188287859074E-2</v>
      </c>
      <c r="L199" s="4">
        <v>12.328804347826086</v>
      </c>
      <c r="M199" s="4">
        <v>0</v>
      </c>
      <c r="N199" s="10">
        <v>0</v>
      </c>
      <c r="O199" s="4">
        <v>5.875</v>
      </c>
      <c r="P199" s="4">
        <v>0</v>
      </c>
      <c r="Q199" s="8">
        <v>0</v>
      </c>
      <c r="R199" s="4">
        <v>2.3831521739130435</v>
      </c>
      <c r="S199" s="4">
        <v>0</v>
      </c>
      <c r="T199" s="10">
        <v>0</v>
      </c>
      <c r="U199" s="4">
        <v>4.0706521739130439</v>
      </c>
      <c r="V199" s="4">
        <v>0</v>
      </c>
      <c r="W199" s="10">
        <v>0</v>
      </c>
      <c r="X199" s="4">
        <v>21.016304347826086</v>
      </c>
      <c r="Y199" s="4">
        <v>4.8641304347826084</v>
      </c>
      <c r="Z199" s="10">
        <v>0.23144556503749678</v>
      </c>
      <c r="AA199" s="4">
        <v>3.9864130434782608</v>
      </c>
      <c r="AB199" s="4">
        <v>0</v>
      </c>
      <c r="AC199" s="10">
        <v>0</v>
      </c>
      <c r="AD199" s="4">
        <v>59.97</v>
      </c>
      <c r="AE199" s="4">
        <v>0.24728260869565216</v>
      </c>
      <c r="AF199" s="10">
        <v>4.1234385308596324E-3</v>
      </c>
      <c r="AG199" s="4">
        <v>18.355978260869566</v>
      </c>
      <c r="AH199" s="4">
        <v>0</v>
      </c>
      <c r="AI199" s="10">
        <v>0</v>
      </c>
      <c r="AJ199" s="4">
        <v>13.646739130434783</v>
      </c>
      <c r="AK199" s="4">
        <v>0</v>
      </c>
      <c r="AL199" s="10" t="s">
        <v>912</v>
      </c>
      <c r="AM199" s="1">
        <v>265646</v>
      </c>
      <c r="AN199" s="1">
        <v>7</v>
      </c>
      <c r="AX199"/>
      <c r="AY199"/>
    </row>
    <row r="200" spans="1:51" x14ac:dyDescent="0.25">
      <c r="A200" t="s">
        <v>496</v>
      </c>
      <c r="B200" t="s">
        <v>389</v>
      </c>
      <c r="C200" t="s">
        <v>713</v>
      </c>
      <c r="D200" t="s">
        <v>529</v>
      </c>
      <c r="E200" s="4">
        <v>42.326086956521742</v>
      </c>
      <c r="F200" s="4">
        <v>139.09217391304347</v>
      </c>
      <c r="G200" s="4">
        <v>0</v>
      </c>
      <c r="H200" s="10">
        <v>0</v>
      </c>
      <c r="I200" s="4">
        <v>131.38021739130434</v>
      </c>
      <c r="J200" s="4">
        <v>0</v>
      </c>
      <c r="K200" s="10">
        <v>0</v>
      </c>
      <c r="L200" s="4">
        <v>15.652173913043478</v>
      </c>
      <c r="M200" s="4">
        <v>0</v>
      </c>
      <c r="N200" s="10">
        <v>0</v>
      </c>
      <c r="O200" s="4">
        <v>11.853260869565217</v>
      </c>
      <c r="P200" s="4">
        <v>0</v>
      </c>
      <c r="Q200" s="8">
        <v>0</v>
      </c>
      <c r="R200" s="4">
        <v>3.3695652173913042</v>
      </c>
      <c r="S200" s="4">
        <v>0</v>
      </c>
      <c r="T200" s="10">
        <v>0</v>
      </c>
      <c r="U200" s="4">
        <v>0.42934782608695654</v>
      </c>
      <c r="V200" s="4">
        <v>0</v>
      </c>
      <c r="W200" s="10">
        <v>0</v>
      </c>
      <c r="X200" s="4">
        <v>26.845108695652176</v>
      </c>
      <c r="Y200" s="4">
        <v>0</v>
      </c>
      <c r="Z200" s="10">
        <v>0</v>
      </c>
      <c r="AA200" s="4">
        <v>3.9130434782608696</v>
      </c>
      <c r="AB200" s="4">
        <v>0</v>
      </c>
      <c r="AC200" s="10">
        <v>0</v>
      </c>
      <c r="AD200" s="4">
        <v>69.540543478260858</v>
      </c>
      <c r="AE200" s="4">
        <v>0</v>
      </c>
      <c r="AF200" s="10">
        <v>0</v>
      </c>
      <c r="AG200" s="4">
        <v>7.0190217391304346</v>
      </c>
      <c r="AH200" s="4">
        <v>0</v>
      </c>
      <c r="AI200" s="10">
        <v>0</v>
      </c>
      <c r="AJ200" s="4">
        <v>16.122282608695652</v>
      </c>
      <c r="AK200" s="4">
        <v>0</v>
      </c>
      <c r="AL200" s="10" t="s">
        <v>912</v>
      </c>
      <c r="AM200" s="1">
        <v>265793</v>
      </c>
      <c r="AN200" s="1">
        <v>7</v>
      </c>
      <c r="AX200"/>
      <c r="AY200"/>
    </row>
    <row r="201" spans="1:51" x14ac:dyDescent="0.25">
      <c r="A201" t="s">
        <v>496</v>
      </c>
      <c r="B201" t="s">
        <v>279</v>
      </c>
      <c r="C201" t="s">
        <v>818</v>
      </c>
      <c r="D201" t="s">
        <v>591</v>
      </c>
      <c r="E201" s="4">
        <v>36.239130434782609</v>
      </c>
      <c r="F201" s="4">
        <v>177.63836956521743</v>
      </c>
      <c r="G201" s="4">
        <v>2.0847826086956522</v>
      </c>
      <c r="H201" s="10">
        <v>1.1736105289630311E-2</v>
      </c>
      <c r="I201" s="4">
        <v>172.24163043478265</v>
      </c>
      <c r="J201" s="4">
        <v>2.0847826086956522</v>
      </c>
      <c r="K201" s="10">
        <v>1.2103825326276341E-2</v>
      </c>
      <c r="L201" s="4">
        <v>26.208152173913039</v>
      </c>
      <c r="M201" s="4">
        <v>0</v>
      </c>
      <c r="N201" s="10">
        <v>0</v>
      </c>
      <c r="O201" s="4">
        <v>20.811413043478257</v>
      </c>
      <c r="P201" s="4">
        <v>0</v>
      </c>
      <c r="Q201" s="8">
        <v>0</v>
      </c>
      <c r="R201" s="4">
        <v>0</v>
      </c>
      <c r="S201" s="4">
        <v>0</v>
      </c>
      <c r="T201" s="10" t="s">
        <v>912</v>
      </c>
      <c r="U201" s="4">
        <v>5.3967391304347823</v>
      </c>
      <c r="V201" s="4">
        <v>0</v>
      </c>
      <c r="W201" s="10">
        <v>0</v>
      </c>
      <c r="X201" s="4">
        <v>17.422499999999992</v>
      </c>
      <c r="Y201" s="4">
        <v>2.0146739130434783</v>
      </c>
      <c r="Z201" s="10">
        <v>0.11563632733783781</v>
      </c>
      <c r="AA201" s="4">
        <v>0</v>
      </c>
      <c r="AB201" s="4">
        <v>0</v>
      </c>
      <c r="AC201" s="10" t="s">
        <v>912</v>
      </c>
      <c r="AD201" s="4">
        <v>77.380326086956543</v>
      </c>
      <c r="AE201" s="4">
        <v>7.0108695652173911E-2</v>
      </c>
      <c r="AF201" s="10">
        <v>9.0602739995420669E-4</v>
      </c>
      <c r="AG201" s="4">
        <v>35.947173913043493</v>
      </c>
      <c r="AH201" s="4">
        <v>0</v>
      </c>
      <c r="AI201" s="10">
        <v>0</v>
      </c>
      <c r="AJ201" s="4">
        <v>20.680217391304346</v>
      </c>
      <c r="AK201" s="4">
        <v>0</v>
      </c>
      <c r="AL201" s="10" t="s">
        <v>912</v>
      </c>
      <c r="AM201" s="1">
        <v>265634</v>
      </c>
      <c r="AN201" s="1">
        <v>7</v>
      </c>
      <c r="AX201"/>
      <c r="AY201"/>
    </row>
    <row r="202" spans="1:51" x14ac:dyDescent="0.25">
      <c r="A202" t="s">
        <v>496</v>
      </c>
      <c r="B202" t="s">
        <v>162</v>
      </c>
      <c r="C202" t="s">
        <v>734</v>
      </c>
      <c r="D202" t="s">
        <v>563</v>
      </c>
      <c r="E202" s="4">
        <v>6.9673913043478262</v>
      </c>
      <c r="F202" s="4">
        <v>68.125</v>
      </c>
      <c r="G202" s="4">
        <v>6.2119565217391308</v>
      </c>
      <c r="H202" s="10">
        <v>9.1184682887913843E-2</v>
      </c>
      <c r="I202" s="4">
        <v>51.760869565217391</v>
      </c>
      <c r="J202" s="4">
        <v>6.2119565217391308</v>
      </c>
      <c r="K202" s="10">
        <v>0.12001259974800504</v>
      </c>
      <c r="L202" s="4">
        <v>43.978260869565219</v>
      </c>
      <c r="M202" s="4">
        <v>6.2119565217391308</v>
      </c>
      <c r="N202" s="10">
        <v>0.1412506178942165</v>
      </c>
      <c r="O202" s="4">
        <v>27.614130434782609</v>
      </c>
      <c r="P202" s="4">
        <v>6.2119565217391308</v>
      </c>
      <c r="Q202" s="8">
        <v>0.22495571737846881</v>
      </c>
      <c r="R202" s="4">
        <v>11.755434782608695</v>
      </c>
      <c r="S202" s="4">
        <v>0</v>
      </c>
      <c r="T202" s="10">
        <v>0</v>
      </c>
      <c r="U202" s="4">
        <v>4.6086956521739131</v>
      </c>
      <c r="V202" s="4">
        <v>0</v>
      </c>
      <c r="W202" s="10">
        <v>0</v>
      </c>
      <c r="X202" s="4">
        <v>10.758152173913043</v>
      </c>
      <c r="Y202" s="4">
        <v>0</v>
      </c>
      <c r="Z202" s="10">
        <v>0</v>
      </c>
      <c r="AA202" s="4">
        <v>0</v>
      </c>
      <c r="AB202" s="4">
        <v>0</v>
      </c>
      <c r="AC202" s="10" t="s">
        <v>912</v>
      </c>
      <c r="AD202" s="4">
        <v>13.388586956521738</v>
      </c>
      <c r="AE202" s="4">
        <v>0</v>
      </c>
      <c r="AF202" s="10">
        <v>0</v>
      </c>
      <c r="AG202" s="4">
        <v>0</v>
      </c>
      <c r="AH202" s="4">
        <v>0</v>
      </c>
      <c r="AI202" s="10" t="s">
        <v>912</v>
      </c>
      <c r="AJ202" s="4">
        <v>0</v>
      </c>
      <c r="AK202" s="4">
        <v>0</v>
      </c>
      <c r="AL202" s="10" t="s">
        <v>912</v>
      </c>
      <c r="AM202" s="1">
        <v>265429</v>
      </c>
      <c r="AN202" s="1">
        <v>7</v>
      </c>
      <c r="AX202"/>
      <c r="AY202"/>
    </row>
    <row r="203" spans="1:51" x14ac:dyDescent="0.25">
      <c r="A203" t="s">
        <v>496</v>
      </c>
      <c r="B203" t="s">
        <v>179</v>
      </c>
      <c r="C203" t="s">
        <v>648</v>
      </c>
      <c r="D203" t="s">
        <v>580</v>
      </c>
      <c r="E203" s="4">
        <v>81.859154929577471</v>
      </c>
      <c r="F203" s="4">
        <v>248.12042253521128</v>
      </c>
      <c r="G203" s="4">
        <v>58.479577464788733</v>
      </c>
      <c r="H203" s="10">
        <v>0.23569030258478532</v>
      </c>
      <c r="I203" s="4">
        <v>232.29295774647886</v>
      </c>
      <c r="J203" s="4">
        <v>58.479577464788733</v>
      </c>
      <c r="K203" s="10">
        <v>0.25174924815677147</v>
      </c>
      <c r="L203" s="4">
        <v>26.537746478873242</v>
      </c>
      <c r="M203" s="4">
        <v>5.54830985915493</v>
      </c>
      <c r="N203" s="10">
        <v>0.20907238161959049</v>
      </c>
      <c r="O203" s="4">
        <v>15.879295774647888</v>
      </c>
      <c r="P203" s="4">
        <v>5.54830985915493</v>
      </c>
      <c r="Q203" s="8">
        <v>0.34940528458529579</v>
      </c>
      <c r="R203" s="4">
        <v>5.204225352112676</v>
      </c>
      <c r="S203" s="4">
        <v>0</v>
      </c>
      <c r="T203" s="10">
        <v>0</v>
      </c>
      <c r="U203" s="4">
        <v>5.454225352112676</v>
      </c>
      <c r="V203" s="4">
        <v>0</v>
      </c>
      <c r="W203" s="10">
        <v>0</v>
      </c>
      <c r="X203" s="4">
        <v>42.728028169014088</v>
      </c>
      <c r="Y203" s="4">
        <v>14.147042253521127</v>
      </c>
      <c r="Z203" s="10">
        <v>0.33109513496764664</v>
      </c>
      <c r="AA203" s="4">
        <v>5.169014084507042</v>
      </c>
      <c r="AB203" s="4">
        <v>0</v>
      </c>
      <c r="AC203" s="10">
        <v>0</v>
      </c>
      <c r="AD203" s="4">
        <v>111.08</v>
      </c>
      <c r="AE203" s="4">
        <v>38.784225352112678</v>
      </c>
      <c r="AF203" s="10">
        <v>0.34915579179071549</v>
      </c>
      <c r="AG203" s="4">
        <v>16.454225352112676</v>
      </c>
      <c r="AH203" s="4">
        <v>0</v>
      </c>
      <c r="AI203" s="10">
        <v>0</v>
      </c>
      <c r="AJ203" s="4">
        <v>46.151408450704224</v>
      </c>
      <c r="AK203" s="4">
        <v>0</v>
      </c>
      <c r="AL203" s="10" t="s">
        <v>912</v>
      </c>
      <c r="AM203" s="1">
        <v>265466</v>
      </c>
      <c r="AN203" s="1">
        <v>7</v>
      </c>
      <c r="AX203"/>
      <c r="AY203"/>
    </row>
    <row r="204" spans="1:51" x14ac:dyDescent="0.25">
      <c r="A204" t="s">
        <v>496</v>
      </c>
      <c r="B204" t="s">
        <v>214</v>
      </c>
      <c r="C204" t="s">
        <v>696</v>
      </c>
      <c r="D204" t="s">
        <v>612</v>
      </c>
      <c r="E204" s="4">
        <v>43.913043478260867</v>
      </c>
      <c r="F204" s="4">
        <v>110.40217391304348</v>
      </c>
      <c r="G204" s="4">
        <v>0</v>
      </c>
      <c r="H204" s="10">
        <v>0</v>
      </c>
      <c r="I204" s="4">
        <v>96.798913043478265</v>
      </c>
      <c r="J204" s="4">
        <v>0</v>
      </c>
      <c r="K204" s="10">
        <v>0</v>
      </c>
      <c r="L204" s="4">
        <v>13.097826086956523</v>
      </c>
      <c r="M204" s="4">
        <v>0</v>
      </c>
      <c r="N204" s="10">
        <v>0</v>
      </c>
      <c r="O204" s="4">
        <v>7.9673913043478262</v>
      </c>
      <c r="P204" s="4">
        <v>0</v>
      </c>
      <c r="Q204" s="8">
        <v>0</v>
      </c>
      <c r="R204" s="4">
        <v>0.52173913043478259</v>
      </c>
      <c r="S204" s="4">
        <v>0</v>
      </c>
      <c r="T204" s="10">
        <v>0</v>
      </c>
      <c r="U204" s="4">
        <v>4.6086956521739131</v>
      </c>
      <c r="V204" s="4">
        <v>0</v>
      </c>
      <c r="W204" s="10">
        <v>0</v>
      </c>
      <c r="X204" s="4">
        <v>15.861413043478262</v>
      </c>
      <c r="Y204" s="4">
        <v>0</v>
      </c>
      <c r="Z204" s="10">
        <v>0</v>
      </c>
      <c r="AA204" s="4">
        <v>8.4728260869565215</v>
      </c>
      <c r="AB204" s="4">
        <v>0</v>
      </c>
      <c r="AC204" s="10">
        <v>0</v>
      </c>
      <c r="AD204" s="4">
        <v>43.793478260869563</v>
      </c>
      <c r="AE204" s="4">
        <v>0</v>
      </c>
      <c r="AF204" s="10">
        <v>0</v>
      </c>
      <c r="AG204" s="4">
        <v>10.146739130434783</v>
      </c>
      <c r="AH204" s="4">
        <v>0</v>
      </c>
      <c r="AI204" s="10">
        <v>0</v>
      </c>
      <c r="AJ204" s="4">
        <v>19.029891304347824</v>
      </c>
      <c r="AK204" s="4">
        <v>0</v>
      </c>
      <c r="AL204" s="10" t="s">
        <v>912</v>
      </c>
      <c r="AM204" s="1">
        <v>265522</v>
      </c>
      <c r="AN204" s="1">
        <v>7</v>
      </c>
      <c r="AX204"/>
      <c r="AY204"/>
    </row>
    <row r="205" spans="1:51" x14ac:dyDescent="0.25">
      <c r="A205" t="s">
        <v>496</v>
      </c>
      <c r="B205" t="s">
        <v>109</v>
      </c>
      <c r="C205" t="s">
        <v>716</v>
      </c>
      <c r="D205" t="s">
        <v>610</v>
      </c>
      <c r="E205" s="4">
        <v>102.91304347826087</v>
      </c>
      <c r="F205" s="4">
        <v>260.85521739130434</v>
      </c>
      <c r="G205" s="4">
        <v>16.247500000000002</v>
      </c>
      <c r="H205" s="10">
        <v>6.2285509036330344E-2</v>
      </c>
      <c r="I205" s="4">
        <v>245.59434782608696</v>
      </c>
      <c r="J205" s="4">
        <v>16.247500000000002</v>
      </c>
      <c r="K205" s="10">
        <v>6.615583845400777E-2</v>
      </c>
      <c r="L205" s="4">
        <v>25.072826086956528</v>
      </c>
      <c r="M205" s="4">
        <v>1.068695652173913</v>
      </c>
      <c r="N205" s="10">
        <v>4.2623661507781671E-2</v>
      </c>
      <c r="O205" s="4">
        <v>13.203260869565224</v>
      </c>
      <c r="P205" s="4">
        <v>1.068695652173913</v>
      </c>
      <c r="Q205" s="8">
        <v>8.0941796328311486E-2</v>
      </c>
      <c r="R205" s="4">
        <v>4.2608695652173916</v>
      </c>
      <c r="S205" s="4">
        <v>0</v>
      </c>
      <c r="T205" s="10">
        <v>0</v>
      </c>
      <c r="U205" s="4">
        <v>7.6086956521739131</v>
      </c>
      <c r="V205" s="4">
        <v>0</v>
      </c>
      <c r="W205" s="10">
        <v>0</v>
      </c>
      <c r="X205" s="4">
        <v>45.971413043478279</v>
      </c>
      <c r="Y205" s="4">
        <v>4.052173913043478</v>
      </c>
      <c r="Z205" s="10">
        <v>8.8145515762394835E-2</v>
      </c>
      <c r="AA205" s="4">
        <v>3.3913043478260869</v>
      </c>
      <c r="AB205" s="4">
        <v>0</v>
      </c>
      <c r="AC205" s="10">
        <v>0</v>
      </c>
      <c r="AD205" s="4">
        <v>156.41576086956522</v>
      </c>
      <c r="AE205" s="4">
        <v>8.4020652173913053</v>
      </c>
      <c r="AF205" s="10">
        <v>5.3716231476173111E-2</v>
      </c>
      <c r="AG205" s="4">
        <v>0</v>
      </c>
      <c r="AH205" s="4">
        <v>0</v>
      </c>
      <c r="AI205" s="10" t="s">
        <v>912</v>
      </c>
      <c r="AJ205" s="4">
        <v>30.003913043478246</v>
      </c>
      <c r="AK205" s="4">
        <v>2.7245652173913042</v>
      </c>
      <c r="AL205" s="10">
        <v>11.012367350195479</v>
      </c>
      <c r="AM205" s="1">
        <v>265351</v>
      </c>
      <c r="AN205" s="1">
        <v>7</v>
      </c>
      <c r="AX205"/>
      <c r="AY205"/>
    </row>
    <row r="206" spans="1:51" x14ac:dyDescent="0.25">
      <c r="A206" t="s">
        <v>496</v>
      </c>
      <c r="B206" t="s">
        <v>347</v>
      </c>
      <c r="C206" t="s">
        <v>837</v>
      </c>
      <c r="D206" t="s">
        <v>525</v>
      </c>
      <c r="E206" s="4">
        <v>44.576086956521742</v>
      </c>
      <c r="F206" s="4">
        <v>110.56076086956521</v>
      </c>
      <c r="G206" s="4">
        <v>5.7455434782608696</v>
      </c>
      <c r="H206" s="10">
        <v>5.1967293215711606E-2</v>
      </c>
      <c r="I206" s="4">
        <v>100.47923913043478</v>
      </c>
      <c r="J206" s="4">
        <v>5.7455434782608696</v>
      </c>
      <c r="K206" s="10">
        <v>5.7181399142587325E-2</v>
      </c>
      <c r="L206" s="4">
        <v>24.168478260869566</v>
      </c>
      <c r="M206" s="4">
        <v>0</v>
      </c>
      <c r="N206" s="10">
        <v>0</v>
      </c>
      <c r="O206" s="4">
        <v>14.695652173913043</v>
      </c>
      <c r="P206" s="4">
        <v>0</v>
      </c>
      <c r="Q206" s="8">
        <v>0</v>
      </c>
      <c r="R206" s="4">
        <v>6.7771739130434785</v>
      </c>
      <c r="S206" s="4">
        <v>0</v>
      </c>
      <c r="T206" s="10">
        <v>0</v>
      </c>
      <c r="U206" s="4">
        <v>2.6956521739130435</v>
      </c>
      <c r="V206" s="4">
        <v>0</v>
      </c>
      <c r="W206" s="10">
        <v>0</v>
      </c>
      <c r="X206" s="4">
        <v>23.394021739130434</v>
      </c>
      <c r="Y206" s="4">
        <v>2.0570652173913042</v>
      </c>
      <c r="Z206" s="10">
        <v>8.7931234754326862E-2</v>
      </c>
      <c r="AA206" s="4">
        <v>0.60869565217391308</v>
      </c>
      <c r="AB206" s="4">
        <v>0</v>
      </c>
      <c r="AC206" s="10">
        <v>0</v>
      </c>
      <c r="AD206" s="4">
        <v>37.318043478260869</v>
      </c>
      <c r="AE206" s="4">
        <v>2.8941304347826087</v>
      </c>
      <c r="AF206" s="10">
        <v>7.7553112784933279E-2</v>
      </c>
      <c r="AG206" s="4">
        <v>0</v>
      </c>
      <c r="AH206" s="4">
        <v>0</v>
      </c>
      <c r="AI206" s="10" t="s">
        <v>912</v>
      </c>
      <c r="AJ206" s="4">
        <v>25.071521739130436</v>
      </c>
      <c r="AK206" s="4">
        <v>0.79434782608695653</v>
      </c>
      <c r="AL206" s="10">
        <v>31.5623973727422</v>
      </c>
      <c r="AM206" s="1">
        <v>265737</v>
      </c>
      <c r="AN206" s="1">
        <v>7</v>
      </c>
      <c r="AX206"/>
      <c r="AY206"/>
    </row>
    <row r="207" spans="1:51" x14ac:dyDescent="0.25">
      <c r="A207" t="s">
        <v>496</v>
      </c>
      <c r="B207" t="s">
        <v>385</v>
      </c>
      <c r="C207" t="s">
        <v>668</v>
      </c>
      <c r="D207" t="s">
        <v>629</v>
      </c>
      <c r="E207" s="4">
        <v>70.271739130434781</v>
      </c>
      <c r="F207" s="4">
        <v>219.49434782608697</v>
      </c>
      <c r="G207" s="4">
        <v>38.009347826086959</v>
      </c>
      <c r="H207" s="10">
        <v>0.17316777494518032</v>
      </c>
      <c r="I207" s="4">
        <v>204.11032608695652</v>
      </c>
      <c r="J207" s="4">
        <v>38.009347826086959</v>
      </c>
      <c r="K207" s="10">
        <v>0.18621962227375968</v>
      </c>
      <c r="L207" s="4">
        <v>14.829565217391306</v>
      </c>
      <c r="M207" s="4">
        <v>0.1358695652173913</v>
      </c>
      <c r="N207" s="10">
        <v>9.162073413861849E-3</v>
      </c>
      <c r="O207" s="4">
        <v>9.4382608695652177</v>
      </c>
      <c r="P207" s="4">
        <v>0.1358695652173913</v>
      </c>
      <c r="Q207" s="8">
        <v>1.4395614519992628E-2</v>
      </c>
      <c r="R207" s="4">
        <v>0</v>
      </c>
      <c r="S207" s="4">
        <v>0</v>
      </c>
      <c r="T207" s="10" t="s">
        <v>912</v>
      </c>
      <c r="U207" s="4">
        <v>5.3913043478260869</v>
      </c>
      <c r="V207" s="4">
        <v>0</v>
      </c>
      <c r="W207" s="10">
        <v>0</v>
      </c>
      <c r="X207" s="4">
        <v>39.275108695652172</v>
      </c>
      <c r="Y207" s="4">
        <v>1.0413043478260868</v>
      </c>
      <c r="Z207" s="10">
        <v>2.6513086339118423E-2</v>
      </c>
      <c r="AA207" s="4">
        <v>9.9927173913043514</v>
      </c>
      <c r="AB207" s="4">
        <v>0</v>
      </c>
      <c r="AC207" s="10">
        <v>0</v>
      </c>
      <c r="AD207" s="4">
        <v>105.03782608695651</v>
      </c>
      <c r="AE207" s="4">
        <v>36.242500000000007</v>
      </c>
      <c r="AF207" s="10">
        <v>0.34504236569020691</v>
      </c>
      <c r="AG207" s="4">
        <v>32.310978260869561</v>
      </c>
      <c r="AH207" s="4">
        <v>0</v>
      </c>
      <c r="AI207" s="10">
        <v>0</v>
      </c>
      <c r="AJ207" s="4">
        <v>18.048152173913042</v>
      </c>
      <c r="AK207" s="4">
        <v>0.58967391304347827</v>
      </c>
      <c r="AL207" s="10">
        <v>30.607004608294929</v>
      </c>
      <c r="AM207" s="1">
        <v>265787</v>
      </c>
      <c r="AN207" s="1">
        <v>7</v>
      </c>
      <c r="AX207"/>
      <c r="AY207"/>
    </row>
    <row r="208" spans="1:51" x14ac:dyDescent="0.25">
      <c r="A208" t="s">
        <v>496</v>
      </c>
      <c r="B208" t="s">
        <v>357</v>
      </c>
      <c r="C208" t="s">
        <v>676</v>
      </c>
      <c r="D208" t="s">
        <v>533</v>
      </c>
      <c r="E208" s="4">
        <v>40.771739130434781</v>
      </c>
      <c r="F208" s="4">
        <v>146.06228260869563</v>
      </c>
      <c r="G208" s="4">
        <v>32.931739130434785</v>
      </c>
      <c r="H208" s="10">
        <v>0.22546367578452617</v>
      </c>
      <c r="I208" s="4">
        <v>140.41010869565218</v>
      </c>
      <c r="J208" s="4">
        <v>32.931739130434785</v>
      </c>
      <c r="K208" s="10">
        <v>0.2345396598318745</v>
      </c>
      <c r="L208" s="4">
        <v>9.9255434782608702</v>
      </c>
      <c r="M208" s="4">
        <v>1.0326086956521738</v>
      </c>
      <c r="N208" s="10">
        <v>0.10403548157476865</v>
      </c>
      <c r="O208" s="4">
        <v>4.2733695652173909</v>
      </c>
      <c r="P208" s="4">
        <v>1.0326086956521738</v>
      </c>
      <c r="Q208" s="8">
        <v>0.24163805163423629</v>
      </c>
      <c r="R208" s="4">
        <v>0</v>
      </c>
      <c r="S208" s="4">
        <v>0</v>
      </c>
      <c r="T208" s="10" t="s">
        <v>912</v>
      </c>
      <c r="U208" s="4">
        <v>5.6521739130434785</v>
      </c>
      <c r="V208" s="4">
        <v>0</v>
      </c>
      <c r="W208" s="10">
        <v>0</v>
      </c>
      <c r="X208" s="4">
        <v>19.887499999999999</v>
      </c>
      <c r="Y208" s="4">
        <v>6.4510869565217392</v>
      </c>
      <c r="Z208" s="10">
        <v>0.32437897958625966</v>
      </c>
      <c r="AA208" s="4">
        <v>0</v>
      </c>
      <c r="AB208" s="4">
        <v>0</v>
      </c>
      <c r="AC208" s="10" t="s">
        <v>912</v>
      </c>
      <c r="AD208" s="4">
        <v>89.006086956521713</v>
      </c>
      <c r="AE208" s="4">
        <v>25.06217391304348</v>
      </c>
      <c r="AF208" s="10">
        <v>0.28157820178395238</v>
      </c>
      <c r="AG208" s="4">
        <v>10.456521739130435</v>
      </c>
      <c r="AH208" s="4">
        <v>0</v>
      </c>
      <c r="AI208" s="10">
        <v>0</v>
      </c>
      <c r="AJ208" s="4">
        <v>16.786630434782623</v>
      </c>
      <c r="AK208" s="4">
        <v>0.3858695652173913</v>
      </c>
      <c r="AL208" s="10">
        <v>43.503380281690177</v>
      </c>
      <c r="AM208" s="1">
        <v>265752</v>
      </c>
      <c r="AN208" s="1">
        <v>7</v>
      </c>
      <c r="AX208"/>
      <c r="AY208"/>
    </row>
    <row r="209" spans="1:51" x14ac:dyDescent="0.25">
      <c r="A209" t="s">
        <v>496</v>
      </c>
      <c r="B209" t="s">
        <v>299</v>
      </c>
      <c r="C209" t="s">
        <v>825</v>
      </c>
      <c r="D209" t="s">
        <v>627</v>
      </c>
      <c r="E209" s="4">
        <v>47.021739130434781</v>
      </c>
      <c r="F209" s="4">
        <v>115.91304347826087</v>
      </c>
      <c r="G209" s="4">
        <v>0</v>
      </c>
      <c r="H209" s="10">
        <v>0</v>
      </c>
      <c r="I209" s="4">
        <v>111.73913043478262</v>
      </c>
      <c r="J209" s="4">
        <v>0</v>
      </c>
      <c r="K209" s="10">
        <v>0</v>
      </c>
      <c r="L209" s="4">
        <v>16.733695652173914</v>
      </c>
      <c r="M209" s="4">
        <v>0</v>
      </c>
      <c r="N209" s="10">
        <v>0</v>
      </c>
      <c r="O209" s="4">
        <v>12.559782608695652</v>
      </c>
      <c r="P209" s="4">
        <v>0</v>
      </c>
      <c r="Q209" s="8">
        <v>0</v>
      </c>
      <c r="R209" s="4">
        <v>0</v>
      </c>
      <c r="S209" s="4">
        <v>0</v>
      </c>
      <c r="T209" s="10" t="s">
        <v>912</v>
      </c>
      <c r="U209" s="4">
        <v>4.1739130434782608</v>
      </c>
      <c r="V209" s="4">
        <v>0</v>
      </c>
      <c r="W209" s="10">
        <v>0</v>
      </c>
      <c r="X209" s="4">
        <v>23.913043478260871</v>
      </c>
      <c r="Y209" s="4">
        <v>0</v>
      </c>
      <c r="Z209" s="10">
        <v>0</v>
      </c>
      <c r="AA209" s="4">
        <v>0</v>
      </c>
      <c r="AB209" s="4">
        <v>0</v>
      </c>
      <c r="AC209" s="10" t="s">
        <v>912</v>
      </c>
      <c r="AD209" s="4">
        <v>68.1875</v>
      </c>
      <c r="AE209" s="4">
        <v>0</v>
      </c>
      <c r="AF209" s="10">
        <v>0</v>
      </c>
      <c r="AG209" s="4">
        <v>0</v>
      </c>
      <c r="AH209" s="4">
        <v>0</v>
      </c>
      <c r="AI209" s="10" t="s">
        <v>912</v>
      </c>
      <c r="AJ209" s="4">
        <v>7.0788043478260869</v>
      </c>
      <c r="AK209" s="4">
        <v>0</v>
      </c>
      <c r="AL209" s="10" t="s">
        <v>912</v>
      </c>
      <c r="AM209" s="1">
        <v>265666</v>
      </c>
      <c r="AN209" s="1">
        <v>7</v>
      </c>
      <c r="AX209"/>
      <c r="AY209"/>
    </row>
    <row r="210" spans="1:51" x14ac:dyDescent="0.25">
      <c r="A210" t="s">
        <v>496</v>
      </c>
      <c r="B210" t="s">
        <v>25</v>
      </c>
      <c r="C210" t="s">
        <v>686</v>
      </c>
      <c r="D210" t="s">
        <v>595</v>
      </c>
      <c r="E210" s="4">
        <v>79.836956521739125</v>
      </c>
      <c r="F210" s="4">
        <v>254.75489130434789</v>
      </c>
      <c r="G210" s="4">
        <v>0</v>
      </c>
      <c r="H210" s="10">
        <v>0</v>
      </c>
      <c r="I210" s="4">
        <v>234.22771739130445</v>
      </c>
      <c r="J210" s="4">
        <v>0</v>
      </c>
      <c r="K210" s="10">
        <v>0</v>
      </c>
      <c r="L210" s="4">
        <v>23.633913043478259</v>
      </c>
      <c r="M210" s="4">
        <v>0</v>
      </c>
      <c r="N210" s="10">
        <v>0</v>
      </c>
      <c r="O210" s="4">
        <v>5.7021739130434774</v>
      </c>
      <c r="P210" s="4">
        <v>0</v>
      </c>
      <c r="Q210" s="8">
        <v>0</v>
      </c>
      <c r="R210" s="4">
        <v>12.192608695652174</v>
      </c>
      <c r="S210" s="4">
        <v>0</v>
      </c>
      <c r="T210" s="10">
        <v>0</v>
      </c>
      <c r="U210" s="4">
        <v>5.7391304347826084</v>
      </c>
      <c r="V210" s="4">
        <v>0</v>
      </c>
      <c r="W210" s="10">
        <v>0</v>
      </c>
      <c r="X210" s="4">
        <v>53.192717391304384</v>
      </c>
      <c r="Y210" s="4">
        <v>0</v>
      </c>
      <c r="Z210" s="10">
        <v>0</v>
      </c>
      <c r="AA210" s="4">
        <v>2.5954347826086956</v>
      </c>
      <c r="AB210" s="4">
        <v>0</v>
      </c>
      <c r="AC210" s="10">
        <v>0</v>
      </c>
      <c r="AD210" s="4">
        <v>101.03402173913047</v>
      </c>
      <c r="AE210" s="4">
        <v>0</v>
      </c>
      <c r="AF210" s="10">
        <v>0</v>
      </c>
      <c r="AG210" s="4">
        <v>45.265760869565234</v>
      </c>
      <c r="AH210" s="4">
        <v>0</v>
      </c>
      <c r="AI210" s="10">
        <v>0</v>
      </c>
      <c r="AJ210" s="4">
        <v>29.033043478260865</v>
      </c>
      <c r="AK210" s="4">
        <v>0</v>
      </c>
      <c r="AL210" s="10" t="s">
        <v>912</v>
      </c>
      <c r="AM210" s="1">
        <v>265123</v>
      </c>
      <c r="AN210" s="1">
        <v>7</v>
      </c>
      <c r="AX210"/>
      <c r="AY210"/>
    </row>
    <row r="211" spans="1:51" x14ac:dyDescent="0.25">
      <c r="A211" t="s">
        <v>496</v>
      </c>
      <c r="B211" t="s">
        <v>161</v>
      </c>
      <c r="C211" t="s">
        <v>686</v>
      </c>
      <c r="D211" t="s">
        <v>595</v>
      </c>
      <c r="E211" s="4">
        <v>45.826086956521742</v>
      </c>
      <c r="F211" s="4">
        <v>138.29206521739133</v>
      </c>
      <c r="G211" s="4">
        <v>6.7771739130434785</v>
      </c>
      <c r="H211" s="10">
        <v>4.9006238372316935E-2</v>
      </c>
      <c r="I211" s="4">
        <v>128.21782608695653</v>
      </c>
      <c r="J211" s="4">
        <v>6.7771739130434785</v>
      </c>
      <c r="K211" s="10">
        <v>5.2856721408201392E-2</v>
      </c>
      <c r="L211" s="4">
        <v>16.9375</v>
      </c>
      <c r="M211" s="4">
        <v>3.6413043478260869</v>
      </c>
      <c r="N211" s="10">
        <v>0.21498475854323759</v>
      </c>
      <c r="O211" s="4">
        <v>11.872282608695654</v>
      </c>
      <c r="P211" s="4">
        <v>3.6413043478260869</v>
      </c>
      <c r="Q211" s="8">
        <v>0.30670634012359804</v>
      </c>
      <c r="R211" s="4">
        <v>0</v>
      </c>
      <c r="S211" s="4">
        <v>0</v>
      </c>
      <c r="T211" s="10" t="s">
        <v>912</v>
      </c>
      <c r="U211" s="4">
        <v>5.0652173913043477</v>
      </c>
      <c r="V211" s="4">
        <v>0</v>
      </c>
      <c r="W211" s="10">
        <v>0</v>
      </c>
      <c r="X211" s="4">
        <v>23.232499999999998</v>
      </c>
      <c r="Y211" s="4">
        <v>0</v>
      </c>
      <c r="Z211" s="10">
        <v>0</v>
      </c>
      <c r="AA211" s="4">
        <v>5.0090217391304348</v>
      </c>
      <c r="AB211" s="4">
        <v>0</v>
      </c>
      <c r="AC211" s="10">
        <v>0</v>
      </c>
      <c r="AD211" s="4">
        <v>56.675652173913065</v>
      </c>
      <c r="AE211" s="4">
        <v>3.1358695652173911</v>
      </c>
      <c r="AF211" s="10">
        <v>5.5330101109286996E-2</v>
      </c>
      <c r="AG211" s="4">
        <v>23.420434782608698</v>
      </c>
      <c r="AH211" s="4">
        <v>0</v>
      </c>
      <c r="AI211" s="10">
        <v>0</v>
      </c>
      <c r="AJ211" s="4">
        <v>13.01695652173912</v>
      </c>
      <c r="AK211" s="4">
        <v>0</v>
      </c>
      <c r="AL211" s="10" t="s">
        <v>912</v>
      </c>
      <c r="AM211" s="1">
        <v>265428</v>
      </c>
      <c r="AN211" s="1">
        <v>7</v>
      </c>
      <c r="AX211"/>
      <c r="AY211"/>
    </row>
    <row r="212" spans="1:51" x14ac:dyDescent="0.25">
      <c r="A212" t="s">
        <v>496</v>
      </c>
      <c r="B212" t="s">
        <v>208</v>
      </c>
      <c r="C212" t="s">
        <v>724</v>
      </c>
      <c r="D212" t="s">
        <v>538</v>
      </c>
      <c r="E212" s="4">
        <v>18.75</v>
      </c>
      <c r="F212" s="4">
        <v>82.626847826086944</v>
      </c>
      <c r="G212" s="4">
        <v>0.55978260869565222</v>
      </c>
      <c r="H212" s="10">
        <v>6.7748271103586465E-3</v>
      </c>
      <c r="I212" s="4">
        <v>75.52358695652174</v>
      </c>
      <c r="J212" s="4">
        <v>0</v>
      </c>
      <c r="K212" s="10">
        <v>0</v>
      </c>
      <c r="L212" s="4">
        <v>22.967500000000001</v>
      </c>
      <c r="M212" s="4">
        <v>0.55978260869565222</v>
      </c>
      <c r="N212" s="10">
        <v>2.4372814137178716E-2</v>
      </c>
      <c r="O212" s="4">
        <v>17.396847826086958</v>
      </c>
      <c r="P212" s="4">
        <v>0</v>
      </c>
      <c r="Q212" s="8">
        <v>0</v>
      </c>
      <c r="R212" s="4">
        <v>0.55978260869565222</v>
      </c>
      <c r="S212" s="4">
        <v>0.55978260869565222</v>
      </c>
      <c r="T212" s="10">
        <v>1</v>
      </c>
      <c r="U212" s="4">
        <v>5.0108695652173916</v>
      </c>
      <c r="V212" s="4">
        <v>0</v>
      </c>
      <c r="W212" s="10">
        <v>0</v>
      </c>
      <c r="X212" s="4">
        <v>19.923260869565219</v>
      </c>
      <c r="Y212" s="4">
        <v>0</v>
      </c>
      <c r="Z212" s="10">
        <v>0</v>
      </c>
      <c r="AA212" s="4">
        <v>1.5326086956521738</v>
      </c>
      <c r="AB212" s="4">
        <v>0</v>
      </c>
      <c r="AC212" s="10">
        <v>0</v>
      </c>
      <c r="AD212" s="4">
        <v>21.078043478260863</v>
      </c>
      <c r="AE212" s="4">
        <v>0</v>
      </c>
      <c r="AF212" s="10">
        <v>0</v>
      </c>
      <c r="AG212" s="4">
        <v>0</v>
      </c>
      <c r="AH212" s="4">
        <v>0</v>
      </c>
      <c r="AI212" s="10" t="s">
        <v>912</v>
      </c>
      <c r="AJ212" s="4">
        <v>17.125434782608696</v>
      </c>
      <c r="AK212" s="4">
        <v>0</v>
      </c>
      <c r="AL212" s="10" t="s">
        <v>912</v>
      </c>
      <c r="AM212" s="1">
        <v>265512</v>
      </c>
      <c r="AN212" s="1">
        <v>7</v>
      </c>
      <c r="AX212"/>
      <c r="AY212"/>
    </row>
    <row r="213" spans="1:51" x14ac:dyDescent="0.25">
      <c r="A213" t="s">
        <v>496</v>
      </c>
      <c r="B213" t="s">
        <v>282</v>
      </c>
      <c r="C213" t="s">
        <v>688</v>
      </c>
      <c r="D213" t="s">
        <v>546</v>
      </c>
      <c r="E213" s="4">
        <v>35</v>
      </c>
      <c r="F213" s="4">
        <v>171.72989130434783</v>
      </c>
      <c r="G213" s="4">
        <v>0</v>
      </c>
      <c r="H213" s="10">
        <v>0</v>
      </c>
      <c r="I213" s="4">
        <v>152.38043478260869</v>
      </c>
      <c r="J213" s="4">
        <v>0</v>
      </c>
      <c r="K213" s="10">
        <v>0</v>
      </c>
      <c r="L213" s="4">
        <v>32.22304347826087</v>
      </c>
      <c r="M213" s="4">
        <v>0</v>
      </c>
      <c r="N213" s="10">
        <v>0</v>
      </c>
      <c r="O213" s="4">
        <v>16.807282608695655</v>
      </c>
      <c r="P213" s="4">
        <v>0</v>
      </c>
      <c r="Q213" s="8">
        <v>0</v>
      </c>
      <c r="R213" s="4">
        <v>12.775760869565215</v>
      </c>
      <c r="S213" s="4">
        <v>0</v>
      </c>
      <c r="T213" s="10">
        <v>0</v>
      </c>
      <c r="U213" s="4">
        <v>2.6400000000000037</v>
      </c>
      <c r="V213" s="4">
        <v>0</v>
      </c>
      <c r="W213" s="10">
        <v>0</v>
      </c>
      <c r="X213" s="4">
        <v>29.254673913043483</v>
      </c>
      <c r="Y213" s="4">
        <v>0</v>
      </c>
      <c r="Z213" s="10">
        <v>0</v>
      </c>
      <c r="AA213" s="4">
        <v>3.9336956521739128</v>
      </c>
      <c r="AB213" s="4">
        <v>0</v>
      </c>
      <c r="AC213" s="10">
        <v>0</v>
      </c>
      <c r="AD213" s="4">
        <v>80.201847826086947</v>
      </c>
      <c r="AE213" s="4">
        <v>0</v>
      </c>
      <c r="AF213" s="10">
        <v>0</v>
      </c>
      <c r="AG213" s="4">
        <v>0</v>
      </c>
      <c r="AH213" s="4">
        <v>0</v>
      </c>
      <c r="AI213" s="10" t="s">
        <v>912</v>
      </c>
      <c r="AJ213" s="4">
        <v>26.116630434782618</v>
      </c>
      <c r="AK213" s="4">
        <v>0</v>
      </c>
      <c r="AL213" s="10" t="s">
        <v>912</v>
      </c>
      <c r="AM213" s="1">
        <v>265639</v>
      </c>
      <c r="AN213" s="1">
        <v>7</v>
      </c>
      <c r="AX213"/>
      <c r="AY213"/>
    </row>
    <row r="214" spans="1:51" x14ac:dyDescent="0.25">
      <c r="A214" t="s">
        <v>496</v>
      </c>
      <c r="B214" t="s">
        <v>181</v>
      </c>
      <c r="C214" t="s">
        <v>725</v>
      </c>
      <c r="D214" t="s">
        <v>535</v>
      </c>
      <c r="E214" s="4">
        <v>166.7608695652174</v>
      </c>
      <c r="F214" s="4">
        <v>285.63152173913045</v>
      </c>
      <c r="G214" s="4">
        <v>0</v>
      </c>
      <c r="H214" s="10">
        <v>0</v>
      </c>
      <c r="I214" s="4">
        <v>285.63152173913045</v>
      </c>
      <c r="J214" s="4">
        <v>0</v>
      </c>
      <c r="K214" s="10">
        <v>0</v>
      </c>
      <c r="L214" s="4">
        <v>18.321739130434782</v>
      </c>
      <c r="M214" s="4">
        <v>0</v>
      </c>
      <c r="N214" s="10">
        <v>0</v>
      </c>
      <c r="O214" s="4">
        <v>18.321739130434782</v>
      </c>
      <c r="P214" s="4">
        <v>0</v>
      </c>
      <c r="Q214" s="8">
        <v>0</v>
      </c>
      <c r="R214" s="4">
        <v>0</v>
      </c>
      <c r="S214" s="4">
        <v>0</v>
      </c>
      <c r="T214" s="10" t="s">
        <v>912</v>
      </c>
      <c r="U214" s="4">
        <v>0</v>
      </c>
      <c r="V214" s="4">
        <v>0</v>
      </c>
      <c r="W214" s="10" t="s">
        <v>912</v>
      </c>
      <c r="X214" s="4">
        <v>50.293478260869563</v>
      </c>
      <c r="Y214" s="4">
        <v>0</v>
      </c>
      <c r="Z214" s="10">
        <v>0</v>
      </c>
      <c r="AA214" s="4">
        <v>0</v>
      </c>
      <c r="AB214" s="4">
        <v>0</v>
      </c>
      <c r="AC214" s="10" t="s">
        <v>912</v>
      </c>
      <c r="AD214" s="4">
        <v>174.5108695652174</v>
      </c>
      <c r="AE214" s="4">
        <v>0</v>
      </c>
      <c r="AF214" s="10">
        <v>0</v>
      </c>
      <c r="AG214" s="4">
        <v>9.3260869565217384</v>
      </c>
      <c r="AH214" s="4">
        <v>0</v>
      </c>
      <c r="AI214" s="10">
        <v>0</v>
      </c>
      <c r="AJ214" s="4">
        <v>33.179347826086953</v>
      </c>
      <c r="AK214" s="4">
        <v>0</v>
      </c>
      <c r="AL214" s="10" t="s">
        <v>912</v>
      </c>
      <c r="AM214" s="1">
        <v>265469</v>
      </c>
      <c r="AN214" s="1">
        <v>7</v>
      </c>
      <c r="AX214"/>
      <c r="AY214"/>
    </row>
    <row r="215" spans="1:51" x14ac:dyDescent="0.25">
      <c r="A215" t="s">
        <v>496</v>
      </c>
      <c r="B215" t="s">
        <v>36</v>
      </c>
      <c r="C215" t="s">
        <v>683</v>
      </c>
      <c r="D215" t="s">
        <v>589</v>
      </c>
      <c r="E215" s="4">
        <v>77.673913043478265</v>
      </c>
      <c r="F215" s="4">
        <v>207.43869565217386</v>
      </c>
      <c r="G215" s="4">
        <v>31.581413043478257</v>
      </c>
      <c r="H215" s="10">
        <v>0.1522445604673146</v>
      </c>
      <c r="I215" s="4">
        <v>192.40999999999997</v>
      </c>
      <c r="J215" s="4">
        <v>31.407499999999999</v>
      </c>
      <c r="K215" s="10">
        <v>0.163232160490619</v>
      </c>
      <c r="L215" s="4">
        <v>30.880326086956529</v>
      </c>
      <c r="M215" s="4">
        <v>0.34510869565217389</v>
      </c>
      <c r="N215" s="10">
        <v>1.1175681716584708E-2</v>
      </c>
      <c r="O215" s="4">
        <v>15.938586956521746</v>
      </c>
      <c r="P215" s="4">
        <v>0.25815217391304346</v>
      </c>
      <c r="Q215" s="8">
        <v>1.6196678828383392E-2</v>
      </c>
      <c r="R215" s="4">
        <v>9.4308695652173942</v>
      </c>
      <c r="S215" s="4">
        <v>8.6956521739130432E-2</v>
      </c>
      <c r="T215" s="10">
        <v>9.2204139965884439E-3</v>
      </c>
      <c r="U215" s="4">
        <v>5.5108695652173916</v>
      </c>
      <c r="V215" s="4">
        <v>0</v>
      </c>
      <c r="W215" s="10">
        <v>0</v>
      </c>
      <c r="X215" s="4">
        <v>46.187608695652195</v>
      </c>
      <c r="Y215" s="4">
        <v>0.34782608695652173</v>
      </c>
      <c r="Z215" s="10">
        <v>7.5307229964746763E-3</v>
      </c>
      <c r="AA215" s="4">
        <v>8.6956521739130432E-2</v>
      </c>
      <c r="AB215" s="4">
        <v>8.6956521739130432E-2</v>
      </c>
      <c r="AC215" s="10">
        <v>1</v>
      </c>
      <c r="AD215" s="4">
        <v>98.170760869565171</v>
      </c>
      <c r="AE215" s="4">
        <v>27.369456521739128</v>
      </c>
      <c r="AF215" s="10">
        <v>0.27879438113048371</v>
      </c>
      <c r="AG215" s="4">
        <v>3.4561956521739128</v>
      </c>
      <c r="AH215" s="4">
        <v>0</v>
      </c>
      <c r="AI215" s="10">
        <v>0</v>
      </c>
      <c r="AJ215" s="4">
        <v>28.656847826086963</v>
      </c>
      <c r="AK215" s="4">
        <v>3.4320652173913051</v>
      </c>
      <c r="AL215" s="10">
        <v>8.3497387173396671</v>
      </c>
      <c r="AM215" s="1">
        <v>265160</v>
      </c>
      <c r="AN215" s="1">
        <v>7</v>
      </c>
      <c r="AX215"/>
      <c r="AY215"/>
    </row>
    <row r="216" spans="1:51" x14ac:dyDescent="0.25">
      <c r="A216" t="s">
        <v>496</v>
      </c>
      <c r="B216" t="s">
        <v>116</v>
      </c>
      <c r="C216" t="s">
        <v>673</v>
      </c>
      <c r="D216" t="s">
        <v>586</v>
      </c>
      <c r="E216" s="4">
        <v>52.271739130434781</v>
      </c>
      <c r="F216" s="4">
        <v>185.69836956521738</v>
      </c>
      <c r="G216" s="4">
        <v>8.3885869565217384</v>
      </c>
      <c r="H216" s="10">
        <v>4.5173185829053074E-2</v>
      </c>
      <c r="I216" s="4">
        <v>171.97826086956522</v>
      </c>
      <c r="J216" s="4">
        <v>8.3885869565217384</v>
      </c>
      <c r="K216" s="10">
        <v>4.8777019340159267E-2</v>
      </c>
      <c r="L216" s="4">
        <v>27.209239130434781</v>
      </c>
      <c r="M216" s="4">
        <v>0</v>
      </c>
      <c r="N216" s="10">
        <v>0</v>
      </c>
      <c r="O216" s="4">
        <v>17.206521739130434</v>
      </c>
      <c r="P216" s="4">
        <v>0</v>
      </c>
      <c r="Q216" s="8">
        <v>0</v>
      </c>
      <c r="R216" s="4">
        <v>5.8451086956521738</v>
      </c>
      <c r="S216" s="4">
        <v>0</v>
      </c>
      <c r="T216" s="10">
        <v>0</v>
      </c>
      <c r="U216" s="4">
        <v>4.1576086956521738</v>
      </c>
      <c r="V216" s="4">
        <v>0</v>
      </c>
      <c r="W216" s="10">
        <v>0</v>
      </c>
      <c r="X216" s="4">
        <v>32.836956521739133</v>
      </c>
      <c r="Y216" s="4">
        <v>2.5</v>
      </c>
      <c r="Z216" s="10">
        <v>7.6133730552797083E-2</v>
      </c>
      <c r="AA216" s="4">
        <v>3.7173913043478262</v>
      </c>
      <c r="AB216" s="4">
        <v>0</v>
      </c>
      <c r="AC216" s="10">
        <v>0</v>
      </c>
      <c r="AD216" s="4">
        <v>75.679347826086953</v>
      </c>
      <c r="AE216" s="4">
        <v>5.8885869565217392</v>
      </c>
      <c r="AF216" s="10">
        <v>7.7809694793536804E-2</v>
      </c>
      <c r="AG216" s="4">
        <v>21.323369565217391</v>
      </c>
      <c r="AH216" s="4">
        <v>0</v>
      </c>
      <c r="AI216" s="10">
        <v>0</v>
      </c>
      <c r="AJ216" s="4">
        <v>24.932065217391305</v>
      </c>
      <c r="AK216" s="4">
        <v>0</v>
      </c>
      <c r="AL216" s="10" t="s">
        <v>912</v>
      </c>
      <c r="AM216" s="1">
        <v>265360</v>
      </c>
      <c r="AN216" s="1">
        <v>7</v>
      </c>
      <c r="AX216"/>
      <c r="AY216"/>
    </row>
    <row r="217" spans="1:51" x14ac:dyDescent="0.25">
      <c r="A217" t="s">
        <v>496</v>
      </c>
      <c r="B217" t="s">
        <v>444</v>
      </c>
      <c r="C217" t="s">
        <v>695</v>
      </c>
      <c r="D217" t="s">
        <v>531</v>
      </c>
      <c r="E217" s="4">
        <v>101.55434782608695</v>
      </c>
      <c r="F217" s="4">
        <v>241.37521739130437</v>
      </c>
      <c r="G217" s="4">
        <v>54.01239130434783</v>
      </c>
      <c r="H217" s="10">
        <v>0.22376941546897036</v>
      </c>
      <c r="I217" s="4">
        <v>233.10467391304348</v>
      </c>
      <c r="J217" s="4">
        <v>53.61673913043478</v>
      </c>
      <c r="K217" s="10">
        <v>0.23001142890183221</v>
      </c>
      <c r="L217" s="4">
        <v>26.519456521739134</v>
      </c>
      <c r="M217" s="4">
        <v>3.3273913043478265</v>
      </c>
      <c r="N217" s="10">
        <v>0.12546981502506363</v>
      </c>
      <c r="O217" s="4">
        <v>18.248913043478264</v>
      </c>
      <c r="P217" s="4">
        <v>2.9317391304347828</v>
      </c>
      <c r="Q217" s="8">
        <v>0.1606528083864435</v>
      </c>
      <c r="R217" s="4">
        <v>5.6940217391304335</v>
      </c>
      <c r="S217" s="4">
        <v>0.39565217391304347</v>
      </c>
      <c r="T217" s="10">
        <v>6.9485539753746314E-2</v>
      </c>
      <c r="U217" s="4">
        <v>2.5765217391304347</v>
      </c>
      <c r="V217" s="4">
        <v>0</v>
      </c>
      <c r="W217" s="10">
        <v>0</v>
      </c>
      <c r="X217" s="4">
        <v>57.424565217391297</v>
      </c>
      <c r="Y217" s="4">
        <v>17.443260869565218</v>
      </c>
      <c r="Z217" s="10">
        <v>0.303759563586255</v>
      </c>
      <c r="AA217" s="4">
        <v>0</v>
      </c>
      <c r="AB217" s="4">
        <v>0</v>
      </c>
      <c r="AC217" s="10" t="s">
        <v>912</v>
      </c>
      <c r="AD217" s="4">
        <v>117.73641304347827</v>
      </c>
      <c r="AE217" s="4">
        <v>26.852282608695649</v>
      </c>
      <c r="AF217" s="10">
        <v>0.22807117963394646</v>
      </c>
      <c r="AG217" s="4">
        <v>2.5448913043478258</v>
      </c>
      <c r="AH217" s="4">
        <v>0</v>
      </c>
      <c r="AI217" s="10">
        <v>0</v>
      </c>
      <c r="AJ217" s="4">
        <v>37.149891304347832</v>
      </c>
      <c r="AK217" s="4">
        <v>6.389456521739131</v>
      </c>
      <c r="AL217" s="10">
        <v>5.8142490175731085</v>
      </c>
      <c r="AM217" s="1">
        <v>265857</v>
      </c>
      <c r="AN217" s="1">
        <v>7</v>
      </c>
      <c r="AX217"/>
      <c r="AY217"/>
    </row>
    <row r="218" spans="1:51" x14ac:dyDescent="0.25">
      <c r="A218" t="s">
        <v>496</v>
      </c>
      <c r="B218" t="s">
        <v>105</v>
      </c>
      <c r="C218" t="s">
        <v>765</v>
      </c>
      <c r="D218" t="s">
        <v>593</v>
      </c>
      <c r="E218" s="4">
        <v>84.021739130434781</v>
      </c>
      <c r="F218" s="4">
        <v>279.27097826086953</v>
      </c>
      <c r="G218" s="4">
        <v>49.300652173913036</v>
      </c>
      <c r="H218" s="10">
        <v>0.17653338875714059</v>
      </c>
      <c r="I218" s="4">
        <v>251.05108695652169</v>
      </c>
      <c r="J218" s="4">
        <v>49.300652173913036</v>
      </c>
      <c r="K218" s="10">
        <v>0.19637697160200376</v>
      </c>
      <c r="L218" s="4">
        <v>33.091630434782608</v>
      </c>
      <c r="M218" s="4">
        <v>0</v>
      </c>
      <c r="N218" s="10">
        <v>0</v>
      </c>
      <c r="O218" s="4">
        <v>18.178586956521738</v>
      </c>
      <c r="P218" s="4">
        <v>0</v>
      </c>
      <c r="Q218" s="8">
        <v>0</v>
      </c>
      <c r="R218" s="4">
        <v>9.8695652173913047</v>
      </c>
      <c r="S218" s="4">
        <v>0</v>
      </c>
      <c r="T218" s="10">
        <v>0</v>
      </c>
      <c r="U218" s="4">
        <v>5.0434782608695654</v>
      </c>
      <c r="V218" s="4">
        <v>0</v>
      </c>
      <c r="W218" s="10">
        <v>0</v>
      </c>
      <c r="X218" s="4">
        <v>70.459673913043488</v>
      </c>
      <c r="Y218" s="4">
        <v>2.2051086956521742</v>
      </c>
      <c r="Z218" s="10">
        <v>3.1296038899833234E-2</v>
      </c>
      <c r="AA218" s="4">
        <v>13.30684782608696</v>
      </c>
      <c r="AB218" s="4">
        <v>0</v>
      </c>
      <c r="AC218" s="10">
        <v>0</v>
      </c>
      <c r="AD218" s="4">
        <v>145.79097826086951</v>
      </c>
      <c r="AE218" s="4">
        <v>42.87532608695652</v>
      </c>
      <c r="AF218" s="10">
        <v>0.29408764930733933</v>
      </c>
      <c r="AG218" s="4">
        <v>0</v>
      </c>
      <c r="AH218" s="4">
        <v>0</v>
      </c>
      <c r="AI218" s="10" t="s">
        <v>912</v>
      </c>
      <c r="AJ218" s="4">
        <v>16.621847826086956</v>
      </c>
      <c r="AK218" s="4">
        <v>4.2202173913043488</v>
      </c>
      <c r="AL218" s="10">
        <v>3.9386236027404307</v>
      </c>
      <c r="AM218" s="1">
        <v>265345</v>
      </c>
      <c r="AN218" s="1">
        <v>7</v>
      </c>
      <c r="AX218"/>
      <c r="AY218"/>
    </row>
    <row r="219" spans="1:51" x14ac:dyDescent="0.25">
      <c r="A219" t="s">
        <v>496</v>
      </c>
      <c r="B219" t="s">
        <v>147</v>
      </c>
      <c r="C219" t="s">
        <v>689</v>
      </c>
      <c r="D219" t="s">
        <v>577</v>
      </c>
      <c r="E219" s="4">
        <v>90.108695652173907</v>
      </c>
      <c r="F219" s="4">
        <v>271.93380434782608</v>
      </c>
      <c r="G219" s="4">
        <v>20.521956521739128</v>
      </c>
      <c r="H219" s="10">
        <v>7.5466735630594237E-2</v>
      </c>
      <c r="I219" s="4">
        <v>254.31717391304349</v>
      </c>
      <c r="J219" s="4">
        <v>20.521956521739128</v>
      </c>
      <c r="K219" s="10">
        <v>8.0694340087138688E-2</v>
      </c>
      <c r="L219" s="4">
        <v>44.205760869565211</v>
      </c>
      <c r="M219" s="4">
        <v>9.1384782608695634</v>
      </c>
      <c r="N219" s="10">
        <v>0.20672595790928291</v>
      </c>
      <c r="O219" s="4">
        <v>30.437608695652166</v>
      </c>
      <c r="P219" s="4">
        <v>9.1384782608695634</v>
      </c>
      <c r="Q219" s="8">
        <v>0.30023640661938533</v>
      </c>
      <c r="R219" s="4">
        <v>9.3333695652173905</v>
      </c>
      <c r="S219" s="4">
        <v>0</v>
      </c>
      <c r="T219" s="10">
        <v>0</v>
      </c>
      <c r="U219" s="4">
        <v>4.4347826086956523</v>
      </c>
      <c r="V219" s="4">
        <v>0</v>
      </c>
      <c r="W219" s="10">
        <v>0</v>
      </c>
      <c r="X219" s="4">
        <v>51.781739130434786</v>
      </c>
      <c r="Y219" s="4">
        <v>4.5443478260869572</v>
      </c>
      <c r="Z219" s="10">
        <v>8.7759660111840679E-2</v>
      </c>
      <c r="AA219" s="4">
        <v>3.8484782608695647</v>
      </c>
      <c r="AB219" s="4">
        <v>0</v>
      </c>
      <c r="AC219" s="10">
        <v>0</v>
      </c>
      <c r="AD219" s="4">
        <v>110.04141304347826</v>
      </c>
      <c r="AE219" s="4">
        <v>6.839130434782609</v>
      </c>
      <c r="AF219" s="10">
        <v>6.2150514480220395E-2</v>
      </c>
      <c r="AG219" s="4">
        <v>30.475760869565232</v>
      </c>
      <c r="AH219" s="4">
        <v>0</v>
      </c>
      <c r="AI219" s="10">
        <v>0</v>
      </c>
      <c r="AJ219" s="4">
        <v>31.580652173913045</v>
      </c>
      <c r="AK219" s="4">
        <v>0</v>
      </c>
      <c r="AL219" s="10" t="s">
        <v>912</v>
      </c>
      <c r="AM219" s="1">
        <v>265405</v>
      </c>
      <c r="AN219" s="1">
        <v>7</v>
      </c>
      <c r="AX219"/>
      <c r="AY219"/>
    </row>
    <row r="220" spans="1:51" x14ac:dyDescent="0.25">
      <c r="A220" t="s">
        <v>496</v>
      </c>
      <c r="B220" t="s">
        <v>50</v>
      </c>
      <c r="C220" t="s">
        <v>728</v>
      </c>
      <c r="D220" t="s">
        <v>596</v>
      </c>
      <c r="E220" s="4">
        <v>90.934782608695656</v>
      </c>
      <c r="F220" s="4">
        <v>342.00586956521738</v>
      </c>
      <c r="G220" s="4">
        <v>114.37228260869567</v>
      </c>
      <c r="H220" s="10">
        <v>0.33441613956536476</v>
      </c>
      <c r="I220" s="4">
        <v>318.12163043478267</v>
      </c>
      <c r="J220" s="4">
        <v>114.37228260869567</v>
      </c>
      <c r="K220" s="10">
        <v>0.35952375339074233</v>
      </c>
      <c r="L220" s="4">
        <v>64.21902173913044</v>
      </c>
      <c r="M220" s="4">
        <v>19.552499999999998</v>
      </c>
      <c r="N220" s="10">
        <v>0.30446586494926497</v>
      </c>
      <c r="O220" s="4">
        <v>50.588152173913052</v>
      </c>
      <c r="P220" s="4">
        <v>19.552499999999998</v>
      </c>
      <c r="Q220" s="8">
        <v>0.38650354203059223</v>
      </c>
      <c r="R220" s="4">
        <v>7.9636956521739117</v>
      </c>
      <c r="S220" s="4">
        <v>0</v>
      </c>
      <c r="T220" s="10">
        <v>0</v>
      </c>
      <c r="U220" s="4">
        <v>5.6671739130434782</v>
      </c>
      <c r="V220" s="4">
        <v>0</v>
      </c>
      <c r="W220" s="10">
        <v>0</v>
      </c>
      <c r="X220" s="4">
        <v>97.152608695652177</v>
      </c>
      <c r="Y220" s="4">
        <v>41.072065217391319</v>
      </c>
      <c r="Z220" s="10">
        <v>0.4227582333486985</v>
      </c>
      <c r="AA220" s="4">
        <v>10.253369565217389</v>
      </c>
      <c r="AB220" s="4">
        <v>0</v>
      </c>
      <c r="AC220" s="10">
        <v>0</v>
      </c>
      <c r="AD220" s="4">
        <v>161.22076086956523</v>
      </c>
      <c r="AE220" s="4">
        <v>44.587608695652186</v>
      </c>
      <c r="AF220" s="10">
        <v>0.27656245048815731</v>
      </c>
      <c r="AG220" s="4">
        <v>0</v>
      </c>
      <c r="AH220" s="4">
        <v>0</v>
      </c>
      <c r="AI220" s="10" t="s">
        <v>912</v>
      </c>
      <c r="AJ220" s="4">
        <v>9.1601086956521698</v>
      </c>
      <c r="AK220" s="4">
        <v>9.1601086956521698</v>
      </c>
      <c r="AL220" s="10">
        <v>1</v>
      </c>
      <c r="AM220" s="1">
        <v>265185</v>
      </c>
      <c r="AN220" s="1">
        <v>7</v>
      </c>
      <c r="AX220"/>
      <c r="AY220"/>
    </row>
    <row r="221" spans="1:51" x14ac:dyDescent="0.25">
      <c r="A221" t="s">
        <v>496</v>
      </c>
      <c r="B221" t="s">
        <v>80</v>
      </c>
      <c r="C221" t="s">
        <v>670</v>
      </c>
      <c r="D221" t="s">
        <v>552</v>
      </c>
      <c r="E221" s="4">
        <v>57.989130434782609</v>
      </c>
      <c r="F221" s="4">
        <v>190.50195652173915</v>
      </c>
      <c r="G221" s="4">
        <v>5.1296739130434785</v>
      </c>
      <c r="H221" s="10">
        <v>2.6927145561668316E-2</v>
      </c>
      <c r="I221" s="4">
        <v>171.83619565217396</v>
      </c>
      <c r="J221" s="4">
        <v>5.1296739130434785</v>
      </c>
      <c r="K221" s="10">
        <v>2.9852115228544873E-2</v>
      </c>
      <c r="L221" s="4">
        <v>17.514239130434785</v>
      </c>
      <c r="M221" s="4">
        <v>0.5220652173913044</v>
      </c>
      <c r="N221" s="10">
        <v>2.9808044386244733E-2</v>
      </c>
      <c r="O221" s="4">
        <v>7.4888043478260871</v>
      </c>
      <c r="P221" s="4">
        <v>0.5220652173913044</v>
      </c>
      <c r="Q221" s="8">
        <v>6.9712759626689116E-2</v>
      </c>
      <c r="R221" s="4">
        <v>5.0127173913043483</v>
      </c>
      <c r="S221" s="4">
        <v>0</v>
      </c>
      <c r="T221" s="10">
        <v>0</v>
      </c>
      <c r="U221" s="4">
        <v>5.0127173913043483</v>
      </c>
      <c r="V221" s="4">
        <v>0</v>
      </c>
      <c r="W221" s="10">
        <v>0</v>
      </c>
      <c r="X221" s="4">
        <v>41.595869565217392</v>
      </c>
      <c r="Y221" s="4">
        <v>2.8568478260869559</v>
      </c>
      <c r="Z221" s="10">
        <v>6.8681045881436795E-2</v>
      </c>
      <c r="AA221" s="4">
        <v>8.6403260869565184</v>
      </c>
      <c r="AB221" s="4">
        <v>0</v>
      </c>
      <c r="AC221" s="10">
        <v>0</v>
      </c>
      <c r="AD221" s="4">
        <v>87.870217391304365</v>
      </c>
      <c r="AE221" s="4">
        <v>0.96108695652173914</v>
      </c>
      <c r="AF221" s="10">
        <v>1.0937573447005586E-2</v>
      </c>
      <c r="AG221" s="4">
        <v>13.987608695652172</v>
      </c>
      <c r="AH221" s="4">
        <v>0</v>
      </c>
      <c r="AI221" s="10">
        <v>0</v>
      </c>
      <c r="AJ221" s="4">
        <v>20.893695652173918</v>
      </c>
      <c r="AK221" s="4">
        <v>0.78967391304347834</v>
      </c>
      <c r="AL221" s="10">
        <v>26.458637302133521</v>
      </c>
      <c r="AM221" s="1">
        <v>265294</v>
      </c>
      <c r="AN221" s="1">
        <v>7</v>
      </c>
      <c r="AX221"/>
      <c r="AY221"/>
    </row>
    <row r="222" spans="1:51" x14ac:dyDescent="0.25">
      <c r="A222" t="s">
        <v>496</v>
      </c>
      <c r="B222" t="s">
        <v>113</v>
      </c>
      <c r="C222" t="s">
        <v>769</v>
      </c>
      <c r="D222" t="s">
        <v>538</v>
      </c>
      <c r="E222" s="4">
        <v>107.81521739130434</v>
      </c>
      <c r="F222" s="4">
        <v>272.58826086956532</v>
      </c>
      <c r="G222" s="4">
        <v>23.718152173913047</v>
      </c>
      <c r="H222" s="10">
        <v>8.7010908313701327E-2</v>
      </c>
      <c r="I222" s="4">
        <v>252.03641304347835</v>
      </c>
      <c r="J222" s="4">
        <v>23.718152173913047</v>
      </c>
      <c r="K222" s="10">
        <v>9.410605351624915E-2</v>
      </c>
      <c r="L222" s="4">
        <v>38.414673913043472</v>
      </c>
      <c r="M222" s="4">
        <v>0</v>
      </c>
      <c r="N222" s="10">
        <v>0</v>
      </c>
      <c r="O222" s="4">
        <v>34.936413043478254</v>
      </c>
      <c r="P222" s="4">
        <v>0</v>
      </c>
      <c r="Q222" s="8">
        <v>0</v>
      </c>
      <c r="R222" s="4">
        <v>1.2173913043478262</v>
      </c>
      <c r="S222" s="4">
        <v>0</v>
      </c>
      <c r="T222" s="10">
        <v>0</v>
      </c>
      <c r="U222" s="4">
        <v>2.2608695652173911</v>
      </c>
      <c r="V222" s="4">
        <v>0</v>
      </c>
      <c r="W222" s="10">
        <v>0</v>
      </c>
      <c r="X222" s="4">
        <v>67.197391304347818</v>
      </c>
      <c r="Y222" s="4">
        <v>7.6803260869565237</v>
      </c>
      <c r="Z222" s="10">
        <v>0.11429500368803142</v>
      </c>
      <c r="AA222" s="4">
        <v>17.073586956521741</v>
      </c>
      <c r="AB222" s="4">
        <v>0</v>
      </c>
      <c r="AC222" s="10">
        <v>0</v>
      </c>
      <c r="AD222" s="4">
        <v>121.8838043478262</v>
      </c>
      <c r="AE222" s="4">
        <v>11.374891304347829</v>
      </c>
      <c r="AF222" s="10">
        <v>9.3325699548126223E-2</v>
      </c>
      <c r="AG222" s="4">
        <v>7.1521739130434789E-2</v>
      </c>
      <c r="AH222" s="4">
        <v>0</v>
      </c>
      <c r="AI222" s="10">
        <v>0</v>
      </c>
      <c r="AJ222" s="4">
        <v>27.947282608695648</v>
      </c>
      <c r="AK222" s="4">
        <v>4.6629347826086951</v>
      </c>
      <c r="AL222" s="10">
        <v>5.9934963518963142</v>
      </c>
      <c r="AM222" s="1">
        <v>265355</v>
      </c>
      <c r="AN222" s="1">
        <v>7</v>
      </c>
      <c r="AX222"/>
      <c r="AY222"/>
    </row>
    <row r="223" spans="1:51" x14ac:dyDescent="0.25">
      <c r="A223" t="s">
        <v>496</v>
      </c>
      <c r="B223" t="s">
        <v>267</v>
      </c>
      <c r="C223" t="s">
        <v>716</v>
      </c>
      <c r="D223" t="s">
        <v>610</v>
      </c>
      <c r="E223" s="4">
        <v>70.358695652173907</v>
      </c>
      <c r="F223" s="4">
        <v>192.83239130434785</v>
      </c>
      <c r="G223" s="4">
        <v>27.042826086956524</v>
      </c>
      <c r="H223" s="10">
        <v>0.14024005979511378</v>
      </c>
      <c r="I223" s="4">
        <v>182.32206521739133</v>
      </c>
      <c r="J223" s="4">
        <v>27.042826086956524</v>
      </c>
      <c r="K223" s="10">
        <v>0.14832448313215446</v>
      </c>
      <c r="L223" s="4">
        <v>31.299021739130431</v>
      </c>
      <c r="M223" s="4">
        <v>0</v>
      </c>
      <c r="N223" s="10">
        <v>0</v>
      </c>
      <c r="O223" s="4">
        <v>25.898260869565217</v>
      </c>
      <c r="P223" s="4">
        <v>0</v>
      </c>
      <c r="Q223" s="8">
        <v>0</v>
      </c>
      <c r="R223" s="4">
        <v>1.563804347826087</v>
      </c>
      <c r="S223" s="4">
        <v>0</v>
      </c>
      <c r="T223" s="10">
        <v>0</v>
      </c>
      <c r="U223" s="4">
        <v>3.8369565217391304</v>
      </c>
      <c r="V223" s="4">
        <v>0</v>
      </c>
      <c r="W223" s="10">
        <v>0</v>
      </c>
      <c r="X223" s="4">
        <v>36.396086956521735</v>
      </c>
      <c r="Y223" s="4">
        <v>14.657500000000004</v>
      </c>
      <c r="Z223" s="10">
        <v>0.40272186451004066</v>
      </c>
      <c r="AA223" s="4">
        <v>5.1095652173913049</v>
      </c>
      <c r="AB223" s="4">
        <v>0</v>
      </c>
      <c r="AC223" s="10">
        <v>0</v>
      </c>
      <c r="AD223" s="4">
        <v>95.659782608695679</v>
      </c>
      <c r="AE223" s="4">
        <v>11.63619565217391</v>
      </c>
      <c r="AF223" s="10">
        <v>0.12164146033838211</v>
      </c>
      <c r="AG223" s="4">
        <v>0</v>
      </c>
      <c r="AH223" s="4">
        <v>0</v>
      </c>
      <c r="AI223" s="10" t="s">
        <v>912</v>
      </c>
      <c r="AJ223" s="4">
        <v>24.367934782608696</v>
      </c>
      <c r="AK223" s="4">
        <v>0.74913043478260877</v>
      </c>
      <c r="AL223" s="10">
        <v>32.52829367382472</v>
      </c>
      <c r="AM223" s="1">
        <v>265610</v>
      </c>
      <c r="AN223" s="1">
        <v>7</v>
      </c>
      <c r="AX223"/>
      <c r="AY223"/>
    </row>
    <row r="224" spans="1:51" x14ac:dyDescent="0.25">
      <c r="A224" t="s">
        <v>496</v>
      </c>
      <c r="B224" t="s">
        <v>102</v>
      </c>
      <c r="C224" t="s">
        <v>682</v>
      </c>
      <c r="D224" t="s">
        <v>522</v>
      </c>
      <c r="E224" s="4">
        <v>67.293478260869563</v>
      </c>
      <c r="F224" s="4">
        <v>219.22413043478258</v>
      </c>
      <c r="G224" s="4">
        <v>33.864130434782595</v>
      </c>
      <c r="H224" s="10">
        <v>0.15447264116236009</v>
      </c>
      <c r="I224" s="4">
        <v>199.19195652173909</v>
      </c>
      <c r="J224" s="4">
        <v>33.864130434782595</v>
      </c>
      <c r="K224" s="10">
        <v>0.17000751951089343</v>
      </c>
      <c r="L224" s="4">
        <v>21.41815217391304</v>
      </c>
      <c r="M224" s="4">
        <v>0</v>
      </c>
      <c r="N224" s="10">
        <v>0</v>
      </c>
      <c r="O224" s="4">
        <v>6.1396739130434774</v>
      </c>
      <c r="P224" s="4">
        <v>0</v>
      </c>
      <c r="Q224" s="8">
        <v>0</v>
      </c>
      <c r="R224" s="4">
        <v>10.582826086956521</v>
      </c>
      <c r="S224" s="4">
        <v>0</v>
      </c>
      <c r="T224" s="10">
        <v>0</v>
      </c>
      <c r="U224" s="4">
        <v>4.6956521739130439</v>
      </c>
      <c r="V224" s="4">
        <v>0</v>
      </c>
      <c r="W224" s="10">
        <v>0</v>
      </c>
      <c r="X224" s="4">
        <v>64.149891304347818</v>
      </c>
      <c r="Y224" s="4">
        <v>19.29684782608695</v>
      </c>
      <c r="Z224" s="10">
        <v>0.30080873768805727</v>
      </c>
      <c r="AA224" s="4">
        <v>4.7536956521739127</v>
      </c>
      <c r="AB224" s="4">
        <v>0</v>
      </c>
      <c r="AC224" s="10">
        <v>0</v>
      </c>
      <c r="AD224" s="4">
        <v>94.876630434782598</v>
      </c>
      <c r="AE224" s="4">
        <v>5.8214130434782598</v>
      </c>
      <c r="AF224" s="10">
        <v>6.1357712819279035E-2</v>
      </c>
      <c r="AG224" s="4">
        <v>16.767826086956525</v>
      </c>
      <c r="AH224" s="4">
        <v>0</v>
      </c>
      <c r="AI224" s="10">
        <v>0</v>
      </c>
      <c r="AJ224" s="4">
        <v>17.257934782608693</v>
      </c>
      <c r="AK224" s="4">
        <v>8.7458695652173901</v>
      </c>
      <c r="AL224" s="10">
        <v>1.9732668837463647</v>
      </c>
      <c r="AM224" s="1">
        <v>265340</v>
      </c>
      <c r="AN224" s="1">
        <v>7</v>
      </c>
      <c r="AX224"/>
      <c r="AY224"/>
    </row>
    <row r="225" spans="1:51" x14ac:dyDescent="0.25">
      <c r="A225" t="s">
        <v>496</v>
      </c>
      <c r="B225" t="s">
        <v>125</v>
      </c>
      <c r="C225" t="s">
        <v>773</v>
      </c>
      <c r="D225" t="s">
        <v>549</v>
      </c>
      <c r="E225" s="4">
        <v>54.021739130434781</v>
      </c>
      <c r="F225" s="4">
        <v>182.01391304347831</v>
      </c>
      <c r="G225" s="4">
        <v>3.1452173913043477</v>
      </c>
      <c r="H225" s="10">
        <v>1.7280093256129482E-2</v>
      </c>
      <c r="I225" s="4">
        <v>160.50173913043483</v>
      </c>
      <c r="J225" s="4">
        <v>3.1452173913043477</v>
      </c>
      <c r="K225" s="10">
        <v>1.9596157701122018E-2</v>
      </c>
      <c r="L225" s="4">
        <v>27.438478260869566</v>
      </c>
      <c r="M225" s="4">
        <v>0</v>
      </c>
      <c r="N225" s="10">
        <v>0</v>
      </c>
      <c r="O225" s="4">
        <v>11.254130434782608</v>
      </c>
      <c r="P225" s="4">
        <v>0</v>
      </c>
      <c r="Q225" s="8">
        <v>0</v>
      </c>
      <c r="R225" s="4">
        <v>10.966956521739133</v>
      </c>
      <c r="S225" s="4">
        <v>0</v>
      </c>
      <c r="T225" s="10">
        <v>0</v>
      </c>
      <c r="U225" s="4">
        <v>5.2173913043478262</v>
      </c>
      <c r="V225" s="4">
        <v>0</v>
      </c>
      <c r="W225" s="10">
        <v>0</v>
      </c>
      <c r="X225" s="4">
        <v>45.182500000000019</v>
      </c>
      <c r="Y225" s="4">
        <v>1.4592391304347827</v>
      </c>
      <c r="Z225" s="10">
        <v>3.2296555755763449E-2</v>
      </c>
      <c r="AA225" s="4">
        <v>5.327826086956521</v>
      </c>
      <c r="AB225" s="4">
        <v>0</v>
      </c>
      <c r="AC225" s="10">
        <v>0</v>
      </c>
      <c r="AD225" s="4">
        <v>87.452282608695683</v>
      </c>
      <c r="AE225" s="4">
        <v>1.6859782608695653</v>
      </c>
      <c r="AF225" s="10">
        <v>1.9278836533215001E-2</v>
      </c>
      <c r="AG225" s="4">
        <v>5.3892391304347838</v>
      </c>
      <c r="AH225" s="4">
        <v>0</v>
      </c>
      <c r="AI225" s="10">
        <v>0</v>
      </c>
      <c r="AJ225" s="4">
        <v>11.223586956521739</v>
      </c>
      <c r="AK225" s="4">
        <v>0</v>
      </c>
      <c r="AL225" s="10" t="s">
        <v>912</v>
      </c>
      <c r="AM225" s="1">
        <v>265373</v>
      </c>
      <c r="AN225" s="1">
        <v>7</v>
      </c>
      <c r="AX225"/>
      <c r="AY225"/>
    </row>
    <row r="226" spans="1:51" x14ac:dyDescent="0.25">
      <c r="A226" t="s">
        <v>496</v>
      </c>
      <c r="B226" t="s">
        <v>366</v>
      </c>
      <c r="C226" t="s">
        <v>653</v>
      </c>
      <c r="D226" t="s">
        <v>541</v>
      </c>
      <c r="E226" s="4">
        <v>37.130434782608695</v>
      </c>
      <c r="F226" s="4">
        <v>136.85097826086957</v>
      </c>
      <c r="G226" s="4">
        <v>0</v>
      </c>
      <c r="H226" s="10">
        <v>0</v>
      </c>
      <c r="I226" s="4">
        <v>127.02717391304348</v>
      </c>
      <c r="J226" s="4">
        <v>0</v>
      </c>
      <c r="K226" s="10">
        <v>0</v>
      </c>
      <c r="L226" s="4">
        <v>26.625434782608693</v>
      </c>
      <c r="M226" s="4">
        <v>0</v>
      </c>
      <c r="N226" s="10">
        <v>0</v>
      </c>
      <c r="O226" s="4">
        <v>21.179347826086957</v>
      </c>
      <c r="P226" s="4">
        <v>0</v>
      </c>
      <c r="Q226" s="8">
        <v>0</v>
      </c>
      <c r="R226" s="4">
        <v>1.5842391304347827</v>
      </c>
      <c r="S226" s="4">
        <v>0</v>
      </c>
      <c r="T226" s="10">
        <v>0</v>
      </c>
      <c r="U226" s="4">
        <v>3.8618478260869562</v>
      </c>
      <c r="V226" s="4">
        <v>0</v>
      </c>
      <c r="W226" s="10">
        <v>0</v>
      </c>
      <c r="X226" s="4">
        <v>22.328804347826086</v>
      </c>
      <c r="Y226" s="4">
        <v>0</v>
      </c>
      <c r="Z226" s="10">
        <v>0</v>
      </c>
      <c r="AA226" s="4">
        <v>4.3777173913043477</v>
      </c>
      <c r="AB226" s="4">
        <v>0</v>
      </c>
      <c r="AC226" s="10">
        <v>0</v>
      </c>
      <c r="AD226" s="4">
        <v>71.565217391304344</v>
      </c>
      <c r="AE226" s="4">
        <v>0</v>
      </c>
      <c r="AF226" s="10">
        <v>0</v>
      </c>
      <c r="AG226" s="4">
        <v>0</v>
      </c>
      <c r="AH226" s="4">
        <v>0</v>
      </c>
      <c r="AI226" s="10" t="s">
        <v>912</v>
      </c>
      <c r="AJ226" s="4">
        <v>11.953804347826088</v>
      </c>
      <c r="AK226" s="4">
        <v>0</v>
      </c>
      <c r="AL226" s="10" t="s">
        <v>912</v>
      </c>
      <c r="AM226" s="1">
        <v>265761</v>
      </c>
      <c r="AN226" s="1">
        <v>7</v>
      </c>
      <c r="AX226"/>
      <c r="AY226"/>
    </row>
    <row r="227" spans="1:51" x14ac:dyDescent="0.25">
      <c r="A227" t="s">
        <v>496</v>
      </c>
      <c r="B227" t="s">
        <v>164</v>
      </c>
      <c r="C227" t="s">
        <v>640</v>
      </c>
      <c r="D227" t="s">
        <v>555</v>
      </c>
      <c r="E227" s="4">
        <v>71.130434782608702</v>
      </c>
      <c r="F227" s="4">
        <v>163.49576086956523</v>
      </c>
      <c r="G227" s="4">
        <v>2.0534782608695652</v>
      </c>
      <c r="H227" s="10">
        <v>1.2559825710146718E-2</v>
      </c>
      <c r="I227" s="4">
        <v>146.91684782608698</v>
      </c>
      <c r="J227" s="4">
        <v>2.0534782608695652</v>
      </c>
      <c r="K227" s="10">
        <v>1.3977146197013245E-2</v>
      </c>
      <c r="L227" s="4">
        <v>35.705543478260864</v>
      </c>
      <c r="M227" s="4">
        <v>0.12771739130434784</v>
      </c>
      <c r="N227" s="10">
        <v>3.576962534742201E-3</v>
      </c>
      <c r="O227" s="4">
        <v>25.796304347826084</v>
      </c>
      <c r="P227" s="4">
        <v>0.12771739130434784</v>
      </c>
      <c r="Q227" s="8">
        <v>4.950995676832712E-3</v>
      </c>
      <c r="R227" s="4">
        <v>3.1243478260869573</v>
      </c>
      <c r="S227" s="4">
        <v>0</v>
      </c>
      <c r="T227" s="10">
        <v>0</v>
      </c>
      <c r="U227" s="4">
        <v>6.7848913043478261</v>
      </c>
      <c r="V227" s="4">
        <v>0</v>
      </c>
      <c r="W227" s="10">
        <v>0</v>
      </c>
      <c r="X227" s="4">
        <v>28.985543478260862</v>
      </c>
      <c r="Y227" s="4">
        <v>0.16847826086956522</v>
      </c>
      <c r="Z227" s="10">
        <v>5.8124927343840838E-3</v>
      </c>
      <c r="AA227" s="4">
        <v>6.6696739130434768</v>
      </c>
      <c r="AB227" s="4">
        <v>0</v>
      </c>
      <c r="AC227" s="10">
        <v>0</v>
      </c>
      <c r="AD227" s="4">
        <v>47.794130434782616</v>
      </c>
      <c r="AE227" s="4">
        <v>1.7572826086956523</v>
      </c>
      <c r="AF227" s="10">
        <v>3.6767749359799498E-2</v>
      </c>
      <c r="AG227" s="4">
        <v>30.236413043478265</v>
      </c>
      <c r="AH227" s="4">
        <v>0</v>
      </c>
      <c r="AI227" s="10">
        <v>0</v>
      </c>
      <c r="AJ227" s="4">
        <v>14.104456521739134</v>
      </c>
      <c r="AK227" s="4">
        <v>0</v>
      </c>
      <c r="AL227" s="10" t="s">
        <v>912</v>
      </c>
      <c r="AM227" s="1">
        <v>265433</v>
      </c>
      <c r="AN227" s="1">
        <v>7</v>
      </c>
      <c r="AX227"/>
      <c r="AY227"/>
    </row>
    <row r="228" spans="1:51" x14ac:dyDescent="0.25">
      <c r="A228" t="s">
        <v>496</v>
      </c>
      <c r="B228" t="s">
        <v>442</v>
      </c>
      <c r="C228" t="s">
        <v>856</v>
      </c>
      <c r="D228" t="s">
        <v>531</v>
      </c>
      <c r="E228" s="4">
        <v>37.097826086956523</v>
      </c>
      <c r="F228" s="4">
        <v>160.00032608695651</v>
      </c>
      <c r="G228" s="4">
        <v>0</v>
      </c>
      <c r="H228" s="10">
        <v>0</v>
      </c>
      <c r="I228" s="4">
        <v>139.18510869565213</v>
      </c>
      <c r="J228" s="4">
        <v>0</v>
      </c>
      <c r="K228" s="10">
        <v>0</v>
      </c>
      <c r="L228" s="4">
        <v>30.997282608695649</v>
      </c>
      <c r="M228" s="4">
        <v>0</v>
      </c>
      <c r="N228" s="10">
        <v>0</v>
      </c>
      <c r="O228" s="4">
        <v>15.638586956521738</v>
      </c>
      <c r="P228" s="4">
        <v>0</v>
      </c>
      <c r="Q228" s="8">
        <v>0</v>
      </c>
      <c r="R228" s="4">
        <v>9.9673913043478262</v>
      </c>
      <c r="S228" s="4">
        <v>0</v>
      </c>
      <c r="T228" s="10">
        <v>0</v>
      </c>
      <c r="U228" s="4">
        <v>5.3913043478260869</v>
      </c>
      <c r="V228" s="4">
        <v>0</v>
      </c>
      <c r="W228" s="10">
        <v>0</v>
      </c>
      <c r="X228" s="4">
        <v>32.867065217391307</v>
      </c>
      <c r="Y228" s="4">
        <v>0</v>
      </c>
      <c r="Z228" s="10">
        <v>0</v>
      </c>
      <c r="AA228" s="4">
        <v>5.4565217391304346</v>
      </c>
      <c r="AB228" s="4">
        <v>0</v>
      </c>
      <c r="AC228" s="10">
        <v>0</v>
      </c>
      <c r="AD228" s="4">
        <v>86.551739130434754</v>
      </c>
      <c r="AE228" s="4">
        <v>0</v>
      </c>
      <c r="AF228" s="10">
        <v>0</v>
      </c>
      <c r="AG228" s="4">
        <v>0</v>
      </c>
      <c r="AH228" s="4">
        <v>0</v>
      </c>
      <c r="AI228" s="10" t="s">
        <v>912</v>
      </c>
      <c r="AJ228" s="4">
        <v>4.1277173913043477</v>
      </c>
      <c r="AK228" s="4">
        <v>0</v>
      </c>
      <c r="AL228" s="10" t="s">
        <v>912</v>
      </c>
      <c r="AM228" s="1">
        <v>265855</v>
      </c>
      <c r="AN228" s="1">
        <v>7</v>
      </c>
      <c r="AX228"/>
      <c r="AY228"/>
    </row>
    <row r="229" spans="1:51" x14ac:dyDescent="0.25">
      <c r="A229" t="s">
        <v>496</v>
      </c>
      <c r="B229" t="s">
        <v>120</v>
      </c>
      <c r="C229" t="s">
        <v>704</v>
      </c>
      <c r="D229" t="s">
        <v>584</v>
      </c>
      <c r="E229" s="4">
        <v>38.521739130434781</v>
      </c>
      <c r="F229" s="4">
        <v>113.22500000000001</v>
      </c>
      <c r="G229" s="4">
        <v>0</v>
      </c>
      <c r="H229" s="10">
        <v>0</v>
      </c>
      <c r="I229" s="4">
        <v>99.542934782608697</v>
      </c>
      <c r="J229" s="4">
        <v>0</v>
      </c>
      <c r="K229" s="10">
        <v>0</v>
      </c>
      <c r="L229" s="4">
        <v>20.076086956521738</v>
      </c>
      <c r="M229" s="4">
        <v>0</v>
      </c>
      <c r="N229" s="10">
        <v>0</v>
      </c>
      <c r="O229" s="4">
        <v>6.3940217391304346</v>
      </c>
      <c r="P229" s="4">
        <v>0</v>
      </c>
      <c r="Q229" s="8">
        <v>0</v>
      </c>
      <c r="R229" s="4">
        <v>6.6467391304347823</v>
      </c>
      <c r="S229" s="4">
        <v>0</v>
      </c>
      <c r="T229" s="10">
        <v>0</v>
      </c>
      <c r="U229" s="4">
        <v>7.0353260869565215</v>
      </c>
      <c r="V229" s="4">
        <v>0</v>
      </c>
      <c r="W229" s="10">
        <v>0</v>
      </c>
      <c r="X229" s="4">
        <v>29.953804347826086</v>
      </c>
      <c r="Y229" s="4">
        <v>0</v>
      </c>
      <c r="Z229" s="10">
        <v>0</v>
      </c>
      <c r="AA229" s="4">
        <v>0</v>
      </c>
      <c r="AB229" s="4">
        <v>0</v>
      </c>
      <c r="AC229" s="10" t="s">
        <v>912</v>
      </c>
      <c r="AD229" s="4">
        <v>39.309239130434783</v>
      </c>
      <c r="AE229" s="4">
        <v>0</v>
      </c>
      <c r="AF229" s="10">
        <v>0</v>
      </c>
      <c r="AG229" s="4">
        <v>11.475543478260869</v>
      </c>
      <c r="AH229" s="4">
        <v>0</v>
      </c>
      <c r="AI229" s="10">
        <v>0</v>
      </c>
      <c r="AJ229" s="4">
        <v>12.410326086956522</v>
      </c>
      <c r="AK229" s="4">
        <v>0</v>
      </c>
      <c r="AL229" s="10" t="s">
        <v>912</v>
      </c>
      <c r="AM229" s="1">
        <v>265364</v>
      </c>
      <c r="AN229" s="1">
        <v>7</v>
      </c>
      <c r="AX229"/>
      <c r="AY229"/>
    </row>
    <row r="230" spans="1:51" x14ac:dyDescent="0.25">
      <c r="A230" t="s">
        <v>496</v>
      </c>
      <c r="B230" t="s">
        <v>313</v>
      </c>
      <c r="C230" t="s">
        <v>644</v>
      </c>
      <c r="D230" t="s">
        <v>548</v>
      </c>
      <c r="E230" s="4">
        <v>71.641304347826093</v>
      </c>
      <c r="F230" s="4">
        <v>232.50184782608696</v>
      </c>
      <c r="G230" s="4">
        <v>100.94478260869566</v>
      </c>
      <c r="H230" s="10">
        <v>0.43416765738654722</v>
      </c>
      <c r="I230" s="4">
        <v>221.27902173913046</v>
      </c>
      <c r="J230" s="4">
        <v>100.94478260869566</v>
      </c>
      <c r="K230" s="10">
        <v>0.45618776608521505</v>
      </c>
      <c r="L230" s="4">
        <v>26.043478260869563</v>
      </c>
      <c r="M230" s="4">
        <v>9.7826086956521743E-2</v>
      </c>
      <c r="N230" s="10">
        <v>3.7562604340567619E-3</v>
      </c>
      <c r="O230" s="4">
        <v>16.081521739130434</v>
      </c>
      <c r="P230" s="4">
        <v>9.7826086956521743E-2</v>
      </c>
      <c r="Q230" s="8">
        <v>6.0831361946603593E-3</v>
      </c>
      <c r="R230" s="4">
        <v>4.2228260869565215</v>
      </c>
      <c r="S230" s="4">
        <v>0</v>
      </c>
      <c r="T230" s="10">
        <v>0</v>
      </c>
      <c r="U230" s="4">
        <v>5.7391304347826084</v>
      </c>
      <c r="V230" s="4">
        <v>0</v>
      </c>
      <c r="W230" s="10">
        <v>0</v>
      </c>
      <c r="X230" s="4">
        <v>89.640978260869559</v>
      </c>
      <c r="Y230" s="4">
        <v>36.140978260869566</v>
      </c>
      <c r="Z230" s="10">
        <v>0.40317474175363804</v>
      </c>
      <c r="AA230" s="4">
        <v>1.2608695652173914</v>
      </c>
      <c r="AB230" s="4">
        <v>0</v>
      </c>
      <c r="AC230" s="10">
        <v>0</v>
      </c>
      <c r="AD230" s="4">
        <v>102.68967391304349</v>
      </c>
      <c r="AE230" s="4">
        <v>60.613586956521736</v>
      </c>
      <c r="AF230" s="10">
        <v>0.59025980555599644</v>
      </c>
      <c r="AG230" s="4">
        <v>2.9538043478260869</v>
      </c>
      <c r="AH230" s="4">
        <v>0</v>
      </c>
      <c r="AI230" s="10">
        <v>0</v>
      </c>
      <c r="AJ230" s="4">
        <v>9.9130434782608692</v>
      </c>
      <c r="AK230" s="4">
        <v>4.0923913043478262</v>
      </c>
      <c r="AL230" s="10">
        <v>2.4223107569721116</v>
      </c>
      <c r="AM230" s="1">
        <v>265688</v>
      </c>
      <c r="AN230" s="1">
        <v>7</v>
      </c>
      <c r="AX230"/>
      <c r="AY230"/>
    </row>
    <row r="231" spans="1:51" x14ac:dyDescent="0.25">
      <c r="A231" t="s">
        <v>496</v>
      </c>
      <c r="B231" t="s">
        <v>382</v>
      </c>
      <c r="C231" t="s">
        <v>761</v>
      </c>
      <c r="D231" t="s">
        <v>581</v>
      </c>
      <c r="E231" s="4">
        <v>70.576086956521735</v>
      </c>
      <c r="F231" s="4">
        <v>292.97554347826087</v>
      </c>
      <c r="G231" s="4">
        <v>80.114130434782595</v>
      </c>
      <c r="H231" s="10">
        <v>0.27344989101701983</v>
      </c>
      <c r="I231" s="4">
        <v>281.66032608695656</v>
      </c>
      <c r="J231" s="4">
        <v>78.752717391304344</v>
      </c>
      <c r="K231" s="10">
        <v>0.2796017404559531</v>
      </c>
      <c r="L231" s="4">
        <v>46.04347826086957</v>
      </c>
      <c r="M231" s="4">
        <v>9.4048913043478262</v>
      </c>
      <c r="N231" s="10">
        <v>0.20426109537299336</v>
      </c>
      <c r="O231" s="4">
        <v>34.728260869565219</v>
      </c>
      <c r="P231" s="4">
        <v>8.0434782608695645</v>
      </c>
      <c r="Q231" s="8">
        <v>0.23161189358372455</v>
      </c>
      <c r="R231" s="4">
        <v>5.5760869565217392</v>
      </c>
      <c r="S231" s="4">
        <v>1.361413043478261</v>
      </c>
      <c r="T231" s="10">
        <v>0.24415204678362573</v>
      </c>
      <c r="U231" s="4">
        <v>5.7391304347826084</v>
      </c>
      <c r="V231" s="4">
        <v>0</v>
      </c>
      <c r="W231" s="10">
        <v>0</v>
      </c>
      <c r="X231" s="4">
        <v>83.059782608695656</v>
      </c>
      <c r="Y231" s="4">
        <v>18.657608695652176</v>
      </c>
      <c r="Z231" s="10">
        <v>0.22462867238107703</v>
      </c>
      <c r="AA231" s="4">
        <v>0</v>
      </c>
      <c r="AB231" s="4">
        <v>0</v>
      </c>
      <c r="AC231" s="10" t="s">
        <v>912</v>
      </c>
      <c r="AD231" s="4">
        <v>147.16576086956522</v>
      </c>
      <c r="AE231" s="4">
        <v>45.692934782608695</v>
      </c>
      <c r="AF231" s="10">
        <v>0.31048617907195747</v>
      </c>
      <c r="AG231" s="4">
        <v>0.16032608695652173</v>
      </c>
      <c r="AH231" s="4">
        <v>0</v>
      </c>
      <c r="AI231" s="10">
        <v>0</v>
      </c>
      <c r="AJ231" s="4">
        <v>16.546195652173914</v>
      </c>
      <c r="AK231" s="4">
        <v>6.3586956521739131</v>
      </c>
      <c r="AL231" s="10">
        <v>2.6021367521367522</v>
      </c>
      <c r="AM231" s="1">
        <v>265784</v>
      </c>
      <c r="AN231" s="1">
        <v>7</v>
      </c>
      <c r="AX231"/>
      <c r="AY231"/>
    </row>
    <row r="232" spans="1:51" x14ac:dyDescent="0.25">
      <c r="A232" t="s">
        <v>496</v>
      </c>
      <c r="B232" t="s">
        <v>273</v>
      </c>
      <c r="C232" t="s">
        <v>681</v>
      </c>
      <c r="D232" t="s">
        <v>567</v>
      </c>
      <c r="E232" s="4">
        <v>31.836956521739129</v>
      </c>
      <c r="F232" s="4">
        <v>146.15434782608693</v>
      </c>
      <c r="G232" s="4">
        <v>5.6494565217391308</v>
      </c>
      <c r="H232" s="10">
        <v>3.865404352158975E-2</v>
      </c>
      <c r="I232" s="4">
        <v>136.18271739130432</v>
      </c>
      <c r="J232" s="4">
        <v>5.6494565217391308</v>
      </c>
      <c r="K232" s="10">
        <v>4.1484386785337168E-2</v>
      </c>
      <c r="L232" s="4">
        <v>14.068695652173915</v>
      </c>
      <c r="M232" s="4">
        <v>0</v>
      </c>
      <c r="N232" s="10">
        <v>0</v>
      </c>
      <c r="O232" s="4">
        <v>8.0197826086956532</v>
      </c>
      <c r="P232" s="4">
        <v>0</v>
      </c>
      <c r="Q232" s="8">
        <v>0</v>
      </c>
      <c r="R232" s="4">
        <v>0</v>
      </c>
      <c r="S232" s="4">
        <v>0</v>
      </c>
      <c r="T232" s="10" t="s">
        <v>912</v>
      </c>
      <c r="U232" s="4">
        <v>6.0489130434782608</v>
      </c>
      <c r="V232" s="4">
        <v>0</v>
      </c>
      <c r="W232" s="10">
        <v>0</v>
      </c>
      <c r="X232" s="4">
        <v>23.168804347826086</v>
      </c>
      <c r="Y232" s="4">
        <v>0</v>
      </c>
      <c r="Z232" s="10">
        <v>0</v>
      </c>
      <c r="AA232" s="4">
        <v>3.9227173913043472</v>
      </c>
      <c r="AB232" s="4">
        <v>0</v>
      </c>
      <c r="AC232" s="10">
        <v>0</v>
      </c>
      <c r="AD232" s="4">
        <v>67.337173913043472</v>
      </c>
      <c r="AE232" s="4">
        <v>5.6494565217391308</v>
      </c>
      <c r="AF232" s="10">
        <v>8.3898034227492424E-2</v>
      </c>
      <c r="AG232" s="4">
        <v>12.422065217391301</v>
      </c>
      <c r="AH232" s="4">
        <v>0</v>
      </c>
      <c r="AI232" s="10">
        <v>0</v>
      </c>
      <c r="AJ232" s="4">
        <v>25.234891304347823</v>
      </c>
      <c r="AK232" s="4">
        <v>0</v>
      </c>
      <c r="AL232" s="10" t="s">
        <v>912</v>
      </c>
      <c r="AM232" s="1">
        <v>265621</v>
      </c>
      <c r="AN232" s="1">
        <v>7</v>
      </c>
      <c r="AX232"/>
      <c r="AY232"/>
    </row>
    <row r="233" spans="1:51" x14ac:dyDescent="0.25">
      <c r="A233" t="s">
        <v>496</v>
      </c>
      <c r="B233" t="s">
        <v>55</v>
      </c>
      <c r="C233" t="s">
        <v>669</v>
      </c>
      <c r="D233" t="s">
        <v>529</v>
      </c>
      <c r="E233" s="4">
        <v>75.826086956521735</v>
      </c>
      <c r="F233" s="4">
        <v>412.7102173913043</v>
      </c>
      <c r="G233" s="4">
        <v>0</v>
      </c>
      <c r="H233" s="10">
        <v>0</v>
      </c>
      <c r="I233" s="4">
        <v>382.57826086956521</v>
      </c>
      <c r="J233" s="4">
        <v>0</v>
      </c>
      <c r="K233" s="10">
        <v>0</v>
      </c>
      <c r="L233" s="4">
        <v>67.071956521739139</v>
      </c>
      <c r="M233" s="4">
        <v>0</v>
      </c>
      <c r="N233" s="10">
        <v>0</v>
      </c>
      <c r="O233" s="4">
        <v>36.940000000000012</v>
      </c>
      <c r="P233" s="4">
        <v>0</v>
      </c>
      <c r="Q233" s="8">
        <v>0</v>
      </c>
      <c r="R233" s="4">
        <v>19.270108695652176</v>
      </c>
      <c r="S233" s="4">
        <v>0</v>
      </c>
      <c r="T233" s="10">
        <v>0</v>
      </c>
      <c r="U233" s="4">
        <v>10.861847826086958</v>
      </c>
      <c r="V233" s="4">
        <v>0</v>
      </c>
      <c r="W233" s="10">
        <v>0</v>
      </c>
      <c r="X233" s="4">
        <v>69.54521739130432</v>
      </c>
      <c r="Y233" s="4">
        <v>0</v>
      </c>
      <c r="Z233" s="10">
        <v>0</v>
      </c>
      <c r="AA233" s="4">
        <v>0</v>
      </c>
      <c r="AB233" s="4">
        <v>0</v>
      </c>
      <c r="AC233" s="10" t="s">
        <v>912</v>
      </c>
      <c r="AD233" s="4">
        <v>158.00304347826088</v>
      </c>
      <c r="AE233" s="4">
        <v>0</v>
      </c>
      <c r="AF233" s="10">
        <v>0</v>
      </c>
      <c r="AG233" s="4">
        <v>0</v>
      </c>
      <c r="AH233" s="4">
        <v>0</v>
      </c>
      <c r="AI233" s="10" t="s">
        <v>912</v>
      </c>
      <c r="AJ233" s="4">
        <v>118.08999999999996</v>
      </c>
      <c r="AK233" s="4">
        <v>0</v>
      </c>
      <c r="AL233" s="10" t="s">
        <v>912</v>
      </c>
      <c r="AM233" s="1">
        <v>265200</v>
      </c>
      <c r="AN233" s="1">
        <v>7</v>
      </c>
      <c r="AX233"/>
      <c r="AY233"/>
    </row>
    <row r="234" spans="1:51" x14ac:dyDescent="0.25">
      <c r="A234" t="s">
        <v>496</v>
      </c>
      <c r="B234" t="s">
        <v>314</v>
      </c>
      <c r="C234" t="s">
        <v>725</v>
      </c>
      <c r="D234" t="s">
        <v>535</v>
      </c>
      <c r="E234" s="4">
        <v>51.75</v>
      </c>
      <c r="F234" s="4">
        <v>191.42141304347825</v>
      </c>
      <c r="G234" s="4">
        <v>0</v>
      </c>
      <c r="H234" s="10">
        <v>0</v>
      </c>
      <c r="I234" s="4">
        <v>175.39499999999998</v>
      </c>
      <c r="J234" s="4">
        <v>0</v>
      </c>
      <c r="K234" s="10">
        <v>0</v>
      </c>
      <c r="L234" s="4">
        <v>21.485108695652173</v>
      </c>
      <c r="M234" s="4">
        <v>0</v>
      </c>
      <c r="N234" s="10">
        <v>0</v>
      </c>
      <c r="O234" s="4">
        <v>12.607391304347827</v>
      </c>
      <c r="P234" s="4">
        <v>0</v>
      </c>
      <c r="Q234" s="8">
        <v>0</v>
      </c>
      <c r="R234" s="4">
        <v>3.6684782608695654</v>
      </c>
      <c r="S234" s="4">
        <v>0</v>
      </c>
      <c r="T234" s="10">
        <v>0</v>
      </c>
      <c r="U234" s="4">
        <v>5.2092391304347823</v>
      </c>
      <c r="V234" s="4">
        <v>0</v>
      </c>
      <c r="W234" s="10">
        <v>0</v>
      </c>
      <c r="X234" s="4">
        <v>44.247282608695649</v>
      </c>
      <c r="Y234" s="4">
        <v>0</v>
      </c>
      <c r="Z234" s="10">
        <v>0</v>
      </c>
      <c r="AA234" s="4">
        <v>7.1486956521739122</v>
      </c>
      <c r="AB234" s="4">
        <v>0</v>
      </c>
      <c r="AC234" s="10">
        <v>0</v>
      </c>
      <c r="AD234" s="4">
        <v>102.96543478260867</v>
      </c>
      <c r="AE234" s="4">
        <v>0</v>
      </c>
      <c r="AF234" s="10">
        <v>0</v>
      </c>
      <c r="AG234" s="4">
        <v>0</v>
      </c>
      <c r="AH234" s="4">
        <v>0</v>
      </c>
      <c r="AI234" s="10" t="s">
        <v>912</v>
      </c>
      <c r="AJ234" s="4">
        <v>15.574891304347824</v>
      </c>
      <c r="AK234" s="4">
        <v>0</v>
      </c>
      <c r="AL234" s="10" t="s">
        <v>912</v>
      </c>
      <c r="AM234" s="1">
        <v>265690</v>
      </c>
      <c r="AN234" s="1">
        <v>7</v>
      </c>
      <c r="AX234"/>
      <c r="AY234"/>
    </row>
    <row r="235" spans="1:51" x14ac:dyDescent="0.25">
      <c r="A235" t="s">
        <v>496</v>
      </c>
      <c r="B235" t="s">
        <v>263</v>
      </c>
      <c r="C235" t="s">
        <v>813</v>
      </c>
      <c r="D235" t="s">
        <v>593</v>
      </c>
      <c r="E235" s="4">
        <v>102.51086956521739</v>
      </c>
      <c r="F235" s="4">
        <v>490.57945652173908</v>
      </c>
      <c r="G235" s="4">
        <v>77.387826086956522</v>
      </c>
      <c r="H235" s="10">
        <v>0.15774779204095601</v>
      </c>
      <c r="I235" s="4">
        <v>421.53771739130434</v>
      </c>
      <c r="J235" s="4">
        <v>77.387826086956522</v>
      </c>
      <c r="K235" s="10">
        <v>0.18358458304958528</v>
      </c>
      <c r="L235" s="4">
        <v>116.45630434782606</v>
      </c>
      <c r="M235" s="4">
        <v>17.035326086956523</v>
      </c>
      <c r="N235" s="10">
        <v>0.1462808405466503</v>
      </c>
      <c r="O235" s="4">
        <v>55.70956521739128</v>
      </c>
      <c r="P235" s="4">
        <v>17.035326086956523</v>
      </c>
      <c r="Q235" s="8">
        <v>0.30578817157306543</v>
      </c>
      <c r="R235" s="4">
        <v>55.703260869565227</v>
      </c>
      <c r="S235" s="4">
        <v>0</v>
      </c>
      <c r="T235" s="10">
        <v>0</v>
      </c>
      <c r="U235" s="4">
        <v>5.0434782608695654</v>
      </c>
      <c r="V235" s="4">
        <v>0</v>
      </c>
      <c r="W235" s="10">
        <v>0</v>
      </c>
      <c r="X235" s="4">
        <v>66.876847826086973</v>
      </c>
      <c r="Y235" s="4">
        <v>0.23369565217391305</v>
      </c>
      <c r="Z235" s="10">
        <v>3.4944178706155207E-3</v>
      </c>
      <c r="AA235" s="4">
        <v>8.2950000000000017</v>
      </c>
      <c r="AB235" s="4">
        <v>0</v>
      </c>
      <c r="AC235" s="10">
        <v>0</v>
      </c>
      <c r="AD235" s="4">
        <v>223.94815217391303</v>
      </c>
      <c r="AE235" s="4">
        <v>60.118804347826092</v>
      </c>
      <c r="AF235" s="10">
        <v>0.26844965570932328</v>
      </c>
      <c r="AG235" s="4">
        <v>0</v>
      </c>
      <c r="AH235" s="4">
        <v>0</v>
      </c>
      <c r="AI235" s="10" t="s">
        <v>912</v>
      </c>
      <c r="AJ235" s="4">
        <v>75.003152173913037</v>
      </c>
      <c r="AK235" s="4">
        <v>0</v>
      </c>
      <c r="AL235" s="10" t="s">
        <v>912</v>
      </c>
      <c r="AM235" s="1">
        <v>265600</v>
      </c>
      <c r="AN235" s="1">
        <v>7</v>
      </c>
      <c r="AX235"/>
      <c r="AY235"/>
    </row>
    <row r="236" spans="1:51" x14ac:dyDescent="0.25">
      <c r="A236" t="s">
        <v>496</v>
      </c>
      <c r="B236" t="s">
        <v>6</v>
      </c>
      <c r="C236" t="s">
        <v>728</v>
      </c>
      <c r="D236" t="s">
        <v>596</v>
      </c>
      <c r="E236" s="4">
        <v>184.06521739130434</v>
      </c>
      <c r="F236" s="4">
        <v>780.54380434782604</v>
      </c>
      <c r="G236" s="4">
        <v>40.568695652173922</v>
      </c>
      <c r="H236" s="10">
        <v>5.1974912139710859E-2</v>
      </c>
      <c r="I236" s="4">
        <v>743.00054347826085</v>
      </c>
      <c r="J236" s="4">
        <v>40.568695652173922</v>
      </c>
      <c r="K236" s="10">
        <v>5.4601165514976374E-2</v>
      </c>
      <c r="L236" s="4">
        <v>134.71065217391302</v>
      </c>
      <c r="M236" s="4">
        <v>0</v>
      </c>
      <c r="N236" s="10">
        <v>0</v>
      </c>
      <c r="O236" s="4">
        <v>102.46065217391302</v>
      </c>
      <c r="P236" s="4">
        <v>0</v>
      </c>
      <c r="Q236" s="8">
        <v>0</v>
      </c>
      <c r="R236" s="4">
        <v>26.815217391304351</v>
      </c>
      <c r="S236" s="4">
        <v>0</v>
      </c>
      <c r="T236" s="10">
        <v>0</v>
      </c>
      <c r="U236" s="4">
        <v>5.4347826086956523</v>
      </c>
      <c r="V236" s="4">
        <v>0</v>
      </c>
      <c r="W236" s="10">
        <v>0</v>
      </c>
      <c r="X236" s="4">
        <v>165.85239130434783</v>
      </c>
      <c r="Y236" s="4">
        <v>30.596956521739138</v>
      </c>
      <c r="Z236" s="10">
        <v>0.18448305918961469</v>
      </c>
      <c r="AA236" s="4">
        <v>5.2932608695652181</v>
      </c>
      <c r="AB236" s="4">
        <v>0</v>
      </c>
      <c r="AC236" s="10">
        <v>0</v>
      </c>
      <c r="AD236" s="4">
        <v>425.02858695652174</v>
      </c>
      <c r="AE236" s="4">
        <v>9.9717391304347842</v>
      </c>
      <c r="AF236" s="10">
        <v>2.3461337511057445E-2</v>
      </c>
      <c r="AG236" s="4">
        <v>0</v>
      </c>
      <c r="AH236" s="4">
        <v>0</v>
      </c>
      <c r="AI236" s="10" t="s">
        <v>912</v>
      </c>
      <c r="AJ236" s="4">
        <v>49.658913043478258</v>
      </c>
      <c r="AK236" s="4">
        <v>0</v>
      </c>
      <c r="AL236" s="10" t="s">
        <v>912</v>
      </c>
      <c r="AM236" s="1">
        <v>265359</v>
      </c>
      <c r="AN236" s="1">
        <v>7</v>
      </c>
      <c r="AX236"/>
      <c r="AY236"/>
    </row>
    <row r="237" spans="1:51" x14ac:dyDescent="0.25">
      <c r="A237" t="s">
        <v>496</v>
      </c>
      <c r="B237" t="s">
        <v>370</v>
      </c>
      <c r="C237" t="s">
        <v>702</v>
      </c>
      <c r="D237" t="s">
        <v>551</v>
      </c>
      <c r="E237" s="4">
        <v>56.673913043478258</v>
      </c>
      <c r="F237" s="4">
        <v>347.30021739130433</v>
      </c>
      <c r="G237" s="4">
        <v>22.43695652173913</v>
      </c>
      <c r="H237" s="10">
        <v>6.4603923056170548E-2</v>
      </c>
      <c r="I237" s="4">
        <v>329.72456521739133</v>
      </c>
      <c r="J237" s="4">
        <v>22.43695652173913</v>
      </c>
      <c r="K237" s="10">
        <v>6.8047573303936806E-2</v>
      </c>
      <c r="L237" s="4">
        <v>67.795652173913041</v>
      </c>
      <c r="M237" s="4">
        <v>0</v>
      </c>
      <c r="N237" s="10">
        <v>0</v>
      </c>
      <c r="O237" s="4">
        <v>66.578260869565213</v>
      </c>
      <c r="P237" s="4">
        <v>0</v>
      </c>
      <c r="Q237" s="8">
        <v>0</v>
      </c>
      <c r="R237" s="4">
        <v>0</v>
      </c>
      <c r="S237" s="4">
        <v>0</v>
      </c>
      <c r="T237" s="10" t="s">
        <v>912</v>
      </c>
      <c r="U237" s="4">
        <v>1.2173913043478262</v>
      </c>
      <c r="V237" s="4">
        <v>0</v>
      </c>
      <c r="W237" s="10">
        <v>0</v>
      </c>
      <c r="X237" s="4">
        <v>94.971521739130452</v>
      </c>
      <c r="Y237" s="4">
        <v>6.6021739130434778</v>
      </c>
      <c r="Z237" s="10">
        <v>6.9517406819893365E-2</v>
      </c>
      <c r="AA237" s="4">
        <v>16.358260869565211</v>
      </c>
      <c r="AB237" s="4">
        <v>0</v>
      </c>
      <c r="AC237" s="10">
        <v>0</v>
      </c>
      <c r="AD237" s="4">
        <v>120.10152173913042</v>
      </c>
      <c r="AE237" s="4">
        <v>14.769565217391303</v>
      </c>
      <c r="AF237" s="10">
        <v>0.12297567094505193</v>
      </c>
      <c r="AG237" s="4">
        <v>12.784673913043473</v>
      </c>
      <c r="AH237" s="4">
        <v>0</v>
      </c>
      <c r="AI237" s="10">
        <v>0</v>
      </c>
      <c r="AJ237" s="4">
        <v>35.288586956521726</v>
      </c>
      <c r="AK237" s="4">
        <v>1.0652173913043479</v>
      </c>
      <c r="AL237" s="10">
        <v>33.128061224489784</v>
      </c>
      <c r="AM237" s="1">
        <v>265765</v>
      </c>
      <c r="AN237" s="1">
        <v>7</v>
      </c>
      <c r="AX237"/>
      <c r="AY237"/>
    </row>
    <row r="238" spans="1:51" x14ac:dyDescent="0.25">
      <c r="A238" t="s">
        <v>496</v>
      </c>
      <c r="B238" t="s">
        <v>372</v>
      </c>
      <c r="C238" t="s">
        <v>683</v>
      </c>
      <c r="D238" t="s">
        <v>589</v>
      </c>
      <c r="E238" s="4">
        <v>27.717391304347824</v>
      </c>
      <c r="F238" s="4">
        <v>130.92163043478263</v>
      </c>
      <c r="G238" s="4">
        <v>20.299673913043474</v>
      </c>
      <c r="H238" s="10">
        <v>0.15505210136498845</v>
      </c>
      <c r="I238" s="4">
        <v>125.43326086956522</v>
      </c>
      <c r="J238" s="4">
        <v>20.299673913043474</v>
      </c>
      <c r="K238" s="10">
        <v>0.16183645208867348</v>
      </c>
      <c r="L238" s="4">
        <v>17.778586956521739</v>
      </c>
      <c r="M238" s="4">
        <v>0</v>
      </c>
      <c r="N238" s="10">
        <v>0</v>
      </c>
      <c r="O238" s="4">
        <v>13.322717391304352</v>
      </c>
      <c r="P238" s="4">
        <v>0</v>
      </c>
      <c r="Q238" s="8">
        <v>0</v>
      </c>
      <c r="R238" s="4">
        <v>2.9890217391304317</v>
      </c>
      <c r="S238" s="4">
        <v>0</v>
      </c>
      <c r="T238" s="10">
        <v>0</v>
      </c>
      <c r="U238" s="4">
        <v>1.4668478260869557</v>
      </c>
      <c r="V238" s="4">
        <v>0</v>
      </c>
      <c r="W238" s="10">
        <v>0</v>
      </c>
      <c r="X238" s="4">
        <v>30.675652173913043</v>
      </c>
      <c r="Y238" s="4">
        <v>3.317065217391304</v>
      </c>
      <c r="Z238" s="10">
        <v>0.10813348640757432</v>
      </c>
      <c r="AA238" s="4">
        <v>1.0324999999999986</v>
      </c>
      <c r="AB238" s="4">
        <v>0</v>
      </c>
      <c r="AC238" s="10">
        <v>0</v>
      </c>
      <c r="AD238" s="4">
        <v>81.169021739130443</v>
      </c>
      <c r="AE238" s="4">
        <v>16.982608695652171</v>
      </c>
      <c r="AF238" s="10">
        <v>0.20922524790593966</v>
      </c>
      <c r="AG238" s="4">
        <v>0</v>
      </c>
      <c r="AH238" s="4">
        <v>0</v>
      </c>
      <c r="AI238" s="10" t="s">
        <v>912</v>
      </c>
      <c r="AJ238" s="4">
        <v>0.2658695652173913</v>
      </c>
      <c r="AK238" s="4">
        <v>0</v>
      </c>
      <c r="AL238" s="10" t="s">
        <v>912</v>
      </c>
      <c r="AM238" s="1">
        <v>265767</v>
      </c>
      <c r="AN238" s="1">
        <v>7</v>
      </c>
      <c r="AX238"/>
      <c r="AY238"/>
    </row>
    <row r="239" spans="1:51" x14ac:dyDescent="0.25">
      <c r="A239" t="s">
        <v>496</v>
      </c>
      <c r="B239" t="s">
        <v>400</v>
      </c>
      <c r="C239" t="s">
        <v>767</v>
      </c>
      <c r="D239" t="s">
        <v>593</v>
      </c>
      <c r="E239" s="4">
        <v>37.543478260869563</v>
      </c>
      <c r="F239" s="4">
        <v>269.75891304347834</v>
      </c>
      <c r="G239" s="4">
        <v>0</v>
      </c>
      <c r="H239" s="10">
        <v>0</v>
      </c>
      <c r="I239" s="4">
        <v>240.264347826087</v>
      </c>
      <c r="J239" s="4">
        <v>0</v>
      </c>
      <c r="K239" s="10">
        <v>0</v>
      </c>
      <c r="L239" s="4">
        <v>58.581630434782625</v>
      </c>
      <c r="M239" s="4">
        <v>0</v>
      </c>
      <c r="N239" s="10">
        <v>0</v>
      </c>
      <c r="O239" s="4">
        <v>38.64956521739132</v>
      </c>
      <c r="P239" s="4">
        <v>0</v>
      </c>
      <c r="Q239" s="8">
        <v>0</v>
      </c>
      <c r="R239" s="4">
        <v>17.067934782608695</v>
      </c>
      <c r="S239" s="4">
        <v>0</v>
      </c>
      <c r="T239" s="10">
        <v>0</v>
      </c>
      <c r="U239" s="4">
        <v>2.8641304347826089</v>
      </c>
      <c r="V239" s="4">
        <v>0</v>
      </c>
      <c r="W239" s="10">
        <v>0</v>
      </c>
      <c r="X239" s="4">
        <v>58.248586956521748</v>
      </c>
      <c r="Y239" s="4">
        <v>0</v>
      </c>
      <c r="Z239" s="10">
        <v>0</v>
      </c>
      <c r="AA239" s="4">
        <v>9.5625</v>
      </c>
      <c r="AB239" s="4">
        <v>0</v>
      </c>
      <c r="AC239" s="10">
        <v>0</v>
      </c>
      <c r="AD239" s="4">
        <v>119.70206521739132</v>
      </c>
      <c r="AE239" s="4">
        <v>0</v>
      </c>
      <c r="AF239" s="10">
        <v>0</v>
      </c>
      <c r="AG239" s="4">
        <v>0</v>
      </c>
      <c r="AH239" s="4">
        <v>0</v>
      </c>
      <c r="AI239" s="10" t="s">
        <v>912</v>
      </c>
      <c r="AJ239" s="4">
        <v>23.664130434782614</v>
      </c>
      <c r="AK239" s="4">
        <v>0</v>
      </c>
      <c r="AL239" s="10" t="s">
        <v>912</v>
      </c>
      <c r="AM239" s="1">
        <v>265805</v>
      </c>
      <c r="AN239" s="1">
        <v>7</v>
      </c>
      <c r="AX239"/>
      <c r="AY239"/>
    </row>
    <row r="240" spans="1:51" x14ac:dyDescent="0.25">
      <c r="A240" t="s">
        <v>496</v>
      </c>
      <c r="B240" t="s">
        <v>38</v>
      </c>
      <c r="C240" t="s">
        <v>669</v>
      </c>
      <c r="D240" t="s">
        <v>529</v>
      </c>
      <c r="E240" s="4">
        <v>40.358695652173914</v>
      </c>
      <c r="F240" s="4">
        <v>108.75815217391303</v>
      </c>
      <c r="G240" s="4">
        <v>0</v>
      </c>
      <c r="H240" s="10">
        <v>0</v>
      </c>
      <c r="I240" s="4">
        <v>100.16576086956522</v>
      </c>
      <c r="J240" s="4">
        <v>0</v>
      </c>
      <c r="K240" s="10">
        <v>0</v>
      </c>
      <c r="L240" s="4">
        <v>30.709239130434781</v>
      </c>
      <c r="M240" s="4">
        <v>0</v>
      </c>
      <c r="N240" s="10">
        <v>0</v>
      </c>
      <c r="O240" s="4">
        <v>22.116847826086957</v>
      </c>
      <c r="P240" s="4">
        <v>0</v>
      </c>
      <c r="Q240" s="8">
        <v>0</v>
      </c>
      <c r="R240" s="4">
        <v>3.8097826086956523</v>
      </c>
      <c r="S240" s="4">
        <v>0</v>
      </c>
      <c r="T240" s="10">
        <v>0</v>
      </c>
      <c r="U240" s="4">
        <v>4.7826086956521738</v>
      </c>
      <c r="V240" s="4">
        <v>0</v>
      </c>
      <c r="W240" s="10">
        <v>0</v>
      </c>
      <c r="X240" s="4">
        <v>24.774456521739129</v>
      </c>
      <c r="Y240" s="4">
        <v>0</v>
      </c>
      <c r="Z240" s="10">
        <v>0</v>
      </c>
      <c r="AA240" s="4">
        <v>0</v>
      </c>
      <c r="AB240" s="4">
        <v>0</v>
      </c>
      <c r="AC240" s="10" t="s">
        <v>912</v>
      </c>
      <c r="AD240" s="4">
        <v>39.111413043478258</v>
      </c>
      <c r="AE240" s="4">
        <v>0</v>
      </c>
      <c r="AF240" s="10">
        <v>0</v>
      </c>
      <c r="AG240" s="4">
        <v>1.3396739130434783</v>
      </c>
      <c r="AH240" s="4">
        <v>0</v>
      </c>
      <c r="AI240" s="10">
        <v>0</v>
      </c>
      <c r="AJ240" s="4">
        <v>12.823369565217391</v>
      </c>
      <c r="AK240" s="4">
        <v>0</v>
      </c>
      <c r="AL240" s="10" t="s">
        <v>912</v>
      </c>
      <c r="AM240" s="1">
        <v>265163</v>
      </c>
      <c r="AN240" s="1">
        <v>7</v>
      </c>
      <c r="AX240"/>
      <c r="AY240"/>
    </row>
    <row r="241" spans="1:51" x14ac:dyDescent="0.25">
      <c r="A241" t="s">
        <v>496</v>
      </c>
      <c r="B241" t="s">
        <v>239</v>
      </c>
      <c r="C241" t="s">
        <v>797</v>
      </c>
      <c r="D241" t="s">
        <v>528</v>
      </c>
      <c r="E241" s="4">
        <v>64.923913043478265</v>
      </c>
      <c r="F241" s="4">
        <v>221.27434782608699</v>
      </c>
      <c r="G241" s="4">
        <v>0</v>
      </c>
      <c r="H241" s="10">
        <v>0</v>
      </c>
      <c r="I241" s="4">
        <v>210.09793478260872</v>
      </c>
      <c r="J241" s="4">
        <v>0</v>
      </c>
      <c r="K241" s="10">
        <v>0</v>
      </c>
      <c r="L241" s="4">
        <v>35.163152173913033</v>
      </c>
      <c r="M241" s="4">
        <v>0</v>
      </c>
      <c r="N241" s="10">
        <v>0</v>
      </c>
      <c r="O241" s="4">
        <v>23.986739130434774</v>
      </c>
      <c r="P241" s="4">
        <v>0</v>
      </c>
      <c r="Q241" s="8">
        <v>0</v>
      </c>
      <c r="R241" s="4">
        <v>6.4380434782608686</v>
      </c>
      <c r="S241" s="4">
        <v>0</v>
      </c>
      <c r="T241" s="10">
        <v>0</v>
      </c>
      <c r="U241" s="4">
        <v>4.7383695652173907</v>
      </c>
      <c r="V241" s="4">
        <v>0</v>
      </c>
      <c r="W241" s="10">
        <v>0</v>
      </c>
      <c r="X241" s="4">
        <v>30.571847826086969</v>
      </c>
      <c r="Y241" s="4">
        <v>0</v>
      </c>
      <c r="Z241" s="10">
        <v>0</v>
      </c>
      <c r="AA241" s="4">
        <v>0</v>
      </c>
      <c r="AB241" s="4">
        <v>0</v>
      </c>
      <c r="AC241" s="10" t="s">
        <v>912</v>
      </c>
      <c r="AD241" s="4">
        <v>128.74945652173915</v>
      </c>
      <c r="AE241" s="4">
        <v>0</v>
      </c>
      <c r="AF241" s="10">
        <v>0</v>
      </c>
      <c r="AG241" s="4">
        <v>5.7195652173913007</v>
      </c>
      <c r="AH241" s="4">
        <v>0</v>
      </c>
      <c r="AI241" s="10">
        <v>0</v>
      </c>
      <c r="AJ241" s="4">
        <v>21.070326086956523</v>
      </c>
      <c r="AK241" s="4">
        <v>0</v>
      </c>
      <c r="AL241" s="10" t="s">
        <v>912</v>
      </c>
      <c r="AM241" s="1">
        <v>265561</v>
      </c>
      <c r="AN241" s="1">
        <v>7</v>
      </c>
      <c r="AX241"/>
      <c r="AY241"/>
    </row>
    <row r="242" spans="1:51" x14ac:dyDescent="0.25">
      <c r="A242" t="s">
        <v>496</v>
      </c>
      <c r="B242" t="s">
        <v>343</v>
      </c>
      <c r="C242" t="s">
        <v>657</v>
      </c>
      <c r="D242" t="s">
        <v>544</v>
      </c>
      <c r="E242" s="4">
        <v>78.16901408450704</v>
      </c>
      <c r="F242" s="4">
        <v>237.5060563380282</v>
      </c>
      <c r="G242" s="4">
        <v>6.9150704225352113</v>
      </c>
      <c r="H242" s="10">
        <v>2.9115343537570275E-2</v>
      </c>
      <c r="I242" s="4">
        <v>217.01450704225357</v>
      </c>
      <c r="J242" s="4">
        <v>5.2023943661971828</v>
      </c>
      <c r="K242" s="10">
        <v>2.3972564954767087E-2</v>
      </c>
      <c r="L242" s="4">
        <v>37.105070422535213</v>
      </c>
      <c r="M242" s="4">
        <v>2.5463380281690142</v>
      </c>
      <c r="N242" s="10">
        <v>6.8625069274158651E-2</v>
      </c>
      <c r="O242" s="4">
        <v>18.867042253521131</v>
      </c>
      <c r="P242" s="4">
        <v>0.833661971830986</v>
      </c>
      <c r="Q242" s="8">
        <v>4.4186150676341483E-2</v>
      </c>
      <c r="R242" s="4">
        <v>14.632394366197181</v>
      </c>
      <c r="S242" s="4">
        <v>1.7126760563380281</v>
      </c>
      <c r="T242" s="10">
        <v>0.11704687650399462</v>
      </c>
      <c r="U242" s="4">
        <v>3.6056338028169015</v>
      </c>
      <c r="V242" s="4">
        <v>0</v>
      </c>
      <c r="W242" s="10">
        <v>0</v>
      </c>
      <c r="X242" s="4">
        <v>45.516338028169017</v>
      </c>
      <c r="Y242" s="4">
        <v>0.50521126760563373</v>
      </c>
      <c r="Z242" s="10">
        <v>1.1099558740709108E-2</v>
      </c>
      <c r="AA242" s="4">
        <v>2.2535211267605635</v>
      </c>
      <c r="AB242" s="4">
        <v>0</v>
      </c>
      <c r="AC242" s="10">
        <v>0</v>
      </c>
      <c r="AD242" s="4">
        <v>109.10633802816902</v>
      </c>
      <c r="AE242" s="4">
        <v>3.778028169014084</v>
      </c>
      <c r="AF242" s="10">
        <v>3.4627027515474626E-2</v>
      </c>
      <c r="AG242" s="4">
        <v>13.941690140845074</v>
      </c>
      <c r="AH242" s="4">
        <v>0</v>
      </c>
      <c r="AI242" s="10">
        <v>0</v>
      </c>
      <c r="AJ242" s="4">
        <v>29.583098591549305</v>
      </c>
      <c r="AK242" s="4">
        <v>8.5492957746478873E-2</v>
      </c>
      <c r="AL242" s="10">
        <v>346.02965403624393</v>
      </c>
      <c r="AM242" s="1">
        <v>265731</v>
      </c>
      <c r="AN242" s="1">
        <v>7</v>
      </c>
      <c r="AX242"/>
      <c r="AY242"/>
    </row>
    <row r="243" spans="1:51" x14ac:dyDescent="0.25">
      <c r="A243" t="s">
        <v>496</v>
      </c>
      <c r="B243" t="s">
        <v>399</v>
      </c>
      <c r="C243" t="s">
        <v>657</v>
      </c>
      <c r="D243" t="s">
        <v>544</v>
      </c>
      <c r="E243" s="4">
        <v>89.717391304347828</v>
      </c>
      <c r="F243" s="4">
        <v>418.55815217391307</v>
      </c>
      <c r="G243" s="4">
        <v>0</v>
      </c>
      <c r="H243" s="10">
        <v>0</v>
      </c>
      <c r="I243" s="4">
        <v>385.00043478260869</v>
      </c>
      <c r="J243" s="4">
        <v>0</v>
      </c>
      <c r="K243" s="10">
        <v>0</v>
      </c>
      <c r="L243" s="4">
        <v>68.386521739130444</v>
      </c>
      <c r="M243" s="4">
        <v>0</v>
      </c>
      <c r="N243" s="10">
        <v>0</v>
      </c>
      <c r="O243" s="4">
        <v>46.240978260869575</v>
      </c>
      <c r="P243" s="4">
        <v>0</v>
      </c>
      <c r="Q243" s="8">
        <v>0</v>
      </c>
      <c r="R243" s="4">
        <v>16.406413043478263</v>
      </c>
      <c r="S243" s="4">
        <v>0</v>
      </c>
      <c r="T243" s="10">
        <v>0</v>
      </c>
      <c r="U243" s="4">
        <v>5.7391304347826084</v>
      </c>
      <c r="V243" s="4">
        <v>0</v>
      </c>
      <c r="W243" s="10">
        <v>0</v>
      </c>
      <c r="X243" s="4">
        <v>82.066630434782653</v>
      </c>
      <c r="Y243" s="4">
        <v>0</v>
      </c>
      <c r="Z243" s="10">
        <v>0</v>
      </c>
      <c r="AA243" s="4">
        <v>11.412173913043478</v>
      </c>
      <c r="AB243" s="4">
        <v>0</v>
      </c>
      <c r="AC243" s="10">
        <v>0</v>
      </c>
      <c r="AD243" s="4">
        <v>237.51358695652169</v>
      </c>
      <c r="AE243" s="4">
        <v>0</v>
      </c>
      <c r="AF243" s="10">
        <v>0</v>
      </c>
      <c r="AG243" s="4">
        <v>0</v>
      </c>
      <c r="AH243" s="4">
        <v>0</v>
      </c>
      <c r="AI243" s="10" t="s">
        <v>912</v>
      </c>
      <c r="AJ243" s="4">
        <v>19.179239130434787</v>
      </c>
      <c r="AK243" s="4">
        <v>0</v>
      </c>
      <c r="AL243" s="10" t="s">
        <v>912</v>
      </c>
      <c r="AM243" s="1">
        <v>265804</v>
      </c>
      <c r="AN243" s="1">
        <v>7</v>
      </c>
      <c r="AX243"/>
      <c r="AY243"/>
    </row>
    <row r="244" spans="1:51" x14ac:dyDescent="0.25">
      <c r="A244" t="s">
        <v>496</v>
      </c>
      <c r="B244" t="s">
        <v>420</v>
      </c>
      <c r="C244" t="s">
        <v>853</v>
      </c>
      <c r="D244" t="s">
        <v>593</v>
      </c>
      <c r="E244" s="4">
        <v>45.021739130434781</v>
      </c>
      <c r="F244" s="4">
        <v>217.80521739130441</v>
      </c>
      <c r="G244" s="4">
        <v>29.695434782608682</v>
      </c>
      <c r="H244" s="10">
        <v>0.13633940976380959</v>
      </c>
      <c r="I244" s="4">
        <v>196.01173913043485</v>
      </c>
      <c r="J244" s="4">
        <v>29.695434782608682</v>
      </c>
      <c r="K244" s="10">
        <v>0.15149824655577404</v>
      </c>
      <c r="L244" s="4">
        <v>15.923913043478267</v>
      </c>
      <c r="M244" s="4">
        <v>0</v>
      </c>
      <c r="N244" s="10">
        <v>0</v>
      </c>
      <c r="O244" s="4">
        <v>11.008695652173914</v>
      </c>
      <c r="P244" s="4">
        <v>0</v>
      </c>
      <c r="Q244" s="8">
        <v>0</v>
      </c>
      <c r="R244" s="4">
        <v>2.973913043478265</v>
      </c>
      <c r="S244" s="4">
        <v>0</v>
      </c>
      <c r="T244" s="10">
        <v>0</v>
      </c>
      <c r="U244" s="4">
        <v>1.9413043478260879</v>
      </c>
      <c r="V244" s="4">
        <v>0</v>
      </c>
      <c r="W244" s="10">
        <v>0</v>
      </c>
      <c r="X244" s="4">
        <v>34.615217391304334</v>
      </c>
      <c r="Y244" s="4">
        <v>3.9989130434782587</v>
      </c>
      <c r="Z244" s="10">
        <v>0.11552471267977138</v>
      </c>
      <c r="AA244" s="4">
        <v>16.878260869565221</v>
      </c>
      <c r="AB244" s="4">
        <v>0</v>
      </c>
      <c r="AC244" s="10">
        <v>0</v>
      </c>
      <c r="AD244" s="4">
        <v>122.87478260869572</v>
      </c>
      <c r="AE244" s="4">
        <v>25.696521739130425</v>
      </c>
      <c r="AF244" s="10">
        <v>0.20912770866063699</v>
      </c>
      <c r="AG244" s="4">
        <v>0</v>
      </c>
      <c r="AH244" s="4">
        <v>0</v>
      </c>
      <c r="AI244" s="10" t="s">
        <v>912</v>
      </c>
      <c r="AJ244" s="4">
        <v>27.513043478260869</v>
      </c>
      <c r="AK244" s="4">
        <v>0</v>
      </c>
      <c r="AL244" s="10" t="s">
        <v>912</v>
      </c>
      <c r="AM244" s="1">
        <v>265833</v>
      </c>
      <c r="AN244" s="1">
        <v>7</v>
      </c>
      <c r="AX244"/>
      <c r="AY244"/>
    </row>
    <row r="245" spans="1:51" x14ac:dyDescent="0.25">
      <c r="A245" t="s">
        <v>496</v>
      </c>
      <c r="B245" t="s">
        <v>169</v>
      </c>
      <c r="C245" t="s">
        <v>737</v>
      </c>
      <c r="D245" t="s">
        <v>537</v>
      </c>
      <c r="E245" s="4">
        <v>59.021739130434781</v>
      </c>
      <c r="F245" s="4">
        <v>177.20652173913044</v>
      </c>
      <c r="G245" s="4">
        <v>0</v>
      </c>
      <c r="H245" s="10">
        <v>0</v>
      </c>
      <c r="I245" s="4">
        <v>158.84510869565219</v>
      </c>
      <c r="J245" s="4">
        <v>0</v>
      </c>
      <c r="K245" s="10">
        <v>0</v>
      </c>
      <c r="L245" s="4">
        <v>24.092391304347828</v>
      </c>
      <c r="M245" s="4">
        <v>0</v>
      </c>
      <c r="N245" s="10">
        <v>0</v>
      </c>
      <c r="O245" s="4">
        <v>10.880434782608695</v>
      </c>
      <c r="P245" s="4">
        <v>0</v>
      </c>
      <c r="Q245" s="8">
        <v>0</v>
      </c>
      <c r="R245" s="4">
        <v>6.625</v>
      </c>
      <c r="S245" s="4">
        <v>0</v>
      </c>
      <c r="T245" s="10">
        <v>0</v>
      </c>
      <c r="U245" s="4">
        <v>6.5869565217391308</v>
      </c>
      <c r="V245" s="4">
        <v>0</v>
      </c>
      <c r="W245" s="10">
        <v>0</v>
      </c>
      <c r="X245" s="4">
        <v>41.472826086956523</v>
      </c>
      <c r="Y245" s="4">
        <v>0</v>
      </c>
      <c r="Z245" s="10">
        <v>0</v>
      </c>
      <c r="AA245" s="4">
        <v>5.1494565217391308</v>
      </c>
      <c r="AB245" s="4">
        <v>0</v>
      </c>
      <c r="AC245" s="10">
        <v>0</v>
      </c>
      <c r="AD245" s="4">
        <v>59.122282608695649</v>
      </c>
      <c r="AE245" s="4">
        <v>0</v>
      </c>
      <c r="AF245" s="10">
        <v>0</v>
      </c>
      <c r="AG245" s="4">
        <v>31.141304347826086</v>
      </c>
      <c r="AH245" s="4">
        <v>0</v>
      </c>
      <c r="AI245" s="10">
        <v>0</v>
      </c>
      <c r="AJ245" s="4">
        <v>16.228260869565219</v>
      </c>
      <c r="AK245" s="4">
        <v>0</v>
      </c>
      <c r="AL245" s="10" t="s">
        <v>912</v>
      </c>
      <c r="AM245" s="1">
        <v>265442</v>
      </c>
      <c r="AN245" s="1">
        <v>7</v>
      </c>
      <c r="AX245"/>
      <c r="AY245"/>
    </row>
    <row r="246" spans="1:51" x14ac:dyDescent="0.25">
      <c r="A246" t="s">
        <v>496</v>
      </c>
      <c r="B246" t="s">
        <v>63</v>
      </c>
      <c r="C246" t="s">
        <v>744</v>
      </c>
      <c r="D246" t="s">
        <v>535</v>
      </c>
      <c r="E246" s="4">
        <v>58.630434782608695</v>
      </c>
      <c r="F246" s="4">
        <v>245.54597826086956</v>
      </c>
      <c r="G246" s="4">
        <v>0</v>
      </c>
      <c r="H246" s="10">
        <v>0</v>
      </c>
      <c r="I246" s="4">
        <v>240.29054347826087</v>
      </c>
      <c r="J246" s="4">
        <v>0</v>
      </c>
      <c r="K246" s="10">
        <v>0</v>
      </c>
      <c r="L246" s="4">
        <v>30.577608695652188</v>
      </c>
      <c r="M246" s="4">
        <v>0</v>
      </c>
      <c r="N246" s="10">
        <v>0</v>
      </c>
      <c r="O246" s="4">
        <v>25.322173913043493</v>
      </c>
      <c r="P246" s="4">
        <v>0</v>
      </c>
      <c r="Q246" s="8">
        <v>0</v>
      </c>
      <c r="R246" s="4">
        <v>0</v>
      </c>
      <c r="S246" s="4">
        <v>0</v>
      </c>
      <c r="T246" s="10" t="s">
        <v>912</v>
      </c>
      <c r="U246" s="4">
        <v>5.2554347826086953</v>
      </c>
      <c r="V246" s="4">
        <v>0</v>
      </c>
      <c r="W246" s="10">
        <v>0</v>
      </c>
      <c r="X246" s="4">
        <v>54.304347826086939</v>
      </c>
      <c r="Y246" s="4">
        <v>0</v>
      </c>
      <c r="Z246" s="10">
        <v>0</v>
      </c>
      <c r="AA246" s="4">
        <v>0</v>
      </c>
      <c r="AB246" s="4">
        <v>0</v>
      </c>
      <c r="AC246" s="10" t="s">
        <v>912</v>
      </c>
      <c r="AD246" s="4">
        <v>142.07641304347825</v>
      </c>
      <c r="AE246" s="4">
        <v>0</v>
      </c>
      <c r="AF246" s="10">
        <v>0</v>
      </c>
      <c r="AG246" s="4">
        <v>0</v>
      </c>
      <c r="AH246" s="4">
        <v>0</v>
      </c>
      <c r="AI246" s="10" t="s">
        <v>912</v>
      </c>
      <c r="AJ246" s="4">
        <v>18.587608695652182</v>
      </c>
      <c r="AK246" s="4">
        <v>0</v>
      </c>
      <c r="AL246" s="10" t="s">
        <v>912</v>
      </c>
      <c r="AM246" s="1">
        <v>265237</v>
      </c>
      <c r="AN246" s="1">
        <v>7</v>
      </c>
      <c r="AX246"/>
      <c r="AY246"/>
    </row>
    <row r="247" spans="1:51" x14ac:dyDescent="0.25">
      <c r="A247" t="s">
        <v>496</v>
      </c>
      <c r="B247" t="s">
        <v>238</v>
      </c>
      <c r="C247" t="s">
        <v>657</v>
      </c>
      <c r="D247" t="s">
        <v>544</v>
      </c>
      <c r="E247" s="4">
        <v>79.943661971830991</v>
      </c>
      <c r="F247" s="4">
        <v>262.4371830985915</v>
      </c>
      <c r="G247" s="4">
        <v>0.45070422535211269</v>
      </c>
      <c r="H247" s="10">
        <v>1.7173794506961831E-3</v>
      </c>
      <c r="I247" s="4">
        <v>239.96816901408448</v>
      </c>
      <c r="J247" s="4">
        <v>0</v>
      </c>
      <c r="K247" s="10">
        <v>0</v>
      </c>
      <c r="L247" s="4">
        <v>29.708732394366194</v>
      </c>
      <c r="M247" s="4">
        <v>0.45070422535211269</v>
      </c>
      <c r="N247" s="10">
        <v>1.5170765934045097E-2</v>
      </c>
      <c r="O247" s="4">
        <v>13.229014084507039</v>
      </c>
      <c r="P247" s="4">
        <v>0</v>
      </c>
      <c r="Q247" s="8">
        <v>0</v>
      </c>
      <c r="R247" s="4">
        <v>11.521971830985917</v>
      </c>
      <c r="S247" s="4">
        <v>0.45070422535211269</v>
      </c>
      <c r="T247" s="10">
        <v>3.9116935188128005E-2</v>
      </c>
      <c r="U247" s="4">
        <v>4.957746478873239</v>
      </c>
      <c r="V247" s="4">
        <v>0</v>
      </c>
      <c r="W247" s="10">
        <v>0</v>
      </c>
      <c r="X247" s="4">
        <v>61.782253521126748</v>
      </c>
      <c r="Y247" s="4">
        <v>0</v>
      </c>
      <c r="Z247" s="10">
        <v>0</v>
      </c>
      <c r="AA247" s="4">
        <v>5.9892957746478865</v>
      </c>
      <c r="AB247" s="4">
        <v>0</v>
      </c>
      <c r="AC247" s="10">
        <v>0</v>
      </c>
      <c r="AD247" s="4">
        <v>115.60380281690142</v>
      </c>
      <c r="AE247" s="4">
        <v>0</v>
      </c>
      <c r="AF247" s="10">
        <v>0</v>
      </c>
      <c r="AG247" s="4">
        <v>15.508169014084512</v>
      </c>
      <c r="AH247" s="4">
        <v>0</v>
      </c>
      <c r="AI247" s="10">
        <v>0</v>
      </c>
      <c r="AJ247" s="4">
        <v>33.844929577464782</v>
      </c>
      <c r="AK247" s="4">
        <v>0</v>
      </c>
      <c r="AL247" s="10" t="s">
        <v>912</v>
      </c>
      <c r="AM247" s="1">
        <v>265559</v>
      </c>
      <c r="AN247" s="1">
        <v>7</v>
      </c>
      <c r="AX247"/>
      <c r="AY247"/>
    </row>
    <row r="248" spans="1:51" x14ac:dyDescent="0.25">
      <c r="A248" t="s">
        <v>496</v>
      </c>
      <c r="B248" t="s">
        <v>187</v>
      </c>
      <c r="C248" t="s">
        <v>657</v>
      </c>
      <c r="D248" t="s">
        <v>544</v>
      </c>
      <c r="E248" s="4">
        <v>80.554347826086953</v>
      </c>
      <c r="F248" s="4">
        <v>280.24673913043478</v>
      </c>
      <c r="G248" s="4">
        <v>26.222499999999993</v>
      </c>
      <c r="H248" s="10">
        <v>9.3569331373362735E-2</v>
      </c>
      <c r="I248" s="4">
        <v>274.3336956521739</v>
      </c>
      <c r="J248" s="4">
        <v>26.222499999999993</v>
      </c>
      <c r="K248" s="10">
        <v>9.558614350184437E-2</v>
      </c>
      <c r="L248" s="4">
        <v>30.088043478260868</v>
      </c>
      <c r="M248" s="4">
        <v>0</v>
      </c>
      <c r="N248" s="10">
        <v>0</v>
      </c>
      <c r="O248" s="4">
        <v>25.044565217391302</v>
      </c>
      <c r="P248" s="4">
        <v>0</v>
      </c>
      <c r="Q248" s="8">
        <v>0</v>
      </c>
      <c r="R248" s="4">
        <v>0</v>
      </c>
      <c r="S248" s="4">
        <v>0</v>
      </c>
      <c r="T248" s="10" t="s">
        <v>912</v>
      </c>
      <c r="U248" s="4">
        <v>5.0434782608695654</v>
      </c>
      <c r="V248" s="4">
        <v>0</v>
      </c>
      <c r="W248" s="10">
        <v>0</v>
      </c>
      <c r="X248" s="4">
        <v>45.574673913043455</v>
      </c>
      <c r="Y248" s="4">
        <v>0</v>
      </c>
      <c r="Z248" s="10">
        <v>0</v>
      </c>
      <c r="AA248" s="4">
        <v>0.86956521739130432</v>
      </c>
      <c r="AB248" s="4">
        <v>0</v>
      </c>
      <c r="AC248" s="10">
        <v>0</v>
      </c>
      <c r="AD248" s="4">
        <v>153.76880434782609</v>
      </c>
      <c r="AE248" s="4">
        <v>26.222499999999993</v>
      </c>
      <c r="AF248" s="10">
        <v>0.17053198866451819</v>
      </c>
      <c r="AG248" s="4">
        <v>0</v>
      </c>
      <c r="AH248" s="4">
        <v>0</v>
      </c>
      <c r="AI248" s="10" t="s">
        <v>912</v>
      </c>
      <c r="AJ248" s="4">
        <v>49.945652173913047</v>
      </c>
      <c r="AK248" s="4">
        <v>0</v>
      </c>
      <c r="AL248" s="10" t="s">
        <v>912</v>
      </c>
      <c r="AM248" s="1">
        <v>265475</v>
      </c>
      <c r="AN248" s="1">
        <v>7</v>
      </c>
      <c r="AX248"/>
      <c r="AY248"/>
    </row>
    <row r="249" spans="1:51" x14ac:dyDescent="0.25">
      <c r="A249" t="s">
        <v>496</v>
      </c>
      <c r="B249" t="s">
        <v>69</v>
      </c>
      <c r="C249" t="s">
        <v>690</v>
      </c>
      <c r="D249" t="s">
        <v>608</v>
      </c>
      <c r="E249" s="4">
        <v>55.391304347826086</v>
      </c>
      <c r="F249" s="4">
        <v>132.43891304347827</v>
      </c>
      <c r="G249" s="4">
        <v>0.69967391304347815</v>
      </c>
      <c r="H249" s="10">
        <v>5.2829934719698492E-3</v>
      </c>
      <c r="I249" s="4">
        <v>122.6505434782609</v>
      </c>
      <c r="J249" s="4">
        <v>0.69967391304347815</v>
      </c>
      <c r="K249" s="10">
        <v>5.7046132304133758E-3</v>
      </c>
      <c r="L249" s="4">
        <v>9.6929347826086953</v>
      </c>
      <c r="M249" s="4">
        <v>0</v>
      </c>
      <c r="N249" s="10">
        <v>0</v>
      </c>
      <c r="O249" s="4">
        <v>4.6630434782608692</v>
      </c>
      <c r="P249" s="4">
        <v>0</v>
      </c>
      <c r="Q249" s="8">
        <v>0</v>
      </c>
      <c r="R249" s="4">
        <v>0</v>
      </c>
      <c r="S249" s="4">
        <v>0</v>
      </c>
      <c r="T249" s="10" t="s">
        <v>912</v>
      </c>
      <c r="U249" s="4">
        <v>5.0298913043478262</v>
      </c>
      <c r="V249" s="4">
        <v>0</v>
      </c>
      <c r="W249" s="10">
        <v>0</v>
      </c>
      <c r="X249" s="4">
        <v>45.870217391304365</v>
      </c>
      <c r="Y249" s="4">
        <v>0</v>
      </c>
      <c r="Z249" s="10">
        <v>0</v>
      </c>
      <c r="AA249" s="4">
        <v>4.7584782608695626</v>
      </c>
      <c r="AB249" s="4">
        <v>0</v>
      </c>
      <c r="AC249" s="10">
        <v>0</v>
      </c>
      <c r="AD249" s="4">
        <v>58.094891304347833</v>
      </c>
      <c r="AE249" s="4">
        <v>0</v>
      </c>
      <c r="AF249" s="10">
        <v>0</v>
      </c>
      <c r="AG249" s="4">
        <v>0</v>
      </c>
      <c r="AH249" s="4">
        <v>0</v>
      </c>
      <c r="AI249" s="10" t="s">
        <v>912</v>
      </c>
      <c r="AJ249" s="4">
        <v>14.022391304347833</v>
      </c>
      <c r="AK249" s="4">
        <v>0.69967391304347815</v>
      </c>
      <c r="AL249" s="10">
        <v>20.041323597949368</v>
      </c>
      <c r="AM249" s="1">
        <v>265249</v>
      </c>
      <c r="AN249" s="1">
        <v>7</v>
      </c>
      <c r="AX249"/>
      <c r="AY249"/>
    </row>
    <row r="250" spans="1:51" x14ac:dyDescent="0.25">
      <c r="A250" t="s">
        <v>496</v>
      </c>
      <c r="B250" t="s">
        <v>172</v>
      </c>
      <c r="C250" t="s">
        <v>737</v>
      </c>
      <c r="D250" t="s">
        <v>537</v>
      </c>
      <c r="E250" s="4">
        <v>43.826086956521742</v>
      </c>
      <c r="F250" s="4">
        <v>150.53130434782611</v>
      </c>
      <c r="G250" s="4">
        <v>1.2255434782608696</v>
      </c>
      <c r="H250" s="10">
        <v>8.1414525940003805E-3</v>
      </c>
      <c r="I250" s="4">
        <v>145.85043478260872</v>
      </c>
      <c r="J250" s="4">
        <v>1.2255434782608696</v>
      </c>
      <c r="K250" s="10">
        <v>8.4027413431269661E-3</v>
      </c>
      <c r="L250" s="4">
        <v>7.261413043478262</v>
      </c>
      <c r="M250" s="4">
        <v>1.2255434782608696</v>
      </c>
      <c r="N250" s="10">
        <v>0.16877479230596509</v>
      </c>
      <c r="O250" s="4">
        <v>7.261413043478262</v>
      </c>
      <c r="P250" s="4">
        <v>1.2255434782608696</v>
      </c>
      <c r="Q250" s="8">
        <v>0.16877479230596509</v>
      </c>
      <c r="R250" s="4">
        <v>0</v>
      </c>
      <c r="S250" s="4">
        <v>0</v>
      </c>
      <c r="T250" s="10" t="s">
        <v>912</v>
      </c>
      <c r="U250" s="4">
        <v>0</v>
      </c>
      <c r="V250" s="4">
        <v>0</v>
      </c>
      <c r="W250" s="10" t="s">
        <v>912</v>
      </c>
      <c r="X250" s="4">
        <v>24.627282608695651</v>
      </c>
      <c r="Y250" s="4">
        <v>0</v>
      </c>
      <c r="Z250" s="10">
        <v>0</v>
      </c>
      <c r="AA250" s="4">
        <v>4.6808695652173915</v>
      </c>
      <c r="AB250" s="4">
        <v>0</v>
      </c>
      <c r="AC250" s="10">
        <v>0</v>
      </c>
      <c r="AD250" s="4">
        <v>57.553695652173928</v>
      </c>
      <c r="AE250" s="4">
        <v>0</v>
      </c>
      <c r="AF250" s="10">
        <v>0</v>
      </c>
      <c r="AG250" s="4">
        <v>33.976847826086946</v>
      </c>
      <c r="AH250" s="4">
        <v>0</v>
      </c>
      <c r="AI250" s="10">
        <v>0</v>
      </c>
      <c r="AJ250" s="4">
        <v>22.431195652173916</v>
      </c>
      <c r="AK250" s="4">
        <v>0</v>
      </c>
      <c r="AL250" s="10" t="s">
        <v>912</v>
      </c>
      <c r="AM250" s="1">
        <v>265450</v>
      </c>
      <c r="AN250" s="1">
        <v>7</v>
      </c>
      <c r="AX250"/>
      <c r="AY250"/>
    </row>
    <row r="251" spans="1:51" x14ac:dyDescent="0.25">
      <c r="A251" t="s">
        <v>496</v>
      </c>
      <c r="B251" t="s">
        <v>247</v>
      </c>
      <c r="C251" t="s">
        <v>800</v>
      </c>
      <c r="D251" t="s">
        <v>578</v>
      </c>
      <c r="E251" s="4">
        <v>54.119565217391305</v>
      </c>
      <c r="F251" s="4">
        <v>142.33967391304347</v>
      </c>
      <c r="G251" s="4">
        <v>0</v>
      </c>
      <c r="H251" s="10">
        <v>0</v>
      </c>
      <c r="I251" s="4">
        <v>142.33967391304347</v>
      </c>
      <c r="J251" s="4">
        <v>0</v>
      </c>
      <c r="K251" s="10">
        <v>0</v>
      </c>
      <c r="L251" s="4">
        <v>20.858695652173914</v>
      </c>
      <c r="M251" s="4">
        <v>0</v>
      </c>
      <c r="N251" s="10">
        <v>0</v>
      </c>
      <c r="O251" s="4">
        <v>20.858695652173914</v>
      </c>
      <c r="P251" s="4">
        <v>0</v>
      </c>
      <c r="Q251" s="8">
        <v>0</v>
      </c>
      <c r="R251" s="4">
        <v>0</v>
      </c>
      <c r="S251" s="4">
        <v>0</v>
      </c>
      <c r="T251" s="10" t="s">
        <v>912</v>
      </c>
      <c r="U251" s="4">
        <v>0</v>
      </c>
      <c r="V251" s="4">
        <v>0</v>
      </c>
      <c r="W251" s="10" t="s">
        <v>912</v>
      </c>
      <c r="X251" s="4">
        <v>28.383152173913043</v>
      </c>
      <c r="Y251" s="4">
        <v>0</v>
      </c>
      <c r="Z251" s="10">
        <v>0</v>
      </c>
      <c r="AA251" s="4">
        <v>0</v>
      </c>
      <c r="AB251" s="4">
        <v>0</v>
      </c>
      <c r="AC251" s="10" t="s">
        <v>912</v>
      </c>
      <c r="AD251" s="4">
        <v>85.217391304347828</v>
      </c>
      <c r="AE251" s="4">
        <v>0</v>
      </c>
      <c r="AF251" s="10">
        <v>0</v>
      </c>
      <c r="AG251" s="4">
        <v>0</v>
      </c>
      <c r="AH251" s="4">
        <v>0</v>
      </c>
      <c r="AI251" s="10" t="s">
        <v>912</v>
      </c>
      <c r="AJ251" s="4">
        <v>7.8804347826086953</v>
      </c>
      <c r="AK251" s="4">
        <v>0</v>
      </c>
      <c r="AL251" s="10" t="s">
        <v>912</v>
      </c>
      <c r="AM251" s="1">
        <v>265577</v>
      </c>
      <c r="AN251" s="1">
        <v>7</v>
      </c>
      <c r="AX251"/>
      <c r="AY251"/>
    </row>
    <row r="252" spans="1:51" x14ac:dyDescent="0.25">
      <c r="A252" t="s">
        <v>496</v>
      </c>
      <c r="B252" t="s">
        <v>28</v>
      </c>
      <c r="C252" t="s">
        <v>647</v>
      </c>
      <c r="D252" t="s">
        <v>593</v>
      </c>
      <c r="E252" s="4">
        <v>53.108695652173914</v>
      </c>
      <c r="F252" s="4">
        <v>285.29239130434786</v>
      </c>
      <c r="G252" s="4">
        <v>5.9266304347826084</v>
      </c>
      <c r="H252" s="10">
        <v>2.0773881867953925E-2</v>
      </c>
      <c r="I252" s="4">
        <v>273.45543478260868</v>
      </c>
      <c r="J252" s="4">
        <v>5.9266304347826084</v>
      </c>
      <c r="K252" s="10">
        <v>2.1673112620687735E-2</v>
      </c>
      <c r="L252" s="4">
        <v>21.247282608695652</v>
      </c>
      <c r="M252" s="4">
        <v>1.5597826086956521</v>
      </c>
      <c r="N252" s="10">
        <v>7.3410922112802146E-2</v>
      </c>
      <c r="O252" s="4">
        <v>9.4103260869565215</v>
      </c>
      <c r="P252" s="4">
        <v>1.5597826086956521</v>
      </c>
      <c r="Q252" s="8">
        <v>0.1657522379439792</v>
      </c>
      <c r="R252" s="4">
        <v>4.4673913043478262</v>
      </c>
      <c r="S252" s="4">
        <v>0</v>
      </c>
      <c r="T252" s="10">
        <v>0</v>
      </c>
      <c r="U252" s="4">
        <v>7.3695652173913047</v>
      </c>
      <c r="V252" s="4">
        <v>0</v>
      </c>
      <c r="W252" s="10">
        <v>0</v>
      </c>
      <c r="X252" s="4">
        <v>64.050326086956517</v>
      </c>
      <c r="Y252" s="4">
        <v>4.3668478260869561</v>
      </c>
      <c r="Z252" s="10">
        <v>6.8178385542618486E-2</v>
      </c>
      <c r="AA252" s="4">
        <v>0</v>
      </c>
      <c r="AB252" s="4">
        <v>0</v>
      </c>
      <c r="AC252" s="10" t="s">
        <v>912</v>
      </c>
      <c r="AD252" s="4">
        <v>90.671086956521762</v>
      </c>
      <c r="AE252" s="4">
        <v>0</v>
      </c>
      <c r="AF252" s="10">
        <v>0</v>
      </c>
      <c r="AG252" s="4">
        <v>80.084565217391287</v>
      </c>
      <c r="AH252" s="4">
        <v>0</v>
      </c>
      <c r="AI252" s="10">
        <v>0</v>
      </c>
      <c r="AJ252" s="4">
        <v>29.239130434782602</v>
      </c>
      <c r="AK252" s="4">
        <v>0</v>
      </c>
      <c r="AL252" s="10" t="s">
        <v>912</v>
      </c>
      <c r="AM252" s="1">
        <v>265140</v>
      </c>
      <c r="AN252" s="1">
        <v>7</v>
      </c>
      <c r="AX252"/>
      <c r="AY252"/>
    </row>
    <row r="253" spans="1:51" x14ac:dyDescent="0.25">
      <c r="A253" t="s">
        <v>496</v>
      </c>
      <c r="B253" t="s">
        <v>112</v>
      </c>
      <c r="C253" t="s">
        <v>469</v>
      </c>
      <c r="D253" t="s">
        <v>611</v>
      </c>
      <c r="E253" s="4">
        <v>53.510869565217391</v>
      </c>
      <c r="F253" s="4">
        <v>152.28695652173914</v>
      </c>
      <c r="G253" s="4">
        <v>19.741847826086957</v>
      </c>
      <c r="H253" s="10">
        <v>0.12963584194598299</v>
      </c>
      <c r="I253" s="4">
        <v>136.0279347826087</v>
      </c>
      <c r="J253" s="4">
        <v>19.741847826086957</v>
      </c>
      <c r="K253" s="10">
        <v>0.14513083549814337</v>
      </c>
      <c r="L253" s="4">
        <v>16.805108695652173</v>
      </c>
      <c r="M253" s="4">
        <v>0</v>
      </c>
      <c r="N253" s="10">
        <v>0</v>
      </c>
      <c r="O253" s="4">
        <v>12.177391304347823</v>
      </c>
      <c r="P253" s="4">
        <v>0</v>
      </c>
      <c r="Q253" s="8">
        <v>0</v>
      </c>
      <c r="R253" s="4">
        <v>0</v>
      </c>
      <c r="S253" s="4">
        <v>0</v>
      </c>
      <c r="T253" s="10" t="s">
        <v>912</v>
      </c>
      <c r="U253" s="4">
        <v>4.6277173913043477</v>
      </c>
      <c r="V253" s="4">
        <v>0</v>
      </c>
      <c r="W253" s="10">
        <v>0</v>
      </c>
      <c r="X253" s="4">
        <v>27.327065217391311</v>
      </c>
      <c r="Y253" s="4">
        <v>0</v>
      </c>
      <c r="Z253" s="10">
        <v>0</v>
      </c>
      <c r="AA253" s="4">
        <v>11.631304347826088</v>
      </c>
      <c r="AB253" s="4">
        <v>0</v>
      </c>
      <c r="AC253" s="10">
        <v>0</v>
      </c>
      <c r="AD253" s="4">
        <v>39.971847826086957</v>
      </c>
      <c r="AE253" s="4">
        <v>5.5163043478260869</v>
      </c>
      <c r="AF253" s="10">
        <v>0.1380047370295942</v>
      </c>
      <c r="AG253" s="4">
        <v>30.744347826086951</v>
      </c>
      <c r="AH253" s="4">
        <v>0</v>
      </c>
      <c r="AI253" s="10">
        <v>0</v>
      </c>
      <c r="AJ253" s="4">
        <v>25.807282608695647</v>
      </c>
      <c r="AK253" s="4">
        <v>14.225543478260869</v>
      </c>
      <c r="AL253" s="10">
        <v>1.8141509073543454</v>
      </c>
      <c r="AM253" s="1">
        <v>265354</v>
      </c>
      <c r="AN253" s="1">
        <v>7</v>
      </c>
      <c r="AX253"/>
      <c r="AY253"/>
    </row>
    <row r="254" spans="1:51" x14ac:dyDescent="0.25">
      <c r="A254" t="s">
        <v>496</v>
      </c>
      <c r="B254" t="s">
        <v>15</v>
      </c>
      <c r="C254" t="s">
        <v>697</v>
      </c>
      <c r="D254" t="s">
        <v>593</v>
      </c>
      <c r="E254" s="4">
        <v>114.29347826086956</v>
      </c>
      <c r="F254" s="4">
        <v>505.01630434782612</v>
      </c>
      <c r="G254" s="4">
        <v>80.770760869565223</v>
      </c>
      <c r="H254" s="10">
        <v>0.15993693703388828</v>
      </c>
      <c r="I254" s="4">
        <v>448.68228260869557</v>
      </c>
      <c r="J254" s="4">
        <v>80.770760869565223</v>
      </c>
      <c r="K254" s="10">
        <v>0.18001771855120688</v>
      </c>
      <c r="L254" s="4">
        <v>128.00891304347829</v>
      </c>
      <c r="M254" s="4">
        <v>57.733695652173914</v>
      </c>
      <c r="N254" s="10">
        <v>0.45101309181935351</v>
      </c>
      <c r="O254" s="4">
        <v>92.693913043478261</v>
      </c>
      <c r="P254" s="4">
        <v>57.733695652173914</v>
      </c>
      <c r="Q254" s="8">
        <v>0.62284236101990653</v>
      </c>
      <c r="R254" s="4">
        <v>31.010652173913073</v>
      </c>
      <c r="S254" s="4">
        <v>0</v>
      </c>
      <c r="T254" s="10">
        <v>0</v>
      </c>
      <c r="U254" s="4">
        <v>4.3043478260869561</v>
      </c>
      <c r="V254" s="4">
        <v>0</v>
      </c>
      <c r="W254" s="10">
        <v>0</v>
      </c>
      <c r="X254" s="4">
        <v>57.548369565217428</v>
      </c>
      <c r="Y254" s="4">
        <v>4.3858695652173916</v>
      </c>
      <c r="Z254" s="10">
        <v>7.621188225405845E-2</v>
      </c>
      <c r="AA254" s="4">
        <v>21.019021739130451</v>
      </c>
      <c r="AB254" s="4">
        <v>0</v>
      </c>
      <c r="AC254" s="10">
        <v>0</v>
      </c>
      <c r="AD254" s="4">
        <v>222.17478260869558</v>
      </c>
      <c r="AE254" s="4">
        <v>15.944673913043479</v>
      </c>
      <c r="AF254" s="10">
        <v>7.1766353164958288E-2</v>
      </c>
      <c r="AG254" s="4">
        <v>0</v>
      </c>
      <c r="AH254" s="4">
        <v>0</v>
      </c>
      <c r="AI254" s="10" t="s">
        <v>912</v>
      </c>
      <c r="AJ254" s="4">
        <v>76.265217391304333</v>
      </c>
      <c r="AK254" s="4">
        <v>2.7065217391304346</v>
      </c>
      <c r="AL254" s="10">
        <v>28.178313253012046</v>
      </c>
      <c r="AM254" s="1">
        <v>265071</v>
      </c>
      <c r="AN254" s="1">
        <v>7</v>
      </c>
      <c r="AX254"/>
      <c r="AY254"/>
    </row>
    <row r="255" spans="1:51" x14ac:dyDescent="0.25">
      <c r="A255" t="s">
        <v>496</v>
      </c>
      <c r="B255" t="s">
        <v>146</v>
      </c>
      <c r="C255" t="s">
        <v>675</v>
      </c>
      <c r="D255" t="s">
        <v>538</v>
      </c>
      <c r="E255" s="4">
        <v>46.576086956521742</v>
      </c>
      <c r="F255" s="4">
        <v>117.24184782608697</v>
      </c>
      <c r="G255" s="4">
        <v>0</v>
      </c>
      <c r="H255" s="10">
        <v>0</v>
      </c>
      <c r="I255" s="4">
        <v>108.73913043478261</v>
      </c>
      <c r="J255" s="4">
        <v>0</v>
      </c>
      <c r="K255" s="10">
        <v>0</v>
      </c>
      <c r="L255" s="4">
        <v>24.605978260869566</v>
      </c>
      <c r="M255" s="4">
        <v>0</v>
      </c>
      <c r="N255" s="10">
        <v>0</v>
      </c>
      <c r="O255" s="4">
        <v>20.372282608695652</v>
      </c>
      <c r="P255" s="4">
        <v>0</v>
      </c>
      <c r="Q255" s="8">
        <v>0</v>
      </c>
      <c r="R255" s="4">
        <v>0</v>
      </c>
      <c r="S255" s="4">
        <v>0</v>
      </c>
      <c r="T255" s="10" t="s">
        <v>912</v>
      </c>
      <c r="U255" s="4">
        <v>4.2336956521739131</v>
      </c>
      <c r="V255" s="4">
        <v>0</v>
      </c>
      <c r="W255" s="10">
        <v>0</v>
      </c>
      <c r="X255" s="4">
        <v>21.741847826086957</v>
      </c>
      <c r="Y255" s="4">
        <v>0</v>
      </c>
      <c r="Z255" s="10">
        <v>0</v>
      </c>
      <c r="AA255" s="4">
        <v>4.2690217391304346</v>
      </c>
      <c r="AB255" s="4">
        <v>0</v>
      </c>
      <c r="AC255" s="10">
        <v>0</v>
      </c>
      <c r="AD255" s="4">
        <v>43.668478260869563</v>
      </c>
      <c r="AE255" s="4">
        <v>0</v>
      </c>
      <c r="AF255" s="10">
        <v>0</v>
      </c>
      <c r="AG255" s="4">
        <v>1.4809782608695652</v>
      </c>
      <c r="AH255" s="4">
        <v>0</v>
      </c>
      <c r="AI255" s="10">
        <v>0</v>
      </c>
      <c r="AJ255" s="4">
        <v>21.475543478260871</v>
      </c>
      <c r="AK255" s="4">
        <v>0</v>
      </c>
      <c r="AL255" s="10" t="s">
        <v>912</v>
      </c>
      <c r="AM255" s="1">
        <v>265404</v>
      </c>
      <c r="AN255" s="1">
        <v>7</v>
      </c>
      <c r="AX255"/>
      <c r="AY255"/>
    </row>
    <row r="256" spans="1:51" x14ac:dyDescent="0.25">
      <c r="A256" t="s">
        <v>496</v>
      </c>
      <c r="B256" t="s">
        <v>456</v>
      </c>
      <c r="C256" t="s">
        <v>809</v>
      </c>
      <c r="D256" t="s">
        <v>589</v>
      </c>
      <c r="E256" s="4">
        <v>48.445652173913047</v>
      </c>
      <c r="F256" s="4">
        <v>196.42956521739129</v>
      </c>
      <c r="G256" s="4">
        <v>0</v>
      </c>
      <c r="H256" s="10">
        <v>0</v>
      </c>
      <c r="I256" s="4">
        <v>196.42956521739129</v>
      </c>
      <c r="J256" s="4">
        <v>0</v>
      </c>
      <c r="K256" s="10">
        <v>0</v>
      </c>
      <c r="L256" s="4">
        <v>26.746304347826101</v>
      </c>
      <c r="M256" s="4">
        <v>0</v>
      </c>
      <c r="N256" s="10">
        <v>0</v>
      </c>
      <c r="O256" s="4">
        <v>26.746304347826101</v>
      </c>
      <c r="P256" s="4">
        <v>0</v>
      </c>
      <c r="Q256" s="8">
        <v>0</v>
      </c>
      <c r="R256" s="4">
        <v>0</v>
      </c>
      <c r="S256" s="4">
        <v>0</v>
      </c>
      <c r="T256" s="10" t="s">
        <v>912</v>
      </c>
      <c r="U256" s="4">
        <v>0</v>
      </c>
      <c r="V256" s="4">
        <v>0</v>
      </c>
      <c r="W256" s="10" t="s">
        <v>912</v>
      </c>
      <c r="X256" s="4">
        <v>45.092717391304348</v>
      </c>
      <c r="Y256" s="4">
        <v>0</v>
      </c>
      <c r="Z256" s="10">
        <v>0</v>
      </c>
      <c r="AA256" s="4">
        <v>0</v>
      </c>
      <c r="AB256" s="4">
        <v>0</v>
      </c>
      <c r="AC256" s="10" t="s">
        <v>912</v>
      </c>
      <c r="AD256" s="4">
        <v>97.510434782608684</v>
      </c>
      <c r="AE256" s="4">
        <v>0</v>
      </c>
      <c r="AF256" s="10">
        <v>0</v>
      </c>
      <c r="AG256" s="4">
        <v>0.12195652173913044</v>
      </c>
      <c r="AH256" s="4">
        <v>0</v>
      </c>
      <c r="AI256" s="10">
        <v>0</v>
      </c>
      <c r="AJ256" s="4">
        <v>26.958152173913053</v>
      </c>
      <c r="AK256" s="4">
        <v>0</v>
      </c>
      <c r="AL256" s="10" t="s">
        <v>912</v>
      </c>
      <c r="AM256" s="1">
        <v>265875</v>
      </c>
      <c r="AN256" s="1">
        <v>7</v>
      </c>
      <c r="AX256"/>
      <c r="AY256"/>
    </row>
    <row r="257" spans="1:51" x14ac:dyDescent="0.25">
      <c r="A257" t="s">
        <v>496</v>
      </c>
      <c r="B257" t="s">
        <v>452</v>
      </c>
      <c r="C257" t="s">
        <v>700</v>
      </c>
      <c r="D257" t="s">
        <v>531</v>
      </c>
      <c r="E257" s="4">
        <v>52.945652173913047</v>
      </c>
      <c r="F257" s="4">
        <v>341.42630434782609</v>
      </c>
      <c r="G257" s="4">
        <v>88.253913043478249</v>
      </c>
      <c r="H257" s="10">
        <v>0.25848598048722715</v>
      </c>
      <c r="I257" s="4">
        <v>323.06695652173914</v>
      </c>
      <c r="J257" s="4">
        <v>88.253913043478249</v>
      </c>
      <c r="K257" s="10">
        <v>0.27317530085296621</v>
      </c>
      <c r="L257" s="4">
        <v>25.831304347826077</v>
      </c>
      <c r="M257" s="4">
        <v>0.14945652173913043</v>
      </c>
      <c r="N257" s="10">
        <v>5.7858681747795081E-3</v>
      </c>
      <c r="O257" s="4">
        <v>17.814130434782601</v>
      </c>
      <c r="P257" s="4">
        <v>0.14945652173913043</v>
      </c>
      <c r="Q257" s="8">
        <v>8.3897736286533686E-3</v>
      </c>
      <c r="R257" s="4">
        <v>8.0171739130434769</v>
      </c>
      <c r="S257" s="4">
        <v>0</v>
      </c>
      <c r="T257" s="10">
        <v>0</v>
      </c>
      <c r="U257" s="4">
        <v>0</v>
      </c>
      <c r="V257" s="4">
        <v>0</v>
      </c>
      <c r="W257" s="10" t="s">
        <v>912</v>
      </c>
      <c r="X257" s="4">
        <v>84.751630434782641</v>
      </c>
      <c r="Y257" s="4">
        <v>7.4893478260869575</v>
      </c>
      <c r="Z257" s="10">
        <v>8.8368185811482383E-2</v>
      </c>
      <c r="AA257" s="4">
        <v>10.342173913043478</v>
      </c>
      <c r="AB257" s="4">
        <v>0</v>
      </c>
      <c r="AC257" s="10">
        <v>0</v>
      </c>
      <c r="AD257" s="4">
        <v>185.0088043478261</v>
      </c>
      <c r="AE257" s="4">
        <v>74.329782608695652</v>
      </c>
      <c r="AF257" s="10">
        <v>0.40176348834162412</v>
      </c>
      <c r="AG257" s="4">
        <v>0</v>
      </c>
      <c r="AH257" s="4">
        <v>0</v>
      </c>
      <c r="AI257" s="10" t="s">
        <v>912</v>
      </c>
      <c r="AJ257" s="4">
        <v>35.492391304347819</v>
      </c>
      <c r="AK257" s="4">
        <v>6.2853260869565215</v>
      </c>
      <c r="AL257" s="10">
        <v>5.6468655425853864</v>
      </c>
      <c r="AM257" s="1">
        <v>265869</v>
      </c>
      <c r="AN257" s="1">
        <v>7</v>
      </c>
      <c r="AX257"/>
      <c r="AY257"/>
    </row>
    <row r="258" spans="1:51" x14ac:dyDescent="0.25">
      <c r="A258" t="s">
        <v>496</v>
      </c>
      <c r="B258" t="s">
        <v>171</v>
      </c>
      <c r="C258" t="s">
        <v>652</v>
      </c>
      <c r="D258" t="s">
        <v>620</v>
      </c>
      <c r="E258" s="4">
        <v>64.858695652173907</v>
      </c>
      <c r="F258" s="4">
        <v>187.97391304347826</v>
      </c>
      <c r="G258" s="4">
        <v>0</v>
      </c>
      <c r="H258" s="10">
        <v>0</v>
      </c>
      <c r="I258" s="4">
        <v>171.88652173913044</v>
      </c>
      <c r="J258" s="4">
        <v>0</v>
      </c>
      <c r="K258" s="10">
        <v>0</v>
      </c>
      <c r="L258" s="4">
        <v>31.22684782608696</v>
      </c>
      <c r="M258" s="4">
        <v>0</v>
      </c>
      <c r="N258" s="10">
        <v>0</v>
      </c>
      <c r="O258" s="4">
        <v>15.139456521739135</v>
      </c>
      <c r="P258" s="4">
        <v>0</v>
      </c>
      <c r="Q258" s="8">
        <v>0</v>
      </c>
      <c r="R258" s="4">
        <v>11.109130434782609</v>
      </c>
      <c r="S258" s="4">
        <v>0</v>
      </c>
      <c r="T258" s="10">
        <v>0</v>
      </c>
      <c r="U258" s="4">
        <v>4.9782608695652177</v>
      </c>
      <c r="V258" s="4">
        <v>0</v>
      </c>
      <c r="W258" s="10">
        <v>0</v>
      </c>
      <c r="X258" s="4">
        <v>49.313586956521725</v>
      </c>
      <c r="Y258" s="4">
        <v>0</v>
      </c>
      <c r="Z258" s="10">
        <v>0</v>
      </c>
      <c r="AA258" s="4">
        <v>0</v>
      </c>
      <c r="AB258" s="4">
        <v>0</v>
      </c>
      <c r="AC258" s="10" t="s">
        <v>912</v>
      </c>
      <c r="AD258" s="4">
        <v>93.926847826086984</v>
      </c>
      <c r="AE258" s="4">
        <v>0</v>
      </c>
      <c r="AF258" s="10">
        <v>0</v>
      </c>
      <c r="AG258" s="4">
        <v>7.8926086956521724</v>
      </c>
      <c r="AH258" s="4">
        <v>0</v>
      </c>
      <c r="AI258" s="10">
        <v>0</v>
      </c>
      <c r="AJ258" s="4">
        <v>5.6140217391304352</v>
      </c>
      <c r="AK258" s="4">
        <v>0</v>
      </c>
      <c r="AL258" s="10" t="s">
        <v>912</v>
      </c>
      <c r="AM258" s="1">
        <v>265447</v>
      </c>
      <c r="AN258" s="1">
        <v>7</v>
      </c>
      <c r="AX258"/>
      <c r="AY258"/>
    </row>
    <row r="259" spans="1:51" x14ac:dyDescent="0.25">
      <c r="A259" t="s">
        <v>496</v>
      </c>
      <c r="B259" t="s">
        <v>436</v>
      </c>
      <c r="C259" t="s">
        <v>716</v>
      </c>
      <c r="D259" t="s">
        <v>593</v>
      </c>
      <c r="E259" s="4">
        <v>56.445652173913047</v>
      </c>
      <c r="F259" s="4">
        <v>292.78663043478258</v>
      </c>
      <c r="G259" s="4">
        <v>0</v>
      </c>
      <c r="H259" s="10">
        <v>0</v>
      </c>
      <c r="I259" s="4">
        <v>277.91163043478258</v>
      </c>
      <c r="J259" s="4">
        <v>0</v>
      </c>
      <c r="K259" s="10">
        <v>0</v>
      </c>
      <c r="L259" s="4">
        <v>25.380434782608692</v>
      </c>
      <c r="M259" s="4">
        <v>0</v>
      </c>
      <c r="N259" s="10">
        <v>0</v>
      </c>
      <c r="O259" s="4">
        <v>16.336956521739129</v>
      </c>
      <c r="P259" s="4">
        <v>0</v>
      </c>
      <c r="Q259" s="8">
        <v>0</v>
      </c>
      <c r="R259" s="4">
        <v>4.0244565217391308</v>
      </c>
      <c r="S259" s="4">
        <v>0</v>
      </c>
      <c r="T259" s="10">
        <v>0</v>
      </c>
      <c r="U259" s="4">
        <v>5.0190217391304346</v>
      </c>
      <c r="V259" s="4">
        <v>0</v>
      </c>
      <c r="W259" s="10">
        <v>0</v>
      </c>
      <c r="X259" s="4">
        <v>64.002717391304344</v>
      </c>
      <c r="Y259" s="4">
        <v>0</v>
      </c>
      <c r="Z259" s="10">
        <v>0</v>
      </c>
      <c r="AA259" s="4">
        <v>5.8315217391304346</v>
      </c>
      <c r="AB259" s="4">
        <v>0</v>
      </c>
      <c r="AC259" s="10">
        <v>0</v>
      </c>
      <c r="AD259" s="4">
        <v>177.20097826086953</v>
      </c>
      <c r="AE259" s="4">
        <v>0</v>
      </c>
      <c r="AF259" s="10">
        <v>0</v>
      </c>
      <c r="AG259" s="4">
        <v>0</v>
      </c>
      <c r="AH259" s="4">
        <v>0</v>
      </c>
      <c r="AI259" s="10" t="s">
        <v>912</v>
      </c>
      <c r="AJ259" s="4">
        <v>20.370978260869553</v>
      </c>
      <c r="AK259" s="4">
        <v>0</v>
      </c>
      <c r="AL259" s="10" t="s">
        <v>912</v>
      </c>
      <c r="AM259" s="1">
        <v>265849</v>
      </c>
      <c r="AN259" s="1">
        <v>7</v>
      </c>
      <c r="AX259"/>
      <c r="AY259"/>
    </row>
    <row r="260" spans="1:51" x14ac:dyDescent="0.25">
      <c r="A260" t="s">
        <v>496</v>
      </c>
      <c r="B260" t="s">
        <v>283</v>
      </c>
      <c r="C260" t="s">
        <v>689</v>
      </c>
      <c r="D260" t="s">
        <v>577</v>
      </c>
      <c r="E260" s="4">
        <v>34.206521739130437</v>
      </c>
      <c r="F260" s="4">
        <v>119.48684782608694</v>
      </c>
      <c r="G260" s="4">
        <v>0</v>
      </c>
      <c r="H260" s="10">
        <v>0</v>
      </c>
      <c r="I260" s="4">
        <v>110.6207608695652</v>
      </c>
      <c r="J260" s="4">
        <v>0</v>
      </c>
      <c r="K260" s="10">
        <v>0</v>
      </c>
      <c r="L260" s="4">
        <v>18.196521739130443</v>
      </c>
      <c r="M260" s="4">
        <v>0</v>
      </c>
      <c r="N260" s="10">
        <v>0</v>
      </c>
      <c r="O260" s="4">
        <v>14.801956521739138</v>
      </c>
      <c r="P260" s="4">
        <v>0</v>
      </c>
      <c r="Q260" s="8">
        <v>0</v>
      </c>
      <c r="R260" s="4">
        <v>0.78608695652173921</v>
      </c>
      <c r="S260" s="4">
        <v>0</v>
      </c>
      <c r="T260" s="10">
        <v>0</v>
      </c>
      <c r="U260" s="4">
        <v>2.6084782608695649</v>
      </c>
      <c r="V260" s="4">
        <v>0</v>
      </c>
      <c r="W260" s="10">
        <v>0</v>
      </c>
      <c r="X260" s="4">
        <v>11.844673913043479</v>
      </c>
      <c r="Y260" s="4">
        <v>0</v>
      </c>
      <c r="Z260" s="10">
        <v>0</v>
      </c>
      <c r="AA260" s="4">
        <v>5.4715217391304343</v>
      </c>
      <c r="AB260" s="4">
        <v>0</v>
      </c>
      <c r="AC260" s="10">
        <v>0</v>
      </c>
      <c r="AD260" s="4">
        <v>51.184999999999995</v>
      </c>
      <c r="AE260" s="4">
        <v>0</v>
      </c>
      <c r="AF260" s="10">
        <v>0</v>
      </c>
      <c r="AG260" s="4">
        <v>17.535978260869562</v>
      </c>
      <c r="AH260" s="4">
        <v>0</v>
      </c>
      <c r="AI260" s="10">
        <v>0</v>
      </c>
      <c r="AJ260" s="4">
        <v>15.253152173913042</v>
      </c>
      <c r="AK260" s="4">
        <v>0</v>
      </c>
      <c r="AL260" s="10" t="s">
        <v>912</v>
      </c>
      <c r="AM260" s="1">
        <v>265644</v>
      </c>
      <c r="AN260" s="1">
        <v>7</v>
      </c>
      <c r="AX260"/>
      <c r="AY260"/>
    </row>
    <row r="261" spans="1:51" x14ac:dyDescent="0.25">
      <c r="A261" t="s">
        <v>496</v>
      </c>
      <c r="B261" t="s">
        <v>118</v>
      </c>
      <c r="C261" t="s">
        <v>766</v>
      </c>
      <c r="D261" t="s">
        <v>571</v>
      </c>
      <c r="E261" s="4">
        <v>94.228260869565219</v>
      </c>
      <c r="F261" s="4">
        <v>233.40695652173912</v>
      </c>
      <c r="G261" s="4">
        <v>0</v>
      </c>
      <c r="H261" s="10">
        <v>0</v>
      </c>
      <c r="I261" s="4">
        <v>226.0388043478261</v>
      </c>
      <c r="J261" s="4">
        <v>0</v>
      </c>
      <c r="K261" s="10">
        <v>0</v>
      </c>
      <c r="L261" s="4">
        <v>26.677608695652172</v>
      </c>
      <c r="M261" s="4">
        <v>0</v>
      </c>
      <c r="N261" s="10">
        <v>0</v>
      </c>
      <c r="O261" s="4">
        <v>24.677608695652172</v>
      </c>
      <c r="P261" s="4">
        <v>0</v>
      </c>
      <c r="Q261" s="8">
        <v>0</v>
      </c>
      <c r="R261" s="4">
        <v>0</v>
      </c>
      <c r="S261" s="4">
        <v>0</v>
      </c>
      <c r="T261" s="10" t="s">
        <v>912</v>
      </c>
      <c r="U261" s="4">
        <v>2</v>
      </c>
      <c r="V261" s="4">
        <v>0</v>
      </c>
      <c r="W261" s="10">
        <v>0</v>
      </c>
      <c r="X261" s="4">
        <v>63.588260869565197</v>
      </c>
      <c r="Y261" s="4">
        <v>0</v>
      </c>
      <c r="Z261" s="10">
        <v>0</v>
      </c>
      <c r="AA261" s="4">
        <v>5.3681521739130407</v>
      </c>
      <c r="AB261" s="4">
        <v>0</v>
      </c>
      <c r="AC261" s="10">
        <v>0</v>
      </c>
      <c r="AD261" s="4">
        <v>79.434021739130444</v>
      </c>
      <c r="AE261" s="4">
        <v>0</v>
      </c>
      <c r="AF261" s="10">
        <v>0</v>
      </c>
      <c r="AG261" s="4">
        <v>15.592282608695653</v>
      </c>
      <c r="AH261" s="4">
        <v>0</v>
      </c>
      <c r="AI261" s="10">
        <v>0</v>
      </c>
      <c r="AJ261" s="4">
        <v>42.74663043478261</v>
      </c>
      <c r="AK261" s="4">
        <v>0</v>
      </c>
      <c r="AL261" s="10" t="s">
        <v>912</v>
      </c>
      <c r="AM261" s="1">
        <v>265362</v>
      </c>
      <c r="AN261" s="1">
        <v>7</v>
      </c>
      <c r="AX261"/>
      <c r="AY261"/>
    </row>
    <row r="262" spans="1:51" x14ac:dyDescent="0.25">
      <c r="A262" t="s">
        <v>496</v>
      </c>
      <c r="B262" t="s">
        <v>240</v>
      </c>
      <c r="C262" t="s">
        <v>634</v>
      </c>
      <c r="D262" t="s">
        <v>609</v>
      </c>
      <c r="E262" s="4">
        <v>75.184782608695656</v>
      </c>
      <c r="F262" s="4">
        <v>259.62086956521739</v>
      </c>
      <c r="G262" s="4">
        <v>0</v>
      </c>
      <c r="H262" s="10">
        <v>0</v>
      </c>
      <c r="I262" s="4">
        <v>236.45652173913041</v>
      </c>
      <c r="J262" s="4">
        <v>0</v>
      </c>
      <c r="K262" s="10">
        <v>0</v>
      </c>
      <c r="L262" s="4">
        <v>25.359782608695646</v>
      </c>
      <c r="M262" s="4">
        <v>0</v>
      </c>
      <c r="N262" s="10">
        <v>0</v>
      </c>
      <c r="O262" s="4">
        <v>15.229347826086949</v>
      </c>
      <c r="P262" s="4">
        <v>0</v>
      </c>
      <c r="Q262" s="8">
        <v>0</v>
      </c>
      <c r="R262" s="4">
        <v>4.9130434782608692</v>
      </c>
      <c r="S262" s="4">
        <v>0</v>
      </c>
      <c r="T262" s="10">
        <v>0</v>
      </c>
      <c r="U262" s="4">
        <v>5.2173913043478262</v>
      </c>
      <c r="V262" s="4">
        <v>0</v>
      </c>
      <c r="W262" s="10">
        <v>0</v>
      </c>
      <c r="X262" s="4">
        <v>48.868478260869558</v>
      </c>
      <c r="Y262" s="4">
        <v>0</v>
      </c>
      <c r="Z262" s="10">
        <v>0</v>
      </c>
      <c r="AA262" s="4">
        <v>13.033913043478259</v>
      </c>
      <c r="AB262" s="4">
        <v>0</v>
      </c>
      <c r="AC262" s="10">
        <v>0</v>
      </c>
      <c r="AD262" s="4">
        <v>127.27391304347825</v>
      </c>
      <c r="AE262" s="4">
        <v>0</v>
      </c>
      <c r="AF262" s="10">
        <v>0</v>
      </c>
      <c r="AG262" s="4">
        <v>22.408695652173911</v>
      </c>
      <c r="AH262" s="4">
        <v>0</v>
      </c>
      <c r="AI262" s="10">
        <v>0</v>
      </c>
      <c r="AJ262" s="4">
        <v>22.676086956521736</v>
      </c>
      <c r="AK262" s="4">
        <v>0</v>
      </c>
      <c r="AL262" s="10" t="s">
        <v>912</v>
      </c>
      <c r="AM262" s="1">
        <v>265564</v>
      </c>
      <c r="AN262" s="1">
        <v>7</v>
      </c>
      <c r="AX262"/>
      <c r="AY262"/>
    </row>
    <row r="263" spans="1:51" x14ac:dyDescent="0.25">
      <c r="A263" t="s">
        <v>496</v>
      </c>
      <c r="B263" t="s">
        <v>75</v>
      </c>
      <c r="C263" t="s">
        <v>749</v>
      </c>
      <c r="D263" t="s">
        <v>559</v>
      </c>
      <c r="E263" s="4">
        <v>51.673913043478258</v>
      </c>
      <c r="F263" s="4">
        <v>133.01923913043476</v>
      </c>
      <c r="G263" s="4">
        <v>0</v>
      </c>
      <c r="H263" s="10">
        <v>0</v>
      </c>
      <c r="I263" s="4">
        <v>113.15260869565216</v>
      </c>
      <c r="J263" s="4">
        <v>0</v>
      </c>
      <c r="K263" s="10">
        <v>0</v>
      </c>
      <c r="L263" s="4">
        <v>27.579673913043479</v>
      </c>
      <c r="M263" s="4">
        <v>0</v>
      </c>
      <c r="N263" s="10">
        <v>0</v>
      </c>
      <c r="O263" s="4">
        <v>11.609891304347828</v>
      </c>
      <c r="P263" s="4">
        <v>0</v>
      </c>
      <c r="Q263" s="8">
        <v>0</v>
      </c>
      <c r="R263" s="4">
        <v>10.619239130434783</v>
      </c>
      <c r="S263" s="4">
        <v>0</v>
      </c>
      <c r="T263" s="10">
        <v>0</v>
      </c>
      <c r="U263" s="4">
        <v>5.3505434782608692</v>
      </c>
      <c r="V263" s="4">
        <v>0</v>
      </c>
      <c r="W263" s="10">
        <v>0</v>
      </c>
      <c r="X263" s="4">
        <v>38.704021739130425</v>
      </c>
      <c r="Y263" s="4">
        <v>0</v>
      </c>
      <c r="Z263" s="10">
        <v>0</v>
      </c>
      <c r="AA263" s="4">
        <v>3.8968478260869559</v>
      </c>
      <c r="AB263" s="4">
        <v>0</v>
      </c>
      <c r="AC263" s="10">
        <v>0</v>
      </c>
      <c r="AD263" s="4">
        <v>43.786521739130421</v>
      </c>
      <c r="AE263" s="4">
        <v>0</v>
      </c>
      <c r="AF263" s="10">
        <v>0</v>
      </c>
      <c r="AG263" s="4">
        <v>0</v>
      </c>
      <c r="AH263" s="4">
        <v>0</v>
      </c>
      <c r="AI263" s="10" t="s">
        <v>912</v>
      </c>
      <c r="AJ263" s="4">
        <v>19.052173913043482</v>
      </c>
      <c r="AK263" s="4">
        <v>0</v>
      </c>
      <c r="AL263" s="10" t="s">
        <v>912</v>
      </c>
      <c r="AM263" s="1">
        <v>265266</v>
      </c>
      <c r="AN263" s="1">
        <v>7</v>
      </c>
      <c r="AX263"/>
      <c r="AY263"/>
    </row>
    <row r="264" spans="1:51" x14ac:dyDescent="0.25">
      <c r="A264" t="s">
        <v>496</v>
      </c>
      <c r="B264" t="s">
        <v>196</v>
      </c>
      <c r="C264" t="s">
        <v>677</v>
      </c>
      <c r="D264" t="s">
        <v>590</v>
      </c>
      <c r="E264" s="4">
        <v>40.043478260869563</v>
      </c>
      <c r="F264" s="4">
        <v>119.95032608695652</v>
      </c>
      <c r="G264" s="4">
        <v>0</v>
      </c>
      <c r="H264" s="10">
        <v>0</v>
      </c>
      <c r="I264" s="4">
        <v>104.45760869565217</v>
      </c>
      <c r="J264" s="4">
        <v>0</v>
      </c>
      <c r="K264" s="10">
        <v>0</v>
      </c>
      <c r="L264" s="4">
        <v>29.231847826086959</v>
      </c>
      <c r="M264" s="4">
        <v>0</v>
      </c>
      <c r="N264" s="10">
        <v>0</v>
      </c>
      <c r="O264" s="4">
        <v>18.935869565217391</v>
      </c>
      <c r="P264" s="4">
        <v>0</v>
      </c>
      <c r="Q264" s="8">
        <v>0</v>
      </c>
      <c r="R264" s="4">
        <v>5.2525000000000004</v>
      </c>
      <c r="S264" s="4">
        <v>0</v>
      </c>
      <c r="T264" s="10">
        <v>0</v>
      </c>
      <c r="U264" s="4">
        <v>5.0434782608695654</v>
      </c>
      <c r="V264" s="4">
        <v>0</v>
      </c>
      <c r="W264" s="10">
        <v>0</v>
      </c>
      <c r="X264" s="4">
        <v>13.263043478260871</v>
      </c>
      <c r="Y264" s="4">
        <v>0</v>
      </c>
      <c r="Z264" s="10">
        <v>0</v>
      </c>
      <c r="AA264" s="4">
        <v>5.1967391304347812</v>
      </c>
      <c r="AB264" s="4">
        <v>0</v>
      </c>
      <c r="AC264" s="10">
        <v>0</v>
      </c>
      <c r="AD264" s="4">
        <v>51.125</v>
      </c>
      <c r="AE264" s="4">
        <v>0</v>
      </c>
      <c r="AF264" s="10">
        <v>0</v>
      </c>
      <c r="AG264" s="4">
        <v>2.3934782608695655</v>
      </c>
      <c r="AH264" s="4">
        <v>0</v>
      </c>
      <c r="AI264" s="10">
        <v>0</v>
      </c>
      <c r="AJ264" s="4">
        <v>18.740217391304348</v>
      </c>
      <c r="AK264" s="4">
        <v>0</v>
      </c>
      <c r="AL264" s="10" t="s">
        <v>912</v>
      </c>
      <c r="AM264" s="1">
        <v>265493</v>
      </c>
      <c r="AN264" s="1">
        <v>7</v>
      </c>
      <c r="AX264"/>
      <c r="AY264"/>
    </row>
    <row r="265" spans="1:51" x14ac:dyDescent="0.25">
      <c r="A265" t="s">
        <v>496</v>
      </c>
      <c r="B265" t="s">
        <v>300</v>
      </c>
      <c r="C265" t="s">
        <v>826</v>
      </c>
      <c r="D265" t="s">
        <v>551</v>
      </c>
      <c r="E265" s="4">
        <v>48.923913043478258</v>
      </c>
      <c r="F265" s="4">
        <v>169.47402173913042</v>
      </c>
      <c r="G265" s="4">
        <v>0.35869565217391303</v>
      </c>
      <c r="H265" s="10">
        <v>2.1165229248294435E-3</v>
      </c>
      <c r="I265" s="4">
        <v>164.34358695652173</v>
      </c>
      <c r="J265" s="4">
        <v>0.35869565217391303</v>
      </c>
      <c r="K265" s="10">
        <v>2.1825959796582055E-3</v>
      </c>
      <c r="L265" s="4">
        <v>18.337717391304345</v>
      </c>
      <c r="M265" s="4">
        <v>0</v>
      </c>
      <c r="N265" s="10">
        <v>0</v>
      </c>
      <c r="O265" s="4">
        <v>13.207282608695651</v>
      </c>
      <c r="P265" s="4">
        <v>0</v>
      </c>
      <c r="Q265" s="8">
        <v>0</v>
      </c>
      <c r="R265" s="4">
        <v>0</v>
      </c>
      <c r="S265" s="4">
        <v>0</v>
      </c>
      <c r="T265" s="10" t="s">
        <v>912</v>
      </c>
      <c r="U265" s="4">
        <v>5.1304347826086953</v>
      </c>
      <c r="V265" s="4">
        <v>0</v>
      </c>
      <c r="W265" s="10">
        <v>0</v>
      </c>
      <c r="X265" s="4">
        <v>70.21271739130438</v>
      </c>
      <c r="Y265" s="4">
        <v>0.35869565217391303</v>
      </c>
      <c r="Z265" s="10">
        <v>5.1086991858591184E-3</v>
      </c>
      <c r="AA265" s="4">
        <v>0</v>
      </c>
      <c r="AB265" s="4">
        <v>0</v>
      </c>
      <c r="AC265" s="10" t="s">
        <v>912</v>
      </c>
      <c r="AD265" s="4">
        <v>77.257499999999979</v>
      </c>
      <c r="AE265" s="4">
        <v>0</v>
      </c>
      <c r="AF265" s="10">
        <v>0</v>
      </c>
      <c r="AG265" s="4">
        <v>3.6660869565217382</v>
      </c>
      <c r="AH265" s="4">
        <v>0</v>
      </c>
      <c r="AI265" s="10">
        <v>0</v>
      </c>
      <c r="AJ265" s="4">
        <v>0</v>
      </c>
      <c r="AK265" s="4">
        <v>0</v>
      </c>
      <c r="AL265" s="10" t="s">
        <v>912</v>
      </c>
      <c r="AM265" s="1">
        <v>265667</v>
      </c>
      <c r="AN265" s="1">
        <v>7</v>
      </c>
      <c r="AX265"/>
      <c r="AY265"/>
    </row>
    <row r="266" spans="1:51" x14ac:dyDescent="0.25">
      <c r="A266" t="s">
        <v>496</v>
      </c>
      <c r="B266" t="s">
        <v>64</v>
      </c>
      <c r="C266" t="s">
        <v>698</v>
      </c>
      <c r="D266" t="s">
        <v>575</v>
      </c>
      <c r="E266" s="4">
        <v>97.130434782608702</v>
      </c>
      <c r="F266" s="4">
        <v>131.41576086956522</v>
      </c>
      <c r="G266" s="4">
        <v>0</v>
      </c>
      <c r="H266" s="10">
        <v>0</v>
      </c>
      <c r="I266" s="4">
        <v>131.41576086956522</v>
      </c>
      <c r="J266" s="4">
        <v>0</v>
      </c>
      <c r="K266" s="10">
        <v>0</v>
      </c>
      <c r="L266" s="4">
        <v>10.654891304347826</v>
      </c>
      <c r="M266" s="4">
        <v>0</v>
      </c>
      <c r="N266" s="10">
        <v>0</v>
      </c>
      <c r="O266" s="4">
        <v>10.654891304347826</v>
      </c>
      <c r="P266" s="4">
        <v>0</v>
      </c>
      <c r="Q266" s="8">
        <v>0</v>
      </c>
      <c r="R266" s="4">
        <v>0</v>
      </c>
      <c r="S266" s="4">
        <v>0</v>
      </c>
      <c r="T266" s="10" t="s">
        <v>912</v>
      </c>
      <c r="U266" s="4">
        <v>0</v>
      </c>
      <c r="V266" s="4">
        <v>0</v>
      </c>
      <c r="W266" s="10" t="s">
        <v>912</v>
      </c>
      <c r="X266" s="4">
        <v>35.722826086956523</v>
      </c>
      <c r="Y266" s="4">
        <v>0</v>
      </c>
      <c r="Z266" s="10">
        <v>0</v>
      </c>
      <c r="AA266" s="4">
        <v>0</v>
      </c>
      <c r="AB266" s="4">
        <v>0</v>
      </c>
      <c r="AC266" s="10" t="s">
        <v>912</v>
      </c>
      <c r="AD266" s="4">
        <v>62.442934782608695</v>
      </c>
      <c r="AE266" s="4">
        <v>0</v>
      </c>
      <c r="AF266" s="10">
        <v>0</v>
      </c>
      <c r="AG266" s="4">
        <v>0</v>
      </c>
      <c r="AH266" s="4">
        <v>0</v>
      </c>
      <c r="AI266" s="10" t="s">
        <v>912</v>
      </c>
      <c r="AJ266" s="4">
        <v>22.595108695652176</v>
      </c>
      <c r="AK266" s="4">
        <v>0</v>
      </c>
      <c r="AL266" s="10" t="s">
        <v>912</v>
      </c>
      <c r="AM266" s="1">
        <v>265238</v>
      </c>
      <c r="AN266" s="1">
        <v>7</v>
      </c>
      <c r="AX266"/>
      <c r="AY266"/>
    </row>
    <row r="267" spans="1:51" x14ac:dyDescent="0.25">
      <c r="A267" t="s">
        <v>496</v>
      </c>
      <c r="B267" t="s">
        <v>332</v>
      </c>
      <c r="C267" t="s">
        <v>631</v>
      </c>
      <c r="D267" t="s">
        <v>547</v>
      </c>
      <c r="E267" s="4">
        <v>53.380434782608695</v>
      </c>
      <c r="F267" s="4">
        <v>203.84097826086955</v>
      </c>
      <c r="G267" s="4">
        <v>0</v>
      </c>
      <c r="H267" s="10">
        <v>0</v>
      </c>
      <c r="I267" s="4">
        <v>197.83282608695652</v>
      </c>
      <c r="J267" s="4">
        <v>0</v>
      </c>
      <c r="K267" s="10">
        <v>0</v>
      </c>
      <c r="L267" s="4">
        <v>14.894021739130434</v>
      </c>
      <c r="M267" s="4">
        <v>0</v>
      </c>
      <c r="N267" s="10">
        <v>0</v>
      </c>
      <c r="O267" s="4">
        <v>8.8858695652173907</v>
      </c>
      <c r="P267" s="4">
        <v>0</v>
      </c>
      <c r="Q267" s="8">
        <v>0</v>
      </c>
      <c r="R267" s="4">
        <v>0</v>
      </c>
      <c r="S267" s="4">
        <v>0</v>
      </c>
      <c r="T267" s="10" t="s">
        <v>912</v>
      </c>
      <c r="U267" s="4">
        <v>6.0081521739130439</v>
      </c>
      <c r="V267" s="4">
        <v>0</v>
      </c>
      <c r="W267" s="10">
        <v>0</v>
      </c>
      <c r="X267" s="4">
        <v>42.380434782608695</v>
      </c>
      <c r="Y267" s="4">
        <v>0</v>
      </c>
      <c r="Z267" s="10">
        <v>0</v>
      </c>
      <c r="AA267" s="4">
        <v>0</v>
      </c>
      <c r="AB267" s="4">
        <v>0</v>
      </c>
      <c r="AC267" s="10" t="s">
        <v>912</v>
      </c>
      <c r="AD267" s="4">
        <v>146.56652173913042</v>
      </c>
      <c r="AE267" s="4">
        <v>0</v>
      </c>
      <c r="AF267" s="10">
        <v>0</v>
      </c>
      <c r="AG267" s="4">
        <v>0</v>
      </c>
      <c r="AH267" s="4">
        <v>0</v>
      </c>
      <c r="AI267" s="10" t="s">
        <v>912</v>
      </c>
      <c r="AJ267" s="4">
        <v>0</v>
      </c>
      <c r="AK267" s="4">
        <v>0</v>
      </c>
      <c r="AL267" s="10" t="s">
        <v>912</v>
      </c>
      <c r="AM267" s="1">
        <v>265713</v>
      </c>
      <c r="AN267" s="1">
        <v>7</v>
      </c>
      <c r="AX267"/>
      <c r="AY267"/>
    </row>
    <row r="268" spans="1:51" x14ac:dyDescent="0.25">
      <c r="A268" t="s">
        <v>496</v>
      </c>
      <c r="B268" t="s">
        <v>230</v>
      </c>
      <c r="C268" t="s">
        <v>775</v>
      </c>
      <c r="D268" t="s">
        <v>572</v>
      </c>
      <c r="E268" s="4">
        <v>4.5652173913043477</v>
      </c>
      <c r="F268" s="4">
        <v>44.706086956521723</v>
      </c>
      <c r="G268" s="4">
        <v>0</v>
      </c>
      <c r="H268" s="10">
        <v>0</v>
      </c>
      <c r="I268" s="4">
        <v>39.140869565217379</v>
      </c>
      <c r="J268" s="4">
        <v>0</v>
      </c>
      <c r="K268" s="10">
        <v>0</v>
      </c>
      <c r="L268" s="4">
        <v>18.579456521739125</v>
      </c>
      <c r="M268" s="4">
        <v>0</v>
      </c>
      <c r="N268" s="10">
        <v>0</v>
      </c>
      <c r="O268" s="4">
        <v>13.014239130434778</v>
      </c>
      <c r="P268" s="4">
        <v>0</v>
      </c>
      <c r="Q268" s="8">
        <v>0</v>
      </c>
      <c r="R268" s="4">
        <v>0</v>
      </c>
      <c r="S268" s="4">
        <v>0</v>
      </c>
      <c r="T268" s="10" t="s">
        <v>912</v>
      </c>
      <c r="U268" s="4">
        <v>5.5652173913043477</v>
      </c>
      <c r="V268" s="4">
        <v>0</v>
      </c>
      <c r="W268" s="10">
        <v>0</v>
      </c>
      <c r="X268" s="4">
        <v>8.0185869565217391</v>
      </c>
      <c r="Y268" s="4">
        <v>0</v>
      </c>
      <c r="Z268" s="10">
        <v>0</v>
      </c>
      <c r="AA268" s="4">
        <v>0</v>
      </c>
      <c r="AB268" s="4">
        <v>0</v>
      </c>
      <c r="AC268" s="10" t="s">
        <v>912</v>
      </c>
      <c r="AD268" s="4">
        <v>18.108043478260861</v>
      </c>
      <c r="AE268" s="4">
        <v>0</v>
      </c>
      <c r="AF268" s="10">
        <v>0</v>
      </c>
      <c r="AG268" s="4">
        <v>0</v>
      </c>
      <c r="AH268" s="4">
        <v>0</v>
      </c>
      <c r="AI268" s="10" t="s">
        <v>912</v>
      </c>
      <c r="AJ268" s="4">
        <v>0</v>
      </c>
      <c r="AK268" s="4">
        <v>0</v>
      </c>
      <c r="AL268" s="10" t="s">
        <v>912</v>
      </c>
      <c r="AM268" s="1">
        <v>265548</v>
      </c>
      <c r="AN268" s="1">
        <v>7</v>
      </c>
      <c r="AX268"/>
      <c r="AY268"/>
    </row>
    <row r="269" spans="1:51" x14ac:dyDescent="0.25">
      <c r="A269" t="s">
        <v>496</v>
      </c>
      <c r="B269" t="s">
        <v>287</v>
      </c>
      <c r="C269" t="s">
        <v>777</v>
      </c>
      <c r="D269" t="s">
        <v>617</v>
      </c>
      <c r="E269" s="4">
        <v>20.576086956521738</v>
      </c>
      <c r="F269" s="4">
        <v>61.516956521739111</v>
      </c>
      <c r="G269" s="4">
        <v>19.877717391304344</v>
      </c>
      <c r="H269" s="10">
        <v>0.32312582603594631</v>
      </c>
      <c r="I269" s="4">
        <v>52.396956521739106</v>
      </c>
      <c r="J269" s="4">
        <v>13.182065217391305</v>
      </c>
      <c r="K269" s="10">
        <v>0.25158074232655409</v>
      </c>
      <c r="L269" s="4">
        <v>12.4025</v>
      </c>
      <c r="M269" s="4">
        <v>9.8764130434782604</v>
      </c>
      <c r="N269" s="10">
        <v>0.79632437359228059</v>
      </c>
      <c r="O269" s="4">
        <v>3.9360869565217391</v>
      </c>
      <c r="P269" s="4">
        <v>3.1807608695652174</v>
      </c>
      <c r="Q269" s="8">
        <v>0.80810228653485039</v>
      </c>
      <c r="R269" s="4">
        <v>2.549673913043478</v>
      </c>
      <c r="S269" s="4">
        <v>1.1304347826086956</v>
      </c>
      <c r="T269" s="10">
        <v>0.4433644541075159</v>
      </c>
      <c r="U269" s="4">
        <v>5.9167391304347818</v>
      </c>
      <c r="V269" s="4">
        <v>5.5652173913043477</v>
      </c>
      <c r="W269" s="10">
        <v>0.94058860271154066</v>
      </c>
      <c r="X269" s="4">
        <v>7.7766304347826081</v>
      </c>
      <c r="Y269" s="4">
        <v>4.824782608695652</v>
      </c>
      <c r="Z269" s="10">
        <v>0.6204207142357957</v>
      </c>
      <c r="AA269" s="4">
        <v>0.65358695652173904</v>
      </c>
      <c r="AB269" s="4">
        <v>0</v>
      </c>
      <c r="AC269" s="10">
        <v>0</v>
      </c>
      <c r="AD269" s="4">
        <v>23.930760869565198</v>
      </c>
      <c r="AE269" s="4">
        <v>4.5243478260869576</v>
      </c>
      <c r="AF269" s="10">
        <v>0.18905992378374226</v>
      </c>
      <c r="AG269" s="4">
        <v>5.0578260869565224</v>
      </c>
      <c r="AH269" s="4">
        <v>0</v>
      </c>
      <c r="AI269" s="10">
        <v>0</v>
      </c>
      <c r="AJ269" s="4">
        <v>11.695652173913041</v>
      </c>
      <c r="AK269" s="4">
        <v>0.65217391304347827</v>
      </c>
      <c r="AL269" s="10">
        <v>17.93333333333333</v>
      </c>
      <c r="AM269" s="1">
        <v>265648</v>
      </c>
      <c r="AN269" s="1">
        <v>7</v>
      </c>
      <c r="AX269"/>
      <c r="AY269"/>
    </row>
    <row r="270" spans="1:51" x14ac:dyDescent="0.25">
      <c r="A270" t="s">
        <v>496</v>
      </c>
      <c r="B270" t="s">
        <v>246</v>
      </c>
      <c r="C270" t="s">
        <v>807</v>
      </c>
      <c r="D270" t="s">
        <v>535</v>
      </c>
      <c r="E270" s="4">
        <v>55.869565217391305</v>
      </c>
      <c r="F270" s="4">
        <v>178.89673913043481</v>
      </c>
      <c r="G270" s="4">
        <v>0</v>
      </c>
      <c r="H270" s="10">
        <v>0</v>
      </c>
      <c r="I270" s="4">
        <v>158.85967391304351</v>
      </c>
      <c r="J270" s="4">
        <v>0</v>
      </c>
      <c r="K270" s="10">
        <v>0</v>
      </c>
      <c r="L270" s="4">
        <v>22.547717391304353</v>
      </c>
      <c r="M270" s="4">
        <v>0</v>
      </c>
      <c r="N270" s="10">
        <v>0</v>
      </c>
      <c r="O270" s="4">
        <v>11.719021739130438</v>
      </c>
      <c r="P270" s="4">
        <v>0</v>
      </c>
      <c r="Q270" s="8">
        <v>0</v>
      </c>
      <c r="R270" s="4">
        <v>5.1909782608695654</v>
      </c>
      <c r="S270" s="4">
        <v>0</v>
      </c>
      <c r="T270" s="10">
        <v>0</v>
      </c>
      <c r="U270" s="4">
        <v>5.6377173913043483</v>
      </c>
      <c r="V270" s="4">
        <v>0</v>
      </c>
      <c r="W270" s="10">
        <v>0</v>
      </c>
      <c r="X270" s="4">
        <v>39.623152173913056</v>
      </c>
      <c r="Y270" s="4">
        <v>0</v>
      </c>
      <c r="Z270" s="10">
        <v>0</v>
      </c>
      <c r="AA270" s="4">
        <v>9.2083695652173905</v>
      </c>
      <c r="AB270" s="4">
        <v>0</v>
      </c>
      <c r="AC270" s="10">
        <v>0</v>
      </c>
      <c r="AD270" s="4">
        <v>107.51750000000001</v>
      </c>
      <c r="AE270" s="4">
        <v>0</v>
      </c>
      <c r="AF270" s="10">
        <v>0</v>
      </c>
      <c r="AG270" s="4">
        <v>0</v>
      </c>
      <c r="AH270" s="4">
        <v>0</v>
      </c>
      <c r="AI270" s="10" t="s">
        <v>912</v>
      </c>
      <c r="AJ270" s="4">
        <v>0</v>
      </c>
      <c r="AK270" s="4">
        <v>0</v>
      </c>
      <c r="AL270" s="10" t="s">
        <v>912</v>
      </c>
      <c r="AM270" s="1">
        <v>265574</v>
      </c>
      <c r="AN270" s="1">
        <v>7</v>
      </c>
      <c r="AX270"/>
      <c r="AY270"/>
    </row>
    <row r="271" spans="1:51" x14ac:dyDescent="0.25">
      <c r="A271" t="s">
        <v>496</v>
      </c>
      <c r="B271" t="s">
        <v>335</v>
      </c>
      <c r="C271" t="s">
        <v>636</v>
      </c>
      <c r="D271" t="s">
        <v>596</v>
      </c>
      <c r="E271" s="4">
        <v>31.739130434782609</v>
      </c>
      <c r="F271" s="4">
        <v>94.237826086956517</v>
      </c>
      <c r="G271" s="4">
        <v>0</v>
      </c>
      <c r="H271" s="10">
        <v>0</v>
      </c>
      <c r="I271" s="4">
        <v>89.107391304347829</v>
      </c>
      <c r="J271" s="4">
        <v>0</v>
      </c>
      <c r="K271" s="10">
        <v>0</v>
      </c>
      <c r="L271" s="4">
        <v>27.009891304347828</v>
      </c>
      <c r="M271" s="4">
        <v>0</v>
      </c>
      <c r="N271" s="10">
        <v>0</v>
      </c>
      <c r="O271" s="4">
        <v>21.879456521739133</v>
      </c>
      <c r="P271" s="4">
        <v>0</v>
      </c>
      <c r="Q271" s="8">
        <v>0</v>
      </c>
      <c r="R271" s="4">
        <v>0</v>
      </c>
      <c r="S271" s="4">
        <v>0</v>
      </c>
      <c r="T271" s="10" t="s">
        <v>912</v>
      </c>
      <c r="U271" s="4">
        <v>5.1304347826086953</v>
      </c>
      <c r="V271" s="4">
        <v>0</v>
      </c>
      <c r="W271" s="10">
        <v>0</v>
      </c>
      <c r="X271" s="4">
        <v>8.8414130434782603</v>
      </c>
      <c r="Y271" s="4">
        <v>0</v>
      </c>
      <c r="Z271" s="10">
        <v>0</v>
      </c>
      <c r="AA271" s="4">
        <v>0</v>
      </c>
      <c r="AB271" s="4">
        <v>0</v>
      </c>
      <c r="AC271" s="10" t="s">
        <v>912</v>
      </c>
      <c r="AD271" s="4">
        <v>52.701086956521742</v>
      </c>
      <c r="AE271" s="4">
        <v>0</v>
      </c>
      <c r="AF271" s="10">
        <v>0</v>
      </c>
      <c r="AG271" s="4">
        <v>0</v>
      </c>
      <c r="AH271" s="4">
        <v>0</v>
      </c>
      <c r="AI271" s="10" t="s">
        <v>912</v>
      </c>
      <c r="AJ271" s="4">
        <v>5.6854347826086959</v>
      </c>
      <c r="AK271" s="4">
        <v>0</v>
      </c>
      <c r="AL271" s="10" t="s">
        <v>912</v>
      </c>
      <c r="AM271" s="1">
        <v>265716</v>
      </c>
      <c r="AN271" s="1">
        <v>7</v>
      </c>
      <c r="AX271"/>
      <c r="AY271"/>
    </row>
    <row r="272" spans="1:51" x14ac:dyDescent="0.25">
      <c r="A272" t="s">
        <v>496</v>
      </c>
      <c r="B272" t="s">
        <v>20</v>
      </c>
      <c r="C272" t="s">
        <v>677</v>
      </c>
      <c r="D272" t="s">
        <v>590</v>
      </c>
      <c r="E272" s="4">
        <v>48.676056338028168</v>
      </c>
      <c r="F272" s="4">
        <v>172.60309859154933</v>
      </c>
      <c r="G272" s="4">
        <v>5.848591549295775</v>
      </c>
      <c r="H272" s="10">
        <v>3.3884626620382836E-2</v>
      </c>
      <c r="I272" s="4">
        <v>159.85309859154933</v>
      </c>
      <c r="J272" s="4">
        <v>5.848591549295775</v>
      </c>
      <c r="K272" s="10">
        <v>3.6587289210075792E-2</v>
      </c>
      <c r="L272" s="4">
        <v>37.891549295774652</v>
      </c>
      <c r="M272" s="4">
        <v>0.55281690140845074</v>
      </c>
      <c r="N272" s="10">
        <v>1.4589450990595844E-2</v>
      </c>
      <c r="O272" s="4">
        <v>29.314084507042256</v>
      </c>
      <c r="P272" s="4">
        <v>0.55281690140845074</v>
      </c>
      <c r="Q272" s="8">
        <v>1.8858405804064768E-2</v>
      </c>
      <c r="R272" s="4">
        <v>4.859154929577465</v>
      </c>
      <c r="S272" s="4">
        <v>0</v>
      </c>
      <c r="T272" s="10">
        <v>0</v>
      </c>
      <c r="U272" s="4">
        <v>3.7183098591549295</v>
      </c>
      <c r="V272" s="4">
        <v>0</v>
      </c>
      <c r="W272" s="10">
        <v>0</v>
      </c>
      <c r="X272" s="4">
        <v>36.096760563380286</v>
      </c>
      <c r="Y272" s="4">
        <v>0.13732394366197184</v>
      </c>
      <c r="Z272" s="10">
        <v>3.8043287408257146E-3</v>
      </c>
      <c r="AA272" s="4">
        <v>4.172535211267606</v>
      </c>
      <c r="AB272" s="4">
        <v>0</v>
      </c>
      <c r="AC272" s="10">
        <v>0</v>
      </c>
      <c r="AD272" s="4">
        <v>77.333943661971844</v>
      </c>
      <c r="AE272" s="4">
        <v>5.158450704225352</v>
      </c>
      <c r="AF272" s="10">
        <v>6.670357749726355E-2</v>
      </c>
      <c r="AG272" s="4">
        <v>7.7700000000000014</v>
      </c>
      <c r="AH272" s="4">
        <v>0</v>
      </c>
      <c r="AI272" s="10">
        <v>0</v>
      </c>
      <c r="AJ272" s="4">
        <v>9.3383098591549292</v>
      </c>
      <c r="AK272" s="4">
        <v>0</v>
      </c>
      <c r="AL272" s="10" t="s">
        <v>912</v>
      </c>
      <c r="AM272" s="1">
        <v>265110</v>
      </c>
      <c r="AN272" s="1">
        <v>7</v>
      </c>
      <c r="AX272"/>
      <c r="AY272"/>
    </row>
    <row r="273" spans="1:51" x14ac:dyDescent="0.25">
      <c r="A273" t="s">
        <v>496</v>
      </c>
      <c r="B273" t="s">
        <v>404</v>
      </c>
      <c r="C273" t="s">
        <v>681</v>
      </c>
      <c r="D273" t="s">
        <v>567</v>
      </c>
      <c r="E273" s="4">
        <v>48.913043478260867</v>
      </c>
      <c r="F273" s="4">
        <v>142.89260869565214</v>
      </c>
      <c r="G273" s="4">
        <v>0</v>
      </c>
      <c r="H273" s="10">
        <v>0</v>
      </c>
      <c r="I273" s="4">
        <v>127.37576086956518</v>
      </c>
      <c r="J273" s="4">
        <v>0</v>
      </c>
      <c r="K273" s="10">
        <v>0</v>
      </c>
      <c r="L273" s="4">
        <v>35.429347826086953</v>
      </c>
      <c r="M273" s="4">
        <v>0</v>
      </c>
      <c r="N273" s="10">
        <v>0</v>
      </c>
      <c r="O273" s="4">
        <v>21.912499999999994</v>
      </c>
      <c r="P273" s="4">
        <v>0</v>
      </c>
      <c r="Q273" s="8">
        <v>0</v>
      </c>
      <c r="R273" s="4">
        <v>3.8646739130434784</v>
      </c>
      <c r="S273" s="4">
        <v>0</v>
      </c>
      <c r="T273" s="10">
        <v>0</v>
      </c>
      <c r="U273" s="4">
        <v>9.6521739130434785</v>
      </c>
      <c r="V273" s="4">
        <v>0</v>
      </c>
      <c r="W273" s="10">
        <v>0</v>
      </c>
      <c r="X273" s="4">
        <v>26.054347826086946</v>
      </c>
      <c r="Y273" s="4">
        <v>0</v>
      </c>
      <c r="Z273" s="10">
        <v>0</v>
      </c>
      <c r="AA273" s="4">
        <v>2</v>
      </c>
      <c r="AB273" s="4">
        <v>0</v>
      </c>
      <c r="AC273" s="10">
        <v>0</v>
      </c>
      <c r="AD273" s="4">
        <v>48.720652173913038</v>
      </c>
      <c r="AE273" s="4">
        <v>0</v>
      </c>
      <c r="AF273" s="10">
        <v>0</v>
      </c>
      <c r="AG273" s="4">
        <v>3.4972826086956523</v>
      </c>
      <c r="AH273" s="4">
        <v>0</v>
      </c>
      <c r="AI273" s="10">
        <v>0</v>
      </c>
      <c r="AJ273" s="4">
        <v>27.190978260869553</v>
      </c>
      <c r="AK273" s="4">
        <v>0</v>
      </c>
      <c r="AL273" s="10" t="s">
        <v>912</v>
      </c>
      <c r="AM273" s="1">
        <v>265813</v>
      </c>
      <c r="AN273" s="1">
        <v>7</v>
      </c>
      <c r="AX273"/>
      <c r="AY273"/>
    </row>
    <row r="274" spans="1:51" x14ac:dyDescent="0.25">
      <c r="A274" t="s">
        <v>496</v>
      </c>
      <c r="B274" t="s">
        <v>381</v>
      </c>
      <c r="C274" t="s">
        <v>683</v>
      </c>
      <c r="D274" t="s">
        <v>589</v>
      </c>
      <c r="E274" s="4">
        <v>72.271739130434781</v>
      </c>
      <c r="F274" s="4">
        <v>370.79076086956519</v>
      </c>
      <c r="G274" s="4">
        <v>0</v>
      </c>
      <c r="H274" s="10">
        <v>0</v>
      </c>
      <c r="I274" s="4">
        <v>360.00815217391306</v>
      </c>
      <c r="J274" s="4">
        <v>0</v>
      </c>
      <c r="K274" s="10">
        <v>0</v>
      </c>
      <c r="L274" s="4">
        <v>13.252717391304348</v>
      </c>
      <c r="M274" s="4">
        <v>0</v>
      </c>
      <c r="N274" s="10">
        <v>0</v>
      </c>
      <c r="O274" s="4">
        <v>2.4701086956521738</v>
      </c>
      <c r="P274" s="4">
        <v>0</v>
      </c>
      <c r="Q274" s="8">
        <v>0</v>
      </c>
      <c r="R274" s="4">
        <v>5.6521739130434785</v>
      </c>
      <c r="S274" s="4">
        <v>0</v>
      </c>
      <c r="T274" s="10">
        <v>0</v>
      </c>
      <c r="U274" s="4">
        <v>5.1304347826086953</v>
      </c>
      <c r="V274" s="4">
        <v>0</v>
      </c>
      <c r="W274" s="10">
        <v>0</v>
      </c>
      <c r="X274" s="4">
        <v>94.201086956521735</v>
      </c>
      <c r="Y274" s="4">
        <v>0</v>
      </c>
      <c r="Z274" s="10">
        <v>0</v>
      </c>
      <c r="AA274" s="4">
        <v>0</v>
      </c>
      <c r="AB274" s="4">
        <v>0</v>
      </c>
      <c r="AC274" s="10" t="s">
        <v>912</v>
      </c>
      <c r="AD274" s="4">
        <v>185.93206521739131</v>
      </c>
      <c r="AE274" s="4">
        <v>0</v>
      </c>
      <c r="AF274" s="10">
        <v>0</v>
      </c>
      <c r="AG274" s="4">
        <v>0</v>
      </c>
      <c r="AH274" s="4">
        <v>0</v>
      </c>
      <c r="AI274" s="10" t="s">
        <v>912</v>
      </c>
      <c r="AJ274" s="4">
        <v>77.404891304347828</v>
      </c>
      <c r="AK274" s="4">
        <v>0</v>
      </c>
      <c r="AL274" s="10" t="s">
        <v>912</v>
      </c>
      <c r="AM274" s="1">
        <v>265783</v>
      </c>
      <c r="AN274" s="1">
        <v>7</v>
      </c>
      <c r="AX274"/>
      <c r="AY274"/>
    </row>
    <row r="275" spans="1:51" x14ac:dyDescent="0.25">
      <c r="A275" t="s">
        <v>496</v>
      </c>
      <c r="B275" t="s">
        <v>151</v>
      </c>
      <c r="C275" t="s">
        <v>642</v>
      </c>
      <c r="D275" t="s">
        <v>598</v>
      </c>
      <c r="E275" s="4">
        <v>63.869565217391305</v>
      </c>
      <c r="F275" s="4">
        <v>213.8228260869565</v>
      </c>
      <c r="G275" s="4">
        <v>2.1738043478260867</v>
      </c>
      <c r="H275" s="10">
        <v>1.0166381146520128E-2</v>
      </c>
      <c r="I275" s="4">
        <v>197.88641304347823</v>
      </c>
      <c r="J275" s="4">
        <v>2.1738043478260867</v>
      </c>
      <c r="K275" s="10">
        <v>1.0985111682975796E-2</v>
      </c>
      <c r="L275" s="4">
        <v>21.249565217391304</v>
      </c>
      <c r="M275" s="4">
        <v>0</v>
      </c>
      <c r="N275" s="10">
        <v>0</v>
      </c>
      <c r="O275" s="4">
        <v>11.014239130434781</v>
      </c>
      <c r="P275" s="4">
        <v>0</v>
      </c>
      <c r="Q275" s="8">
        <v>0</v>
      </c>
      <c r="R275" s="4">
        <v>4.8141304347826086</v>
      </c>
      <c r="S275" s="4">
        <v>0</v>
      </c>
      <c r="T275" s="10">
        <v>0</v>
      </c>
      <c r="U275" s="4">
        <v>5.4211956521739131</v>
      </c>
      <c r="V275" s="4">
        <v>0</v>
      </c>
      <c r="W275" s="10">
        <v>0</v>
      </c>
      <c r="X275" s="4">
        <v>49.829891304347832</v>
      </c>
      <c r="Y275" s="4">
        <v>0</v>
      </c>
      <c r="Z275" s="10">
        <v>0</v>
      </c>
      <c r="AA275" s="4">
        <v>5.7010869565217392</v>
      </c>
      <c r="AB275" s="4">
        <v>0</v>
      </c>
      <c r="AC275" s="10">
        <v>0</v>
      </c>
      <c r="AD275" s="4">
        <v>102.16554347826086</v>
      </c>
      <c r="AE275" s="4">
        <v>2.1738043478260867</v>
      </c>
      <c r="AF275" s="10">
        <v>2.1277274840598645E-2</v>
      </c>
      <c r="AG275" s="4">
        <v>11.314347826086957</v>
      </c>
      <c r="AH275" s="4">
        <v>0</v>
      </c>
      <c r="AI275" s="10">
        <v>0</v>
      </c>
      <c r="AJ275" s="4">
        <v>23.562391304347823</v>
      </c>
      <c r="AK275" s="4">
        <v>0</v>
      </c>
      <c r="AL275" s="10" t="s">
        <v>912</v>
      </c>
      <c r="AM275" s="1">
        <v>265412</v>
      </c>
      <c r="AN275" s="1">
        <v>7</v>
      </c>
      <c r="AX275"/>
      <c r="AY275"/>
    </row>
    <row r="276" spans="1:51" x14ac:dyDescent="0.25">
      <c r="A276" t="s">
        <v>496</v>
      </c>
      <c r="B276" t="s">
        <v>237</v>
      </c>
      <c r="C276" t="s">
        <v>677</v>
      </c>
      <c r="D276" t="s">
        <v>590</v>
      </c>
      <c r="E276" s="4">
        <v>56.945652173913047</v>
      </c>
      <c r="F276" s="4">
        <v>80.855978260869563</v>
      </c>
      <c r="G276" s="4">
        <v>0</v>
      </c>
      <c r="H276" s="10">
        <v>0</v>
      </c>
      <c r="I276" s="4">
        <v>68.100543478260875</v>
      </c>
      <c r="J276" s="4">
        <v>0</v>
      </c>
      <c r="K276" s="10">
        <v>0</v>
      </c>
      <c r="L276" s="4">
        <v>14.146739130434781</v>
      </c>
      <c r="M276" s="4">
        <v>0</v>
      </c>
      <c r="N276" s="10">
        <v>0</v>
      </c>
      <c r="O276" s="4">
        <v>1.3913043478260869</v>
      </c>
      <c r="P276" s="4">
        <v>0</v>
      </c>
      <c r="Q276" s="8">
        <v>0</v>
      </c>
      <c r="R276" s="4">
        <v>0</v>
      </c>
      <c r="S276" s="4">
        <v>0</v>
      </c>
      <c r="T276" s="10" t="s">
        <v>912</v>
      </c>
      <c r="U276" s="4">
        <v>12.755434782608695</v>
      </c>
      <c r="V276" s="4">
        <v>0</v>
      </c>
      <c r="W276" s="10">
        <v>0</v>
      </c>
      <c r="X276" s="4">
        <v>13.733695652173912</v>
      </c>
      <c r="Y276" s="4">
        <v>0</v>
      </c>
      <c r="Z276" s="10">
        <v>0</v>
      </c>
      <c r="AA276" s="4">
        <v>0</v>
      </c>
      <c r="AB276" s="4">
        <v>0</v>
      </c>
      <c r="AC276" s="10" t="s">
        <v>912</v>
      </c>
      <c r="AD276" s="4">
        <v>45.165760869565219</v>
      </c>
      <c r="AE276" s="4">
        <v>0</v>
      </c>
      <c r="AF276" s="10">
        <v>0</v>
      </c>
      <c r="AG276" s="4">
        <v>0</v>
      </c>
      <c r="AH276" s="4">
        <v>0</v>
      </c>
      <c r="AI276" s="10" t="s">
        <v>912</v>
      </c>
      <c r="AJ276" s="4">
        <v>7.8097826086956523</v>
      </c>
      <c r="AK276" s="4">
        <v>0</v>
      </c>
      <c r="AL276" s="10" t="s">
        <v>912</v>
      </c>
      <c r="AM276" s="1">
        <v>265558</v>
      </c>
      <c r="AN276" s="1">
        <v>7</v>
      </c>
      <c r="AX276"/>
      <c r="AY276"/>
    </row>
    <row r="277" spans="1:51" x14ac:dyDescent="0.25">
      <c r="A277" t="s">
        <v>496</v>
      </c>
      <c r="B277" t="s">
        <v>280</v>
      </c>
      <c r="C277" t="s">
        <v>716</v>
      </c>
      <c r="D277" t="s">
        <v>593</v>
      </c>
      <c r="E277" s="4">
        <v>95.228260869565219</v>
      </c>
      <c r="F277" s="4">
        <v>401.34695652173912</v>
      </c>
      <c r="G277" s="4">
        <v>191.01358695652175</v>
      </c>
      <c r="H277" s="10">
        <v>0.47593132040151753</v>
      </c>
      <c r="I277" s="4">
        <v>384.92304347826087</v>
      </c>
      <c r="J277" s="4">
        <v>188.8396739130435</v>
      </c>
      <c r="K277" s="10">
        <v>0.49059072225617095</v>
      </c>
      <c r="L277" s="4">
        <v>55.007282608695647</v>
      </c>
      <c r="M277" s="4">
        <v>2.7010869565217392</v>
      </c>
      <c r="N277" s="10">
        <v>4.9104170001205379E-2</v>
      </c>
      <c r="O277" s="4">
        <v>38.583369565217389</v>
      </c>
      <c r="P277" s="4">
        <v>0.52717391304347827</v>
      </c>
      <c r="Q277" s="8">
        <v>1.3663241935165805E-2</v>
      </c>
      <c r="R277" s="4">
        <v>10.771739130434783</v>
      </c>
      <c r="S277" s="4">
        <v>2.1739130434782608</v>
      </c>
      <c r="T277" s="10">
        <v>0.20181634712411703</v>
      </c>
      <c r="U277" s="4">
        <v>5.6521739130434785</v>
      </c>
      <c r="V277" s="4">
        <v>0</v>
      </c>
      <c r="W277" s="10">
        <v>0</v>
      </c>
      <c r="X277" s="4">
        <v>87.277173913043484</v>
      </c>
      <c r="Y277" s="4">
        <v>34.888586956521742</v>
      </c>
      <c r="Z277" s="10">
        <v>0.39974469145027713</v>
      </c>
      <c r="AA277" s="4">
        <v>0</v>
      </c>
      <c r="AB277" s="4">
        <v>0</v>
      </c>
      <c r="AC277" s="10" t="s">
        <v>912</v>
      </c>
      <c r="AD277" s="4">
        <v>224.80978260869566</v>
      </c>
      <c r="AE277" s="4">
        <v>141.97282608695653</v>
      </c>
      <c r="AF277" s="10">
        <v>0.63152423546476488</v>
      </c>
      <c r="AG277" s="4">
        <v>0</v>
      </c>
      <c r="AH277" s="4">
        <v>0</v>
      </c>
      <c r="AI277" s="10" t="s">
        <v>912</v>
      </c>
      <c r="AJ277" s="4">
        <v>34.252717391304351</v>
      </c>
      <c r="AK277" s="4">
        <v>11.451086956521738</v>
      </c>
      <c r="AL277" s="10">
        <v>2.9912197437114387</v>
      </c>
      <c r="AM277" s="1">
        <v>265636</v>
      </c>
      <c r="AN277" s="1">
        <v>7</v>
      </c>
      <c r="AX277"/>
      <c r="AY277"/>
    </row>
    <row r="278" spans="1:51" x14ac:dyDescent="0.25">
      <c r="A278" t="s">
        <v>496</v>
      </c>
      <c r="B278" t="s">
        <v>395</v>
      </c>
      <c r="C278" t="s">
        <v>657</v>
      </c>
      <c r="D278" t="s">
        <v>544</v>
      </c>
      <c r="E278" s="4">
        <v>84.010869565217391</v>
      </c>
      <c r="F278" s="4">
        <v>374.53097826086957</v>
      </c>
      <c r="G278" s="4">
        <v>0</v>
      </c>
      <c r="H278" s="10">
        <v>0</v>
      </c>
      <c r="I278" s="4">
        <v>340.67771739130433</v>
      </c>
      <c r="J278" s="4">
        <v>0</v>
      </c>
      <c r="K278" s="10">
        <v>0</v>
      </c>
      <c r="L278" s="4">
        <v>70.695652173913047</v>
      </c>
      <c r="M278" s="4">
        <v>0</v>
      </c>
      <c r="N278" s="10">
        <v>0</v>
      </c>
      <c r="O278" s="4">
        <v>57.160326086956523</v>
      </c>
      <c r="P278" s="4">
        <v>0</v>
      </c>
      <c r="Q278" s="8">
        <v>0</v>
      </c>
      <c r="R278" s="4">
        <v>8.1440217391304355</v>
      </c>
      <c r="S278" s="4">
        <v>0</v>
      </c>
      <c r="T278" s="10">
        <v>0</v>
      </c>
      <c r="U278" s="4">
        <v>5.3913043478260869</v>
      </c>
      <c r="V278" s="4">
        <v>0</v>
      </c>
      <c r="W278" s="10">
        <v>0</v>
      </c>
      <c r="X278" s="4">
        <v>76.940217391304344</v>
      </c>
      <c r="Y278" s="4">
        <v>0</v>
      </c>
      <c r="Z278" s="10">
        <v>0</v>
      </c>
      <c r="AA278" s="4">
        <v>20.317934782608695</v>
      </c>
      <c r="AB278" s="4">
        <v>0</v>
      </c>
      <c r="AC278" s="10">
        <v>0</v>
      </c>
      <c r="AD278" s="4">
        <v>181.78641304347823</v>
      </c>
      <c r="AE278" s="4">
        <v>0</v>
      </c>
      <c r="AF278" s="10">
        <v>0</v>
      </c>
      <c r="AG278" s="4">
        <v>0</v>
      </c>
      <c r="AH278" s="4">
        <v>0</v>
      </c>
      <c r="AI278" s="10" t="s">
        <v>912</v>
      </c>
      <c r="AJ278" s="4">
        <v>24.790760869565219</v>
      </c>
      <c r="AK278" s="4">
        <v>0</v>
      </c>
      <c r="AL278" s="10" t="s">
        <v>912</v>
      </c>
      <c r="AM278" s="1">
        <v>265799</v>
      </c>
      <c r="AN278" s="1">
        <v>7</v>
      </c>
      <c r="AX278"/>
      <c r="AY278"/>
    </row>
    <row r="279" spans="1:51" x14ac:dyDescent="0.25">
      <c r="A279" t="s">
        <v>496</v>
      </c>
      <c r="B279" t="s">
        <v>427</v>
      </c>
      <c r="C279" t="s">
        <v>688</v>
      </c>
      <c r="D279" t="s">
        <v>546</v>
      </c>
      <c r="E279" s="4">
        <v>80.902173913043484</v>
      </c>
      <c r="F279" s="4">
        <v>316.01630434782606</v>
      </c>
      <c r="G279" s="4">
        <v>0.51630434782608692</v>
      </c>
      <c r="H279" s="10">
        <v>1.6337902213355805E-3</v>
      </c>
      <c r="I279" s="4">
        <v>310.01630434782606</v>
      </c>
      <c r="J279" s="4">
        <v>0.51630434782608692</v>
      </c>
      <c r="K279" s="10">
        <v>1.6654103045071261E-3</v>
      </c>
      <c r="L279" s="4">
        <v>35.616847826086953</v>
      </c>
      <c r="M279" s="4">
        <v>0</v>
      </c>
      <c r="N279" s="10">
        <v>0</v>
      </c>
      <c r="O279" s="4">
        <v>29.616847826086957</v>
      </c>
      <c r="P279" s="4">
        <v>0</v>
      </c>
      <c r="Q279" s="8">
        <v>0</v>
      </c>
      <c r="R279" s="4">
        <v>0.52173913043478259</v>
      </c>
      <c r="S279" s="4">
        <v>0</v>
      </c>
      <c r="T279" s="10">
        <v>0</v>
      </c>
      <c r="U279" s="4">
        <v>5.4782608695652177</v>
      </c>
      <c r="V279" s="4">
        <v>0</v>
      </c>
      <c r="W279" s="10">
        <v>0</v>
      </c>
      <c r="X279" s="4">
        <v>75.467391304347828</v>
      </c>
      <c r="Y279" s="4">
        <v>0.51630434782608692</v>
      </c>
      <c r="Z279" s="10">
        <v>6.8414230159873244E-3</v>
      </c>
      <c r="AA279" s="4">
        <v>0</v>
      </c>
      <c r="AB279" s="4">
        <v>0</v>
      </c>
      <c r="AC279" s="10" t="s">
        <v>912</v>
      </c>
      <c r="AD279" s="4">
        <v>169.46195652173913</v>
      </c>
      <c r="AE279" s="4">
        <v>0</v>
      </c>
      <c r="AF279" s="10">
        <v>0</v>
      </c>
      <c r="AG279" s="4">
        <v>0</v>
      </c>
      <c r="AH279" s="4">
        <v>0</v>
      </c>
      <c r="AI279" s="10" t="s">
        <v>912</v>
      </c>
      <c r="AJ279" s="4">
        <v>35.470108695652172</v>
      </c>
      <c r="AK279" s="4">
        <v>0</v>
      </c>
      <c r="AL279" s="10" t="s">
        <v>912</v>
      </c>
      <c r="AM279" s="1">
        <v>265840</v>
      </c>
      <c r="AN279" s="1">
        <v>7</v>
      </c>
      <c r="AX279"/>
      <c r="AY279"/>
    </row>
    <row r="280" spans="1:51" x14ac:dyDescent="0.25">
      <c r="A280" t="s">
        <v>496</v>
      </c>
      <c r="B280" t="s">
        <v>153</v>
      </c>
      <c r="C280" t="s">
        <v>661</v>
      </c>
      <c r="D280" t="s">
        <v>522</v>
      </c>
      <c r="E280" s="4">
        <v>72.532608695652172</v>
      </c>
      <c r="F280" s="4">
        <v>203.30032608695652</v>
      </c>
      <c r="G280" s="4">
        <v>0</v>
      </c>
      <c r="H280" s="10">
        <v>0</v>
      </c>
      <c r="I280" s="4">
        <v>198.63750000000002</v>
      </c>
      <c r="J280" s="4">
        <v>0</v>
      </c>
      <c r="K280" s="10">
        <v>0</v>
      </c>
      <c r="L280" s="4">
        <v>36.999347826086954</v>
      </c>
      <c r="M280" s="4">
        <v>0</v>
      </c>
      <c r="N280" s="10">
        <v>0</v>
      </c>
      <c r="O280" s="4">
        <v>32.336521739130433</v>
      </c>
      <c r="P280" s="4">
        <v>0</v>
      </c>
      <c r="Q280" s="8">
        <v>0</v>
      </c>
      <c r="R280" s="4">
        <v>0</v>
      </c>
      <c r="S280" s="4">
        <v>0</v>
      </c>
      <c r="T280" s="10" t="s">
        <v>912</v>
      </c>
      <c r="U280" s="4">
        <v>4.6628260869565219</v>
      </c>
      <c r="V280" s="4">
        <v>0</v>
      </c>
      <c r="W280" s="10">
        <v>0</v>
      </c>
      <c r="X280" s="4">
        <v>47.900652173913038</v>
      </c>
      <c r="Y280" s="4">
        <v>0</v>
      </c>
      <c r="Z280" s="10">
        <v>0</v>
      </c>
      <c r="AA280" s="4">
        <v>0</v>
      </c>
      <c r="AB280" s="4">
        <v>0</v>
      </c>
      <c r="AC280" s="10" t="s">
        <v>912</v>
      </c>
      <c r="AD280" s="4">
        <v>58.388152173913042</v>
      </c>
      <c r="AE280" s="4">
        <v>0</v>
      </c>
      <c r="AF280" s="10">
        <v>0</v>
      </c>
      <c r="AG280" s="4">
        <v>5.8330434782608691</v>
      </c>
      <c r="AH280" s="4">
        <v>0</v>
      </c>
      <c r="AI280" s="10">
        <v>0</v>
      </c>
      <c r="AJ280" s="4">
        <v>54.179130434782614</v>
      </c>
      <c r="AK280" s="4">
        <v>0</v>
      </c>
      <c r="AL280" s="10" t="s">
        <v>912</v>
      </c>
      <c r="AM280" s="1">
        <v>265415</v>
      </c>
      <c r="AN280" s="1">
        <v>7</v>
      </c>
      <c r="AX280"/>
      <c r="AY280"/>
    </row>
    <row r="281" spans="1:51" x14ac:dyDescent="0.25">
      <c r="A281" t="s">
        <v>496</v>
      </c>
      <c r="B281" t="s">
        <v>202</v>
      </c>
      <c r="C281" t="s">
        <v>794</v>
      </c>
      <c r="D281" t="s">
        <v>551</v>
      </c>
      <c r="E281" s="4">
        <v>16.804347826086957</v>
      </c>
      <c r="F281" s="4">
        <v>73.207717391304342</v>
      </c>
      <c r="G281" s="4">
        <v>31.333260869565219</v>
      </c>
      <c r="H281" s="10">
        <v>0.42800488781920421</v>
      </c>
      <c r="I281" s="4">
        <v>65.368695652173912</v>
      </c>
      <c r="J281" s="4">
        <v>30.376739130434785</v>
      </c>
      <c r="K281" s="10">
        <v>0.46469856599356163</v>
      </c>
      <c r="L281" s="4">
        <v>11.196630434782609</v>
      </c>
      <c r="M281" s="4">
        <v>1.3804347826086958</v>
      </c>
      <c r="N281" s="10">
        <v>0.12329019794386899</v>
      </c>
      <c r="O281" s="4">
        <v>3.3576086956521745</v>
      </c>
      <c r="P281" s="4">
        <v>0.42391304347826086</v>
      </c>
      <c r="Q281" s="8">
        <v>0.12625445127873097</v>
      </c>
      <c r="R281" s="4">
        <v>3.4783695652173914</v>
      </c>
      <c r="S281" s="4">
        <v>0</v>
      </c>
      <c r="T281" s="10">
        <v>0</v>
      </c>
      <c r="U281" s="4">
        <v>4.3606521739130439</v>
      </c>
      <c r="V281" s="4">
        <v>0.95652173913043481</v>
      </c>
      <c r="W281" s="10">
        <v>0.21935290891868986</v>
      </c>
      <c r="X281" s="4">
        <v>25.083369565217389</v>
      </c>
      <c r="Y281" s="4">
        <v>0</v>
      </c>
      <c r="Z281" s="10">
        <v>0</v>
      </c>
      <c r="AA281" s="4">
        <v>0</v>
      </c>
      <c r="AB281" s="4">
        <v>0</v>
      </c>
      <c r="AC281" s="10" t="s">
        <v>912</v>
      </c>
      <c r="AD281" s="4">
        <v>30.891521739130429</v>
      </c>
      <c r="AE281" s="4">
        <v>29.952826086956524</v>
      </c>
      <c r="AF281" s="10">
        <v>0.96961316246894835</v>
      </c>
      <c r="AG281" s="4">
        <v>1.2750000000000001</v>
      </c>
      <c r="AH281" s="4">
        <v>0</v>
      </c>
      <c r="AI281" s="10">
        <v>0</v>
      </c>
      <c r="AJ281" s="4">
        <v>4.7611956521739129</v>
      </c>
      <c r="AK281" s="4">
        <v>0</v>
      </c>
      <c r="AL281" s="10" t="s">
        <v>912</v>
      </c>
      <c r="AM281" s="1">
        <v>265501</v>
      </c>
      <c r="AN281" s="1">
        <v>7</v>
      </c>
      <c r="AX281"/>
      <c r="AY281"/>
    </row>
    <row r="282" spans="1:51" x14ac:dyDescent="0.25">
      <c r="A282" t="s">
        <v>496</v>
      </c>
      <c r="B282" t="s">
        <v>59</v>
      </c>
      <c r="C282" t="s">
        <v>740</v>
      </c>
      <c r="D282" t="s">
        <v>603</v>
      </c>
      <c r="E282" s="4">
        <v>58.521739130434781</v>
      </c>
      <c r="F282" s="4">
        <v>175.67891304347825</v>
      </c>
      <c r="G282" s="4">
        <v>0.16304347826086957</v>
      </c>
      <c r="H282" s="10">
        <v>9.2807654280350896E-4</v>
      </c>
      <c r="I282" s="4">
        <v>161.51445652173913</v>
      </c>
      <c r="J282" s="4">
        <v>0.16304347826086957</v>
      </c>
      <c r="K282" s="10">
        <v>1.0094667794577547E-3</v>
      </c>
      <c r="L282" s="4">
        <v>18.231630434782609</v>
      </c>
      <c r="M282" s="4">
        <v>0.16304347826086957</v>
      </c>
      <c r="N282" s="10">
        <v>8.9428906999898649E-3</v>
      </c>
      <c r="O282" s="4">
        <v>8.6152173913043484</v>
      </c>
      <c r="P282" s="4">
        <v>0.16304347826086957</v>
      </c>
      <c r="Q282" s="8">
        <v>1.8925056775170323E-2</v>
      </c>
      <c r="R282" s="4">
        <v>4.8990217391304354</v>
      </c>
      <c r="S282" s="4">
        <v>0</v>
      </c>
      <c r="T282" s="10">
        <v>0</v>
      </c>
      <c r="U282" s="4">
        <v>4.7173913043478262</v>
      </c>
      <c r="V282" s="4">
        <v>0</v>
      </c>
      <c r="W282" s="10">
        <v>0</v>
      </c>
      <c r="X282" s="4">
        <v>44.817391304347801</v>
      </c>
      <c r="Y282" s="4">
        <v>0</v>
      </c>
      <c r="Z282" s="10">
        <v>0</v>
      </c>
      <c r="AA282" s="4">
        <v>4.5480434782608681</v>
      </c>
      <c r="AB282" s="4">
        <v>0</v>
      </c>
      <c r="AC282" s="10">
        <v>0</v>
      </c>
      <c r="AD282" s="4">
        <v>106.21478260869566</v>
      </c>
      <c r="AE282" s="4">
        <v>0</v>
      </c>
      <c r="AF282" s="10">
        <v>0</v>
      </c>
      <c r="AG282" s="4">
        <v>1.867065217391304</v>
      </c>
      <c r="AH282" s="4">
        <v>0</v>
      </c>
      <c r="AI282" s="10">
        <v>0</v>
      </c>
      <c r="AJ282" s="4">
        <v>0</v>
      </c>
      <c r="AK282" s="4">
        <v>0</v>
      </c>
      <c r="AL282" s="10" t="s">
        <v>912</v>
      </c>
      <c r="AM282" s="1">
        <v>265209</v>
      </c>
      <c r="AN282" s="1">
        <v>7</v>
      </c>
      <c r="AX282"/>
      <c r="AY282"/>
    </row>
    <row r="283" spans="1:51" x14ac:dyDescent="0.25">
      <c r="A283" t="s">
        <v>496</v>
      </c>
      <c r="B283" t="s">
        <v>84</v>
      </c>
      <c r="C283" t="s">
        <v>700</v>
      </c>
      <c r="D283" t="s">
        <v>531</v>
      </c>
      <c r="E283" s="4">
        <v>119.97826086956522</v>
      </c>
      <c r="F283" s="4">
        <v>352.63413043478255</v>
      </c>
      <c r="G283" s="4">
        <v>36.616847826086961</v>
      </c>
      <c r="H283" s="10">
        <v>0.10383807086665145</v>
      </c>
      <c r="I283" s="4">
        <v>330.35478260869559</v>
      </c>
      <c r="J283" s="4">
        <v>36.616847826086961</v>
      </c>
      <c r="K283" s="10">
        <v>0.1108409799214547</v>
      </c>
      <c r="L283" s="4">
        <v>42.489565217391295</v>
      </c>
      <c r="M283" s="4">
        <v>0.88586956521739135</v>
      </c>
      <c r="N283" s="10">
        <v>2.084910873257885E-2</v>
      </c>
      <c r="O283" s="4">
        <v>26.599782608695644</v>
      </c>
      <c r="P283" s="4">
        <v>0.88586956521739135</v>
      </c>
      <c r="Q283" s="8">
        <v>3.330363929093897E-2</v>
      </c>
      <c r="R283" s="4">
        <v>9.960434782608699</v>
      </c>
      <c r="S283" s="4">
        <v>0</v>
      </c>
      <c r="T283" s="10">
        <v>0</v>
      </c>
      <c r="U283" s="4">
        <v>5.9293478260869561</v>
      </c>
      <c r="V283" s="4">
        <v>0</v>
      </c>
      <c r="W283" s="10">
        <v>0</v>
      </c>
      <c r="X283" s="4">
        <v>95.969239130434758</v>
      </c>
      <c r="Y283" s="4">
        <v>3.0788043478260869</v>
      </c>
      <c r="Z283" s="10">
        <v>3.208115825156839E-2</v>
      </c>
      <c r="AA283" s="4">
        <v>6.3895652173913051</v>
      </c>
      <c r="AB283" s="4">
        <v>0</v>
      </c>
      <c r="AC283" s="10">
        <v>0</v>
      </c>
      <c r="AD283" s="4">
        <v>163.17608695652171</v>
      </c>
      <c r="AE283" s="4">
        <v>30.418478260869566</v>
      </c>
      <c r="AF283" s="10">
        <v>0.18641504909340406</v>
      </c>
      <c r="AG283" s="4">
        <v>0</v>
      </c>
      <c r="AH283" s="4">
        <v>0</v>
      </c>
      <c r="AI283" s="10" t="s">
        <v>912</v>
      </c>
      <c r="AJ283" s="4">
        <v>44.60967391304348</v>
      </c>
      <c r="AK283" s="4">
        <v>2.2336956521739131</v>
      </c>
      <c r="AL283" s="10">
        <v>19.971240875912407</v>
      </c>
      <c r="AM283" s="1">
        <v>265308</v>
      </c>
      <c r="AN283" s="1">
        <v>7</v>
      </c>
      <c r="AX283"/>
      <c r="AY283"/>
    </row>
    <row r="284" spans="1:51" x14ac:dyDescent="0.25">
      <c r="A284" t="s">
        <v>496</v>
      </c>
      <c r="B284" t="s">
        <v>35</v>
      </c>
      <c r="C284" t="s">
        <v>731</v>
      </c>
      <c r="D284" t="s">
        <v>599</v>
      </c>
      <c r="E284" s="4">
        <v>60.576086956521742</v>
      </c>
      <c r="F284" s="4">
        <v>162.81402173913042</v>
      </c>
      <c r="G284" s="4">
        <v>5.4464130434782607</v>
      </c>
      <c r="H284" s="10">
        <v>3.3451744421649401E-2</v>
      </c>
      <c r="I284" s="4">
        <v>151.48326086956521</v>
      </c>
      <c r="J284" s="4">
        <v>5.4464130434782607</v>
      </c>
      <c r="K284" s="10">
        <v>3.5953893599952928E-2</v>
      </c>
      <c r="L284" s="4">
        <v>14.263586956521738</v>
      </c>
      <c r="M284" s="4">
        <v>0.13043478260869565</v>
      </c>
      <c r="N284" s="10">
        <v>9.1445989712326155E-3</v>
      </c>
      <c r="O284" s="4">
        <v>8.6820652173913047</v>
      </c>
      <c r="P284" s="4">
        <v>0.13043478260869565</v>
      </c>
      <c r="Q284" s="8">
        <v>1.5023474178403756E-2</v>
      </c>
      <c r="R284" s="4">
        <v>0</v>
      </c>
      <c r="S284" s="4">
        <v>0</v>
      </c>
      <c r="T284" s="10" t="s">
        <v>912</v>
      </c>
      <c r="U284" s="4">
        <v>5.5815217391304346</v>
      </c>
      <c r="V284" s="4">
        <v>0</v>
      </c>
      <c r="W284" s="10">
        <v>0</v>
      </c>
      <c r="X284" s="4">
        <v>33.243260869565219</v>
      </c>
      <c r="Y284" s="4">
        <v>1.5995652173913044</v>
      </c>
      <c r="Z284" s="10">
        <v>4.8116976961659438E-2</v>
      </c>
      <c r="AA284" s="4">
        <v>5.7492391304347832</v>
      </c>
      <c r="AB284" s="4">
        <v>0</v>
      </c>
      <c r="AC284" s="10">
        <v>0</v>
      </c>
      <c r="AD284" s="4">
        <v>98.829673913043479</v>
      </c>
      <c r="AE284" s="4">
        <v>3.7164130434782612</v>
      </c>
      <c r="AF284" s="10">
        <v>3.76042224600295E-2</v>
      </c>
      <c r="AG284" s="4">
        <v>9.3614130434782616</v>
      </c>
      <c r="AH284" s="4">
        <v>0</v>
      </c>
      <c r="AI284" s="10">
        <v>0</v>
      </c>
      <c r="AJ284" s="4">
        <v>1.3668478260869565</v>
      </c>
      <c r="AK284" s="4">
        <v>0</v>
      </c>
      <c r="AL284" s="10" t="s">
        <v>912</v>
      </c>
      <c r="AM284" s="1">
        <v>265158</v>
      </c>
      <c r="AN284" s="1">
        <v>7</v>
      </c>
      <c r="AX284"/>
      <c r="AY284"/>
    </row>
    <row r="285" spans="1:51" x14ac:dyDescent="0.25">
      <c r="A285" t="s">
        <v>496</v>
      </c>
      <c r="B285" t="s">
        <v>47</v>
      </c>
      <c r="C285" t="s">
        <v>735</v>
      </c>
      <c r="D285" t="s">
        <v>559</v>
      </c>
      <c r="E285" s="4">
        <v>85.413043478260875</v>
      </c>
      <c r="F285" s="4">
        <v>244.15815217391304</v>
      </c>
      <c r="G285" s="4">
        <v>0</v>
      </c>
      <c r="H285" s="10">
        <v>0</v>
      </c>
      <c r="I285" s="4">
        <v>226.85108695652173</v>
      </c>
      <c r="J285" s="4">
        <v>0</v>
      </c>
      <c r="K285" s="10">
        <v>0</v>
      </c>
      <c r="L285" s="4">
        <v>25.339673913043477</v>
      </c>
      <c r="M285" s="4">
        <v>0</v>
      </c>
      <c r="N285" s="10">
        <v>0</v>
      </c>
      <c r="O285" s="4">
        <v>8.0326086956521738</v>
      </c>
      <c r="P285" s="4">
        <v>0</v>
      </c>
      <c r="Q285" s="8">
        <v>0</v>
      </c>
      <c r="R285" s="4">
        <v>11.654891304347826</v>
      </c>
      <c r="S285" s="4">
        <v>0</v>
      </c>
      <c r="T285" s="10">
        <v>0</v>
      </c>
      <c r="U285" s="4">
        <v>5.6521739130434785</v>
      </c>
      <c r="V285" s="4">
        <v>0</v>
      </c>
      <c r="W285" s="10">
        <v>0</v>
      </c>
      <c r="X285" s="4">
        <v>48.027173913043477</v>
      </c>
      <c r="Y285" s="4">
        <v>0</v>
      </c>
      <c r="Z285" s="10">
        <v>0</v>
      </c>
      <c r="AA285" s="4">
        <v>0</v>
      </c>
      <c r="AB285" s="4">
        <v>0</v>
      </c>
      <c r="AC285" s="10" t="s">
        <v>912</v>
      </c>
      <c r="AD285" s="4">
        <v>109.9429347826087</v>
      </c>
      <c r="AE285" s="4">
        <v>0</v>
      </c>
      <c r="AF285" s="10">
        <v>0</v>
      </c>
      <c r="AG285" s="4">
        <v>12.038043478260869</v>
      </c>
      <c r="AH285" s="4">
        <v>0</v>
      </c>
      <c r="AI285" s="10">
        <v>0</v>
      </c>
      <c r="AJ285" s="4">
        <v>48.810326086956522</v>
      </c>
      <c r="AK285" s="4">
        <v>0</v>
      </c>
      <c r="AL285" s="10" t="s">
        <v>912</v>
      </c>
      <c r="AM285" s="1">
        <v>265175</v>
      </c>
      <c r="AN285" s="1">
        <v>7</v>
      </c>
      <c r="AX285"/>
      <c r="AY285"/>
    </row>
    <row r="286" spans="1:51" x14ac:dyDescent="0.25">
      <c r="A286" t="s">
        <v>496</v>
      </c>
      <c r="B286" t="s">
        <v>42</v>
      </c>
      <c r="C286" t="s">
        <v>732</v>
      </c>
      <c r="D286" t="s">
        <v>600</v>
      </c>
      <c r="E286" s="4">
        <v>77.173913043478265</v>
      </c>
      <c r="F286" s="4">
        <v>254.94923913043476</v>
      </c>
      <c r="G286" s="4">
        <v>0.36228260869565215</v>
      </c>
      <c r="H286" s="10">
        <v>1.4209989797628088E-3</v>
      </c>
      <c r="I286" s="4">
        <v>239.29706521739132</v>
      </c>
      <c r="J286" s="4">
        <v>0.36228260869565215</v>
      </c>
      <c r="K286" s="10">
        <v>1.5139450555590125E-3</v>
      </c>
      <c r="L286" s="4">
        <v>47.136739130434783</v>
      </c>
      <c r="M286" s="4">
        <v>0.36228260869565215</v>
      </c>
      <c r="N286" s="10">
        <v>7.6857800386479665E-3</v>
      </c>
      <c r="O286" s="4">
        <v>31.484565217391303</v>
      </c>
      <c r="P286" s="4">
        <v>0.36228260869565215</v>
      </c>
      <c r="Q286" s="8">
        <v>1.1506673387235981E-2</v>
      </c>
      <c r="R286" s="4">
        <v>10.173913043478262</v>
      </c>
      <c r="S286" s="4">
        <v>0</v>
      </c>
      <c r="T286" s="10">
        <v>0</v>
      </c>
      <c r="U286" s="4">
        <v>5.4782608695652177</v>
      </c>
      <c r="V286" s="4">
        <v>0</v>
      </c>
      <c r="W286" s="10">
        <v>0</v>
      </c>
      <c r="X286" s="4">
        <v>54.508152173913047</v>
      </c>
      <c r="Y286" s="4">
        <v>0</v>
      </c>
      <c r="Z286" s="10">
        <v>0</v>
      </c>
      <c r="AA286" s="4">
        <v>0</v>
      </c>
      <c r="AB286" s="4">
        <v>0</v>
      </c>
      <c r="AC286" s="10" t="s">
        <v>912</v>
      </c>
      <c r="AD286" s="4">
        <v>143.12771739130434</v>
      </c>
      <c r="AE286" s="4">
        <v>0</v>
      </c>
      <c r="AF286" s="10">
        <v>0</v>
      </c>
      <c r="AG286" s="4">
        <v>0</v>
      </c>
      <c r="AH286" s="4">
        <v>0</v>
      </c>
      <c r="AI286" s="10" t="s">
        <v>912</v>
      </c>
      <c r="AJ286" s="4">
        <v>10.176630434782609</v>
      </c>
      <c r="AK286" s="4">
        <v>0</v>
      </c>
      <c r="AL286" s="10" t="s">
        <v>912</v>
      </c>
      <c r="AM286" s="1">
        <v>265168</v>
      </c>
      <c r="AN286" s="1">
        <v>7</v>
      </c>
      <c r="AX286"/>
      <c r="AY286"/>
    </row>
    <row r="287" spans="1:51" x14ac:dyDescent="0.25">
      <c r="A287" t="s">
        <v>496</v>
      </c>
      <c r="B287" t="s">
        <v>87</v>
      </c>
      <c r="C287" t="s">
        <v>752</v>
      </c>
      <c r="D287" t="s">
        <v>593</v>
      </c>
      <c r="E287" s="4">
        <v>177.81521739130434</v>
      </c>
      <c r="F287" s="4">
        <v>619.12347826086943</v>
      </c>
      <c r="G287" s="4">
        <v>163.17206521739138</v>
      </c>
      <c r="H287" s="10">
        <v>0.26355334750952275</v>
      </c>
      <c r="I287" s="4">
        <v>583.91663043478241</v>
      </c>
      <c r="J287" s="4">
        <v>163.17206521739138</v>
      </c>
      <c r="K287" s="10">
        <v>0.27944411361583243</v>
      </c>
      <c r="L287" s="4">
        <v>79.378152173913037</v>
      </c>
      <c r="M287" s="4">
        <v>7.0761956521739107</v>
      </c>
      <c r="N287" s="10">
        <v>8.9145381422716496E-2</v>
      </c>
      <c r="O287" s="4">
        <v>49.997391304347822</v>
      </c>
      <c r="P287" s="4">
        <v>7.0761956521739107</v>
      </c>
      <c r="Q287" s="8">
        <v>0.14153129728507571</v>
      </c>
      <c r="R287" s="4">
        <v>24.337282608695649</v>
      </c>
      <c r="S287" s="4">
        <v>0</v>
      </c>
      <c r="T287" s="10">
        <v>0</v>
      </c>
      <c r="U287" s="4">
        <v>5.0434782608695654</v>
      </c>
      <c r="V287" s="4">
        <v>0</v>
      </c>
      <c r="W287" s="10">
        <v>0</v>
      </c>
      <c r="X287" s="4">
        <v>134.42880434782609</v>
      </c>
      <c r="Y287" s="4">
        <v>53.27119565217393</v>
      </c>
      <c r="Z287" s="10">
        <v>0.39627813332578676</v>
      </c>
      <c r="AA287" s="4">
        <v>5.8260869565217392</v>
      </c>
      <c r="AB287" s="4">
        <v>0</v>
      </c>
      <c r="AC287" s="10">
        <v>0</v>
      </c>
      <c r="AD287" s="4">
        <v>322.97956521739115</v>
      </c>
      <c r="AE287" s="4">
        <v>102.82467391304354</v>
      </c>
      <c r="AF287" s="10">
        <v>0.31836278510014804</v>
      </c>
      <c r="AG287" s="4">
        <v>15.665760869565217</v>
      </c>
      <c r="AH287" s="4">
        <v>0</v>
      </c>
      <c r="AI287" s="10">
        <v>0</v>
      </c>
      <c r="AJ287" s="4">
        <v>60.845108695652172</v>
      </c>
      <c r="AK287" s="4">
        <v>0</v>
      </c>
      <c r="AL287" s="10" t="s">
        <v>912</v>
      </c>
      <c r="AM287" s="1">
        <v>265318</v>
      </c>
      <c r="AN287" s="1">
        <v>7</v>
      </c>
      <c r="AX287"/>
      <c r="AY287"/>
    </row>
    <row r="288" spans="1:51" x14ac:dyDescent="0.25">
      <c r="A288" t="s">
        <v>496</v>
      </c>
      <c r="B288" t="s">
        <v>41</v>
      </c>
      <c r="C288" t="s">
        <v>683</v>
      </c>
      <c r="D288" t="s">
        <v>589</v>
      </c>
      <c r="E288" s="4">
        <v>75.565217391304344</v>
      </c>
      <c r="F288" s="4">
        <v>225.73097826086959</v>
      </c>
      <c r="G288" s="4">
        <v>0</v>
      </c>
      <c r="H288" s="10">
        <v>0</v>
      </c>
      <c r="I288" s="4">
        <v>211.81793478260872</v>
      </c>
      <c r="J288" s="4">
        <v>0</v>
      </c>
      <c r="K288" s="10">
        <v>0</v>
      </c>
      <c r="L288" s="4">
        <v>23.567934782608695</v>
      </c>
      <c r="M288" s="4">
        <v>0</v>
      </c>
      <c r="N288" s="10">
        <v>0</v>
      </c>
      <c r="O288" s="4">
        <v>9.6548913043478262</v>
      </c>
      <c r="P288" s="4">
        <v>0</v>
      </c>
      <c r="Q288" s="8">
        <v>0</v>
      </c>
      <c r="R288" s="4">
        <v>8.4347826086956523</v>
      </c>
      <c r="S288" s="4">
        <v>0</v>
      </c>
      <c r="T288" s="10">
        <v>0</v>
      </c>
      <c r="U288" s="4">
        <v>5.4782608695652177</v>
      </c>
      <c r="V288" s="4">
        <v>0</v>
      </c>
      <c r="W288" s="10">
        <v>0</v>
      </c>
      <c r="X288" s="4">
        <v>78.404891304347828</v>
      </c>
      <c r="Y288" s="4">
        <v>0</v>
      </c>
      <c r="Z288" s="10">
        <v>0</v>
      </c>
      <c r="AA288" s="4">
        <v>0</v>
      </c>
      <c r="AB288" s="4">
        <v>0</v>
      </c>
      <c r="AC288" s="10" t="s">
        <v>912</v>
      </c>
      <c r="AD288" s="4">
        <v>64.266304347826093</v>
      </c>
      <c r="AE288" s="4">
        <v>0</v>
      </c>
      <c r="AF288" s="10">
        <v>0</v>
      </c>
      <c r="AG288" s="4">
        <v>47.926630434782609</v>
      </c>
      <c r="AH288" s="4">
        <v>0</v>
      </c>
      <c r="AI288" s="10">
        <v>0</v>
      </c>
      <c r="AJ288" s="4">
        <v>11.565217391304348</v>
      </c>
      <c r="AK288" s="4">
        <v>0</v>
      </c>
      <c r="AL288" s="10" t="s">
        <v>912</v>
      </c>
      <c r="AM288" s="1">
        <v>265166</v>
      </c>
      <c r="AN288" s="1">
        <v>7</v>
      </c>
      <c r="AX288"/>
      <c r="AY288"/>
    </row>
    <row r="289" spans="1:51" x14ac:dyDescent="0.25">
      <c r="A289" t="s">
        <v>496</v>
      </c>
      <c r="B289" t="s">
        <v>32</v>
      </c>
      <c r="C289" t="s">
        <v>730</v>
      </c>
      <c r="D289" t="s">
        <v>598</v>
      </c>
      <c r="E289" s="4">
        <v>59.086956521739133</v>
      </c>
      <c r="F289" s="4">
        <v>183.89130434782609</v>
      </c>
      <c r="G289" s="4">
        <v>0</v>
      </c>
      <c r="H289" s="10">
        <v>0</v>
      </c>
      <c r="I289" s="4">
        <v>167.71739130434781</v>
      </c>
      <c r="J289" s="4">
        <v>0</v>
      </c>
      <c r="K289" s="10">
        <v>0</v>
      </c>
      <c r="L289" s="4">
        <v>38.684782608695649</v>
      </c>
      <c r="M289" s="4">
        <v>0</v>
      </c>
      <c r="N289" s="10">
        <v>0</v>
      </c>
      <c r="O289" s="4">
        <v>22.510869565217391</v>
      </c>
      <c r="P289" s="4">
        <v>0</v>
      </c>
      <c r="Q289" s="8">
        <v>0</v>
      </c>
      <c r="R289" s="4">
        <v>10.869565217391305</v>
      </c>
      <c r="S289" s="4">
        <v>0</v>
      </c>
      <c r="T289" s="10">
        <v>0</v>
      </c>
      <c r="U289" s="4">
        <v>5.3043478260869561</v>
      </c>
      <c r="V289" s="4">
        <v>0</v>
      </c>
      <c r="W289" s="10">
        <v>0</v>
      </c>
      <c r="X289" s="4">
        <v>46.309782608695649</v>
      </c>
      <c r="Y289" s="4">
        <v>0</v>
      </c>
      <c r="Z289" s="10">
        <v>0</v>
      </c>
      <c r="AA289" s="4">
        <v>0</v>
      </c>
      <c r="AB289" s="4">
        <v>0</v>
      </c>
      <c r="AC289" s="10" t="s">
        <v>912</v>
      </c>
      <c r="AD289" s="4">
        <v>93.527173913043484</v>
      </c>
      <c r="AE289" s="4">
        <v>0</v>
      </c>
      <c r="AF289" s="10">
        <v>0</v>
      </c>
      <c r="AG289" s="4">
        <v>0.49456521739130432</v>
      </c>
      <c r="AH289" s="4">
        <v>0</v>
      </c>
      <c r="AI289" s="10">
        <v>0</v>
      </c>
      <c r="AJ289" s="4">
        <v>4.875</v>
      </c>
      <c r="AK289" s="4">
        <v>0</v>
      </c>
      <c r="AL289" s="10" t="s">
        <v>912</v>
      </c>
      <c r="AM289" s="1">
        <v>265155</v>
      </c>
      <c r="AN289" s="1">
        <v>7</v>
      </c>
      <c r="AX289"/>
      <c r="AY289"/>
    </row>
    <row r="290" spans="1:51" x14ac:dyDescent="0.25">
      <c r="A290" t="s">
        <v>496</v>
      </c>
      <c r="B290" t="s">
        <v>317</v>
      </c>
      <c r="C290" t="s">
        <v>830</v>
      </c>
      <c r="D290" t="s">
        <v>566</v>
      </c>
      <c r="E290" s="4">
        <v>67.576086956521735</v>
      </c>
      <c r="F290" s="4">
        <v>123.14130434782609</v>
      </c>
      <c r="G290" s="4">
        <v>0</v>
      </c>
      <c r="H290" s="10">
        <v>0</v>
      </c>
      <c r="I290" s="4">
        <v>123.14130434782609</v>
      </c>
      <c r="J290" s="4">
        <v>0</v>
      </c>
      <c r="K290" s="10">
        <v>0</v>
      </c>
      <c r="L290" s="4">
        <v>13.826086956521738</v>
      </c>
      <c r="M290" s="4">
        <v>0</v>
      </c>
      <c r="N290" s="10">
        <v>0</v>
      </c>
      <c r="O290" s="4">
        <v>13.826086956521738</v>
      </c>
      <c r="P290" s="4">
        <v>0</v>
      </c>
      <c r="Q290" s="8">
        <v>0</v>
      </c>
      <c r="R290" s="4">
        <v>0</v>
      </c>
      <c r="S290" s="4">
        <v>0</v>
      </c>
      <c r="T290" s="10" t="s">
        <v>912</v>
      </c>
      <c r="U290" s="4">
        <v>0</v>
      </c>
      <c r="V290" s="4">
        <v>0</v>
      </c>
      <c r="W290" s="10" t="s">
        <v>912</v>
      </c>
      <c r="X290" s="4">
        <v>34.619565217391305</v>
      </c>
      <c r="Y290" s="4">
        <v>0</v>
      </c>
      <c r="Z290" s="10">
        <v>0</v>
      </c>
      <c r="AA290" s="4">
        <v>0</v>
      </c>
      <c r="AB290" s="4">
        <v>0</v>
      </c>
      <c r="AC290" s="10" t="s">
        <v>912</v>
      </c>
      <c r="AD290" s="4">
        <v>55.217391304347828</v>
      </c>
      <c r="AE290" s="4">
        <v>0</v>
      </c>
      <c r="AF290" s="10">
        <v>0</v>
      </c>
      <c r="AG290" s="4">
        <v>0</v>
      </c>
      <c r="AH290" s="4">
        <v>0</v>
      </c>
      <c r="AI290" s="10" t="s">
        <v>912</v>
      </c>
      <c r="AJ290" s="4">
        <v>19.478260869565219</v>
      </c>
      <c r="AK290" s="4">
        <v>0</v>
      </c>
      <c r="AL290" s="10" t="s">
        <v>912</v>
      </c>
      <c r="AM290" s="1">
        <v>265698</v>
      </c>
      <c r="AN290" s="1">
        <v>7</v>
      </c>
      <c r="AX290"/>
      <c r="AY290"/>
    </row>
    <row r="291" spans="1:51" x14ac:dyDescent="0.25">
      <c r="A291" t="s">
        <v>496</v>
      </c>
      <c r="B291" t="s">
        <v>90</v>
      </c>
      <c r="C291" t="s">
        <v>756</v>
      </c>
      <c r="D291" t="s">
        <v>565</v>
      </c>
      <c r="E291" s="4">
        <v>51.380434782608695</v>
      </c>
      <c r="F291" s="4">
        <v>150.0589130434783</v>
      </c>
      <c r="G291" s="4">
        <v>0</v>
      </c>
      <c r="H291" s="10">
        <v>0</v>
      </c>
      <c r="I291" s="4">
        <v>140.06891304347829</v>
      </c>
      <c r="J291" s="4">
        <v>0</v>
      </c>
      <c r="K291" s="10">
        <v>0</v>
      </c>
      <c r="L291" s="4">
        <v>25.353478260869572</v>
      </c>
      <c r="M291" s="4">
        <v>0</v>
      </c>
      <c r="N291" s="10">
        <v>0</v>
      </c>
      <c r="O291" s="4">
        <v>15.36347826086957</v>
      </c>
      <c r="P291" s="4">
        <v>0</v>
      </c>
      <c r="Q291" s="8">
        <v>0</v>
      </c>
      <c r="R291" s="4">
        <v>5.2291304347826095</v>
      </c>
      <c r="S291" s="4">
        <v>0</v>
      </c>
      <c r="T291" s="10">
        <v>0</v>
      </c>
      <c r="U291" s="4">
        <v>4.7608695652173916</v>
      </c>
      <c r="V291" s="4">
        <v>0</v>
      </c>
      <c r="W291" s="10">
        <v>0</v>
      </c>
      <c r="X291" s="4">
        <v>20.897826086956517</v>
      </c>
      <c r="Y291" s="4">
        <v>0</v>
      </c>
      <c r="Z291" s="10">
        <v>0</v>
      </c>
      <c r="AA291" s="4">
        <v>0</v>
      </c>
      <c r="AB291" s="4">
        <v>0</v>
      </c>
      <c r="AC291" s="10" t="s">
        <v>912</v>
      </c>
      <c r="AD291" s="4">
        <v>59.924130434782633</v>
      </c>
      <c r="AE291" s="4">
        <v>0</v>
      </c>
      <c r="AF291" s="10">
        <v>0</v>
      </c>
      <c r="AG291" s="4">
        <v>8.4283695652173911</v>
      </c>
      <c r="AH291" s="4">
        <v>0</v>
      </c>
      <c r="AI291" s="10">
        <v>0</v>
      </c>
      <c r="AJ291" s="4">
        <v>35.455108695652186</v>
      </c>
      <c r="AK291" s="4">
        <v>0</v>
      </c>
      <c r="AL291" s="10" t="s">
        <v>912</v>
      </c>
      <c r="AM291" s="1">
        <v>265322</v>
      </c>
      <c r="AN291" s="1">
        <v>7</v>
      </c>
      <c r="AX291"/>
      <c r="AY291"/>
    </row>
    <row r="292" spans="1:51" x14ac:dyDescent="0.25">
      <c r="A292" t="s">
        <v>496</v>
      </c>
      <c r="B292" t="s">
        <v>423</v>
      </c>
      <c r="C292" t="s">
        <v>469</v>
      </c>
      <c r="D292" t="s">
        <v>611</v>
      </c>
      <c r="E292" s="4">
        <v>30.717391304347824</v>
      </c>
      <c r="F292" s="4">
        <v>89.735869565217371</v>
      </c>
      <c r="G292" s="4">
        <v>0</v>
      </c>
      <c r="H292" s="10">
        <v>0</v>
      </c>
      <c r="I292" s="4">
        <v>84.142391304347811</v>
      </c>
      <c r="J292" s="4">
        <v>0</v>
      </c>
      <c r="K292" s="10">
        <v>0</v>
      </c>
      <c r="L292" s="4">
        <v>20.951847826086958</v>
      </c>
      <c r="M292" s="4">
        <v>0</v>
      </c>
      <c r="N292" s="10">
        <v>0</v>
      </c>
      <c r="O292" s="4">
        <v>15.358369565217391</v>
      </c>
      <c r="P292" s="4">
        <v>0</v>
      </c>
      <c r="Q292" s="8">
        <v>0</v>
      </c>
      <c r="R292" s="4">
        <v>3.7326086956521736</v>
      </c>
      <c r="S292" s="4">
        <v>0</v>
      </c>
      <c r="T292" s="10">
        <v>0</v>
      </c>
      <c r="U292" s="4">
        <v>1.8608695652173912</v>
      </c>
      <c r="V292" s="4">
        <v>0</v>
      </c>
      <c r="W292" s="10">
        <v>0</v>
      </c>
      <c r="X292" s="4">
        <v>12.703695652173913</v>
      </c>
      <c r="Y292" s="4">
        <v>0</v>
      </c>
      <c r="Z292" s="10">
        <v>0</v>
      </c>
      <c r="AA292" s="4">
        <v>0</v>
      </c>
      <c r="AB292" s="4">
        <v>0</v>
      </c>
      <c r="AC292" s="10" t="s">
        <v>912</v>
      </c>
      <c r="AD292" s="4">
        <v>37.402717391304343</v>
      </c>
      <c r="AE292" s="4">
        <v>0</v>
      </c>
      <c r="AF292" s="10">
        <v>0</v>
      </c>
      <c r="AG292" s="4">
        <v>0.50510869565217387</v>
      </c>
      <c r="AH292" s="4">
        <v>0</v>
      </c>
      <c r="AI292" s="10">
        <v>0</v>
      </c>
      <c r="AJ292" s="4">
        <v>18.172499999999996</v>
      </c>
      <c r="AK292" s="4">
        <v>0</v>
      </c>
      <c r="AL292" s="10" t="s">
        <v>912</v>
      </c>
      <c r="AM292" s="1">
        <v>265836</v>
      </c>
      <c r="AN292" s="1">
        <v>7</v>
      </c>
      <c r="AX292"/>
      <c r="AY292"/>
    </row>
    <row r="293" spans="1:51" x14ac:dyDescent="0.25">
      <c r="A293" t="s">
        <v>496</v>
      </c>
      <c r="B293" t="s">
        <v>248</v>
      </c>
      <c r="C293" t="s">
        <v>716</v>
      </c>
      <c r="D293" t="s">
        <v>593</v>
      </c>
      <c r="E293" s="4">
        <v>40.184782608695649</v>
      </c>
      <c r="F293" s="4">
        <v>136.0670652173913</v>
      </c>
      <c r="G293" s="4">
        <v>28.965434782608696</v>
      </c>
      <c r="H293" s="10">
        <v>0.21287616320915917</v>
      </c>
      <c r="I293" s="4">
        <v>132.4148913043478</v>
      </c>
      <c r="J293" s="4">
        <v>28.965434782608696</v>
      </c>
      <c r="K293" s="10">
        <v>0.2187475630367989</v>
      </c>
      <c r="L293" s="4">
        <v>14.321304347826091</v>
      </c>
      <c r="M293" s="4">
        <v>1.5652173913043479</v>
      </c>
      <c r="N293" s="10">
        <v>0.10929293542609063</v>
      </c>
      <c r="O293" s="4">
        <v>10.669130434782613</v>
      </c>
      <c r="P293" s="4">
        <v>1.5652173913043479</v>
      </c>
      <c r="Q293" s="8">
        <v>0.14670524471249843</v>
      </c>
      <c r="R293" s="4">
        <v>0</v>
      </c>
      <c r="S293" s="4">
        <v>0</v>
      </c>
      <c r="T293" s="10" t="s">
        <v>912</v>
      </c>
      <c r="U293" s="4">
        <v>3.652173913043478</v>
      </c>
      <c r="V293" s="4">
        <v>0</v>
      </c>
      <c r="W293" s="10">
        <v>0</v>
      </c>
      <c r="X293" s="4">
        <v>33.062499999999993</v>
      </c>
      <c r="Y293" s="4">
        <v>3.2486956521739123</v>
      </c>
      <c r="Z293" s="10">
        <v>9.8259225774636305E-2</v>
      </c>
      <c r="AA293" s="4">
        <v>0</v>
      </c>
      <c r="AB293" s="4">
        <v>0</v>
      </c>
      <c r="AC293" s="10" t="s">
        <v>912</v>
      </c>
      <c r="AD293" s="4">
        <v>53.392391304347818</v>
      </c>
      <c r="AE293" s="4">
        <v>19.034130434782607</v>
      </c>
      <c r="AF293" s="10">
        <v>0.35649518535860431</v>
      </c>
      <c r="AG293" s="4">
        <v>1.201086956521739</v>
      </c>
      <c r="AH293" s="4">
        <v>0</v>
      </c>
      <c r="AI293" s="10">
        <v>0</v>
      </c>
      <c r="AJ293" s="4">
        <v>34.089782608695657</v>
      </c>
      <c r="AK293" s="4">
        <v>5.1173913043478256</v>
      </c>
      <c r="AL293" s="10">
        <v>6.6615548003398484</v>
      </c>
      <c r="AM293" s="1">
        <v>265578</v>
      </c>
      <c r="AN293" s="1">
        <v>7</v>
      </c>
      <c r="AX293"/>
      <c r="AY293"/>
    </row>
    <row r="294" spans="1:51" x14ac:dyDescent="0.25">
      <c r="A294" t="s">
        <v>496</v>
      </c>
      <c r="B294" t="s">
        <v>95</v>
      </c>
      <c r="C294" t="s">
        <v>759</v>
      </c>
      <c r="D294" t="s">
        <v>532</v>
      </c>
      <c r="E294" s="4">
        <v>167.06521739130434</v>
      </c>
      <c r="F294" s="4">
        <v>245.1938043478261</v>
      </c>
      <c r="G294" s="4">
        <v>0</v>
      </c>
      <c r="H294" s="10">
        <v>0</v>
      </c>
      <c r="I294" s="4">
        <v>244.49815217391304</v>
      </c>
      <c r="J294" s="4">
        <v>0</v>
      </c>
      <c r="K294" s="10">
        <v>0</v>
      </c>
      <c r="L294" s="4">
        <v>15.913043478260869</v>
      </c>
      <c r="M294" s="4">
        <v>0</v>
      </c>
      <c r="N294" s="10">
        <v>0</v>
      </c>
      <c r="O294" s="4">
        <v>15.217391304347826</v>
      </c>
      <c r="P294" s="4">
        <v>0</v>
      </c>
      <c r="Q294" s="8">
        <v>0</v>
      </c>
      <c r="R294" s="4">
        <v>0</v>
      </c>
      <c r="S294" s="4">
        <v>0</v>
      </c>
      <c r="T294" s="10" t="s">
        <v>912</v>
      </c>
      <c r="U294" s="4">
        <v>0.69565217391304346</v>
      </c>
      <c r="V294" s="4">
        <v>0</v>
      </c>
      <c r="W294" s="10">
        <v>0</v>
      </c>
      <c r="X294" s="4">
        <v>19.119565217391305</v>
      </c>
      <c r="Y294" s="4">
        <v>0</v>
      </c>
      <c r="Z294" s="10">
        <v>0</v>
      </c>
      <c r="AA294" s="4">
        <v>0</v>
      </c>
      <c r="AB294" s="4">
        <v>0</v>
      </c>
      <c r="AC294" s="10" t="s">
        <v>912</v>
      </c>
      <c r="AD294" s="4">
        <v>158.4354347826087</v>
      </c>
      <c r="AE294" s="4">
        <v>0</v>
      </c>
      <c r="AF294" s="10">
        <v>0</v>
      </c>
      <c r="AG294" s="4">
        <v>0</v>
      </c>
      <c r="AH294" s="4">
        <v>0</v>
      </c>
      <c r="AI294" s="10" t="s">
        <v>912</v>
      </c>
      <c r="AJ294" s="4">
        <v>51.725760869565221</v>
      </c>
      <c r="AK294" s="4">
        <v>0</v>
      </c>
      <c r="AL294" s="10" t="s">
        <v>912</v>
      </c>
      <c r="AM294" s="1">
        <v>265330</v>
      </c>
      <c r="AN294" s="1">
        <v>7</v>
      </c>
      <c r="AX294"/>
      <c r="AY294"/>
    </row>
    <row r="295" spans="1:51" x14ac:dyDescent="0.25">
      <c r="A295" t="s">
        <v>496</v>
      </c>
      <c r="B295" t="s">
        <v>216</v>
      </c>
      <c r="C295" t="s">
        <v>716</v>
      </c>
      <c r="D295" t="s">
        <v>610</v>
      </c>
      <c r="E295" s="4">
        <v>201.5108695652174</v>
      </c>
      <c r="F295" s="4">
        <v>421.05239130434791</v>
      </c>
      <c r="G295" s="4">
        <v>4.7290217391304346</v>
      </c>
      <c r="H295" s="10">
        <v>1.1231433039676461E-2</v>
      </c>
      <c r="I295" s="4">
        <v>387.93554347826091</v>
      </c>
      <c r="J295" s="4">
        <v>4.7290217391304346</v>
      </c>
      <c r="K295" s="10">
        <v>1.2190225460471216E-2</v>
      </c>
      <c r="L295" s="4">
        <v>47.554347826086953</v>
      </c>
      <c r="M295" s="4">
        <v>0</v>
      </c>
      <c r="N295" s="10">
        <v>0</v>
      </c>
      <c r="O295" s="4">
        <v>14.4375</v>
      </c>
      <c r="P295" s="4">
        <v>0</v>
      </c>
      <c r="Q295" s="8">
        <v>0</v>
      </c>
      <c r="R295" s="4">
        <v>26.698369565217391</v>
      </c>
      <c r="S295" s="4">
        <v>0</v>
      </c>
      <c r="T295" s="10">
        <v>0</v>
      </c>
      <c r="U295" s="4">
        <v>6.4184782608695654</v>
      </c>
      <c r="V295" s="4">
        <v>0</v>
      </c>
      <c r="W295" s="10">
        <v>0</v>
      </c>
      <c r="X295" s="4">
        <v>114.61413043478261</v>
      </c>
      <c r="Y295" s="4">
        <v>0</v>
      </c>
      <c r="Z295" s="10">
        <v>0</v>
      </c>
      <c r="AA295" s="4">
        <v>0</v>
      </c>
      <c r="AB295" s="4">
        <v>0</v>
      </c>
      <c r="AC295" s="10" t="s">
        <v>912</v>
      </c>
      <c r="AD295" s="4">
        <v>191.84858695652181</v>
      </c>
      <c r="AE295" s="4">
        <v>4.7290217391304346</v>
      </c>
      <c r="AF295" s="10">
        <v>2.4649760595850317E-2</v>
      </c>
      <c r="AG295" s="4">
        <v>0</v>
      </c>
      <c r="AH295" s="4">
        <v>0</v>
      </c>
      <c r="AI295" s="10" t="s">
        <v>912</v>
      </c>
      <c r="AJ295" s="4">
        <v>67.035326086956516</v>
      </c>
      <c r="AK295" s="4">
        <v>0</v>
      </c>
      <c r="AL295" s="10" t="s">
        <v>912</v>
      </c>
      <c r="AM295" s="1">
        <v>265524</v>
      </c>
      <c r="AN295" s="1">
        <v>7</v>
      </c>
      <c r="AX295"/>
      <c r="AY295"/>
    </row>
    <row r="296" spans="1:51" x14ac:dyDescent="0.25">
      <c r="A296" t="s">
        <v>496</v>
      </c>
      <c r="B296" t="s">
        <v>129</v>
      </c>
      <c r="C296" t="s">
        <v>774</v>
      </c>
      <c r="D296" t="s">
        <v>554</v>
      </c>
      <c r="E296" s="4">
        <v>84.315217391304344</v>
      </c>
      <c r="F296" s="4">
        <v>270.78652173913042</v>
      </c>
      <c r="G296" s="4">
        <v>12.731956521739129</v>
      </c>
      <c r="H296" s="10">
        <v>4.701842780049742E-2</v>
      </c>
      <c r="I296" s="4">
        <v>248.3475</v>
      </c>
      <c r="J296" s="4">
        <v>12.731956521739129</v>
      </c>
      <c r="K296" s="10">
        <v>5.1266698967129237E-2</v>
      </c>
      <c r="L296" s="4">
        <v>22.4375</v>
      </c>
      <c r="M296" s="4">
        <v>0.22554347826086957</v>
      </c>
      <c r="N296" s="10">
        <v>1.0052077025554076E-2</v>
      </c>
      <c r="O296" s="4">
        <v>11.887282608695651</v>
      </c>
      <c r="P296" s="4">
        <v>0.22554347826086957</v>
      </c>
      <c r="Q296" s="8">
        <v>1.897351023655167E-2</v>
      </c>
      <c r="R296" s="4">
        <v>5.5395652173913046</v>
      </c>
      <c r="S296" s="4">
        <v>0</v>
      </c>
      <c r="T296" s="10">
        <v>0</v>
      </c>
      <c r="U296" s="4">
        <v>5.0106521739130434</v>
      </c>
      <c r="V296" s="4">
        <v>0</v>
      </c>
      <c r="W296" s="10">
        <v>0</v>
      </c>
      <c r="X296" s="4">
        <v>64.195869565217393</v>
      </c>
      <c r="Y296" s="4">
        <v>7.1764130434782611</v>
      </c>
      <c r="Z296" s="10">
        <v>0.11178932682246251</v>
      </c>
      <c r="AA296" s="4">
        <v>11.88880434782609</v>
      </c>
      <c r="AB296" s="4">
        <v>0</v>
      </c>
      <c r="AC296" s="10">
        <v>0</v>
      </c>
      <c r="AD296" s="4">
        <v>122.53195652173913</v>
      </c>
      <c r="AE296" s="4">
        <v>5.3299999999999992</v>
      </c>
      <c r="AF296" s="10">
        <v>4.3498856553835993E-2</v>
      </c>
      <c r="AG296" s="4">
        <v>15.657717391304347</v>
      </c>
      <c r="AH296" s="4">
        <v>0</v>
      </c>
      <c r="AI296" s="10">
        <v>0</v>
      </c>
      <c r="AJ296" s="4">
        <v>34.074673913043483</v>
      </c>
      <c r="AK296" s="4">
        <v>0</v>
      </c>
      <c r="AL296" s="10" t="s">
        <v>912</v>
      </c>
      <c r="AM296" s="1">
        <v>265381</v>
      </c>
      <c r="AN296" s="1">
        <v>7</v>
      </c>
      <c r="AX296"/>
      <c r="AY296"/>
    </row>
    <row r="297" spans="1:51" x14ac:dyDescent="0.25">
      <c r="A297" t="s">
        <v>496</v>
      </c>
      <c r="B297" t="s">
        <v>329</v>
      </c>
      <c r="C297" t="s">
        <v>710</v>
      </c>
      <c r="D297" t="s">
        <v>538</v>
      </c>
      <c r="E297" s="4">
        <v>60.141304347826086</v>
      </c>
      <c r="F297" s="4">
        <v>214.62021739130435</v>
      </c>
      <c r="G297" s="4">
        <v>138.07445652173914</v>
      </c>
      <c r="H297" s="10">
        <v>0.64334319571578924</v>
      </c>
      <c r="I297" s="4">
        <v>204.78108695652176</v>
      </c>
      <c r="J297" s="4">
        <v>137.65054347826089</v>
      </c>
      <c r="K297" s="10">
        <v>0.672183869731516</v>
      </c>
      <c r="L297" s="4">
        <v>13.655978260869567</v>
      </c>
      <c r="M297" s="4">
        <v>8.2445652173913047</v>
      </c>
      <c r="N297" s="10">
        <v>0.60373303617622476</v>
      </c>
      <c r="O297" s="4">
        <v>8.2656521739130433</v>
      </c>
      <c r="P297" s="4">
        <v>7.8206521739130439</v>
      </c>
      <c r="Q297" s="8">
        <v>0.94616274788280474</v>
      </c>
      <c r="R297" s="4">
        <v>0.42391304347826086</v>
      </c>
      <c r="S297" s="4">
        <v>0.42391304347826086</v>
      </c>
      <c r="T297" s="10">
        <v>1</v>
      </c>
      <c r="U297" s="4">
        <v>4.9664130434782612</v>
      </c>
      <c r="V297" s="4">
        <v>0</v>
      </c>
      <c r="W297" s="10">
        <v>0</v>
      </c>
      <c r="X297" s="4">
        <v>31.082173913043473</v>
      </c>
      <c r="Y297" s="4">
        <v>17.059673913043479</v>
      </c>
      <c r="Z297" s="10">
        <v>0.54885716683685615</v>
      </c>
      <c r="AA297" s="4">
        <v>4.448804347826087</v>
      </c>
      <c r="AB297" s="4">
        <v>0</v>
      </c>
      <c r="AC297" s="10">
        <v>0</v>
      </c>
      <c r="AD297" s="4">
        <v>120.31684782608697</v>
      </c>
      <c r="AE297" s="4">
        <v>110.23250000000002</v>
      </c>
      <c r="AF297" s="10">
        <v>0.91618507292791229</v>
      </c>
      <c r="AG297" s="4">
        <v>0.39228260869565224</v>
      </c>
      <c r="AH297" s="4">
        <v>0</v>
      </c>
      <c r="AI297" s="10">
        <v>0</v>
      </c>
      <c r="AJ297" s="4">
        <v>44.724130434782609</v>
      </c>
      <c r="AK297" s="4">
        <v>2.5377173913043478</v>
      </c>
      <c r="AL297" s="10">
        <v>17.623763224397138</v>
      </c>
      <c r="AM297" s="1">
        <v>265710</v>
      </c>
      <c r="AN297" s="1">
        <v>7</v>
      </c>
      <c r="AX297"/>
      <c r="AY297"/>
    </row>
    <row r="298" spans="1:51" x14ac:dyDescent="0.25">
      <c r="A298" t="s">
        <v>496</v>
      </c>
      <c r="B298" t="s">
        <v>309</v>
      </c>
      <c r="C298" t="s">
        <v>828</v>
      </c>
      <c r="D298" t="s">
        <v>593</v>
      </c>
      <c r="E298" s="4">
        <v>55.043478260869563</v>
      </c>
      <c r="F298" s="4">
        <v>143.75586956521741</v>
      </c>
      <c r="G298" s="4">
        <v>0</v>
      </c>
      <c r="H298" s="10">
        <v>0</v>
      </c>
      <c r="I298" s="4">
        <v>136.70695652173913</v>
      </c>
      <c r="J298" s="4">
        <v>0</v>
      </c>
      <c r="K298" s="10">
        <v>0</v>
      </c>
      <c r="L298" s="4">
        <v>12.600543478260869</v>
      </c>
      <c r="M298" s="4">
        <v>0</v>
      </c>
      <c r="N298" s="10">
        <v>0</v>
      </c>
      <c r="O298" s="4">
        <v>5.5516304347826084</v>
      </c>
      <c r="P298" s="4">
        <v>0</v>
      </c>
      <c r="Q298" s="8">
        <v>0</v>
      </c>
      <c r="R298" s="4">
        <v>0</v>
      </c>
      <c r="S298" s="4">
        <v>0</v>
      </c>
      <c r="T298" s="10" t="s">
        <v>912</v>
      </c>
      <c r="U298" s="4">
        <v>7.0489130434782608</v>
      </c>
      <c r="V298" s="4">
        <v>0</v>
      </c>
      <c r="W298" s="10">
        <v>0</v>
      </c>
      <c r="X298" s="4">
        <v>24.815217391304348</v>
      </c>
      <c r="Y298" s="4">
        <v>0</v>
      </c>
      <c r="Z298" s="10">
        <v>0</v>
      </c>
      <c r="AA298" s="4">
        <v>0</v>
      </c>
      <c r="AB298" s="4">
        <v>0</v>
      </c>
      <c r="AC298" s="10" t="s">
        <v>912</v>
      </c>
      <c r="AD298" s="4">
        <v>80.391739130434786</v>
      </c>
      <c r="AE298" s="4">
        <v>0</v>
      </c>
      <c r="AF298" s="10">
        <v>0</v>
      </c>
      <c r="AG298" s="4">
        <v>3.6005434782608696</v>
      </c>
      <c r="AH298" s="4">
        <v>0</v>
      </c>
      <c r="AI298" s="10">
        <v>0</v>
      </c>
      <c r="AJ298" s="4">
        <v>22.347826086956523</v>
      </c>
      <c r="AK298" s="4">
        <v>0</v>
      </c>
      <c r="AL298" s="10" t="s">
        <v>912</v>
      </c>
      <c r="AM298" s="1">
        <v>265680</v>
      </c>
      <c r="AN298" s="1">
        <v>7</v>
      </c>
      <c r="AX298"/>
      <c r="AY298"/>
    </row>
    <row r="299" spans="1:51" x14ac:dyDescent="0.25">
      <c r="A299" t="s">
        <v>496</v>
      </c>
      <c r="B299" t="s">
        <v>160</v>
      </c>
      <c r="C299" t="s">
        <v>716</v>
      </c>
      <c r="D299" t="s">
        <v>610</v>
      </c>
      <c r="E299" s="4">
        <v>83</v>
      </c>
      <c r="F299" s="4">
        <v>213.1945652173913</v>
      </c>
      <c r="G299" s="4">
        <v>7.1589130434782611</v>
      </c>
      <c r="H299" s="10">
        <v>3.3579247370487258E-2</v>
      </c>
      <c r="I299" s="4">
        <v>209.57815217391305</v>
      </c>
      <c r="J299" s="4">
        <v>7.1589130434782611</v>
      </c>
      <c r="K299" s="10">
        <v>3.4158680039976783E-2</v>
      </c>
      <c r="L299" s="4">
        <v>6.0024999999999995</v>
      </c>
      <c r="M299" s="4">
        <v>0.34782608695652173</v>
      </c>
      <c r="N299" s="10">
        <v>5.7946869963602127E-2</v>
      </c>
      <c r="O299" s="4">
        <v>2.3860869565217389</v>
      </c>
      <c r="P299" s="4">
        <v>0.34782608695652173</v>
      </c>
      <c r="Q299" s="8">
        <v>0.1457725947521866</v>
      </c>
      <c r="R299" s="4">
        <v>3.3120652173913037</v>
      </c>
      <c r="S299" s="4">
        <v>0</v>
      </c>
      <c r="T299" s="10">
        <v>0</v>
      </c>
      <c r="U299" s="4">
        <v>0.30434782608695654</v>
      </c>
      <c r="V299" s="4">
        <v>0</v>
      </c>
      <c r="W299" s="10">
        <v>0</v>
      </c>
      <c r="X299" s="4">
        <v>40.189782608695658</v>
      </c>
      <c r="Y299" s="4">
        <v>0.60326086956521741</v>
      </c>
      <c r="Z299" s="10">
        <v>1.5010304371108812E-2</v>
      </c>
      <c r="AA299" s="4">
        <v>0</v>
      </c>
      <c r="AB299" s="4">
        <v>0</v>
      </c>
      <c r="AC299" s="10" t="s">
        <v>912</v>
      </c>
      <c r="AD299" s="4">
        <v>134.26673913043479</v>
      </c>
      <c r="AE299" s="4">
        <v>3.0882608695652176</v>
      </c>
      <c r="AF299" s="10">
        <v>2.3000937459016529E-2</v>
      </c>
      <c r="AG299" s="4">
        <v>1.418478260869565</v>
      </c>
      <c r="AH299" s="4">
        <v>0</v>
      </c>
      <c r="AI299" s="10">
        <v>0</v>
      </c>
      <c r="AJ299" s="4">
        <v>31.317065217391296</v>
      </c>
      <c r="AK299" s="4">
        <v>3.1195652173913042</v>
      </c>
      <c r="AL299" s="10">
        <v>10.038919860627175</v>
      </c>
      <c r="AM299" s="1">
        <v>265427</v>
      </c>
      <c r="AN299" s="1">
        <v>7</v>
      </c>
      <c r="AX299"/>
      <c r="AY299"/>
    </row>
    <row r="300" spans="1:51" x14ac:dyDescent="0.25">
      <c r="A300" t="s">
        <v>496</v>
      </c>
      <c r="B300" t="s">
        <v>235</v>
      </c>
      <c r="C300" t="s">
        <v>737</v>
      </c>
      <c r="D300" t="s">
        <v>537</v>
      </c>
      <c r="E300" s="4">
        <v>61.347826086956523</v>
      </c>
      <c r="F300" s="4">
        <v>198.02586956521739</v>
      </c>
      <c r="G300" s="4">
        <v>0</v>
      </c>
      <c r="H300" s="10">
        <v>0</v>
      </c>
      <c r="I300" s="4">
        <v>192.72152173913042</v>
      </c>
      <c r="J300" s="4">
        <v>0</v>
      </c>
      <c r="K300" s="10">
        <v>0</v>
      </c>
      <c r="L300" s="4">
        <v>31.290978260869565</v>
      </c>
      <c r="M300" s="4">
        <v>0</v>
      </c>
      <c r="N300" s="10">
        <v>0</v>
      </c>
      <c r="O300" s="4">
        <v>25.986630434782608</v>
      </c>
      <c r="P300" s="4">
        <v>0</v>
      </c>
      <c r="Q300" s="8">
        <v>0</v>
      </c>
      <c r="R300" s="4">
        <v>0</v>
      </c>
      <c r="S300" s="4">
        <v>0</v>
      </c>
      <c r="T300" s="10" t="s">
        <v>912</v>
      </c>
      <c r="U300" s="4">
        <v>5.3043478260869561</v>
      </c>
      <c r="V300" s="4">
        <v>0</v>
      </c>
      <c r="W300" s="10">
        <v>0</v>
      </c>
      <c r="X300" s="4">
        <v>30.193043478260872</v>
      </c>
      <c r="Y300" s="4">
        <v>0</v>
      </c>
      <c r="Z300" s="10">
        <v>0</v>
      </c>
      <c r="AA300" s="4">
        <v>0</v>
      </c>
      <c r="AB300" s="4">
        <v>0</v>
      </c>
      <c r="AC300" s="10" t="s">
        <v>912</v>
      </c>
      <c r="AD300" s="4">
        <v>65.418695652173909</v>
      </c>
      <c r="AE300" s="4">
        <v>0</v>
      </c>
      <c r="AF300" s="10">
        <v>0</v>
      </c>
      <c r="AG300" s="4">
        <v>62.055217391304346</v>
      </c>
      <c r="AH300" s="4">
        <v>0</v>
      </c>
      <c r="AI300" s="10">
        <v>0</v>
      </c>
      <c r="AJ300" s="4">
        <v>9.0679347826086953</v>
      </c>
      <c r="AK300" s="4">
        <v>0</v>
      </c>
      <c r="AL300" s="10" t="s">
        <v>912</v>
      </c>
      <c r="AM300" s="1">
        <v>265556</v>
      </c>
      <c r="AN300" s="1">
        <v>7</v>
      </c>
      <c r="AX300"/>
      <c r="AY300"/>
    </row>
    <row r="301" spans="1:51" x14ac:dyDescent="0.25">
      <c r="A301" t="s">
        <v>496</v>
      </c>
      <c r="B301" t="s">
        <v>350</v>
      </c>
      <c r="C301" t="s">
        <v>830</v>
      </c>
      <c r="D301" t="s">
        <v>566</v>
      </c>
      <c r="E301" s="4">
        <v>55.771739130434781</v>
      </c>
      <c r="F301" s="4">
        <v>164.41913043478257</v>
      </c>
      <c r="G301" s="4">
        <v>0</v>
      </c>
      <c r="H301" s="10">
        <v>0</v>
      </c>
      <c r="I301" s="4">
        <v>154.84097826086955</v>
      </c>
      <c r="J301" s="4">
        <v>0</v>
      </c>
      <c r="K301" s="10">
        <v>0</v>
      </c>
      <c r="L301" s="4">
        <v>20.238478260869563</v>
      </c>
      <c r="M301" s="4">
        <v>0</v>
      </c>
      <c r="N301" s="10">
        <v>0</v>
      </c>
      <c r="O301" s="4">
        <v>10.66032608695652</v>
      </c>
      <c r="P301" s="4">
        <v>0</v>
      </c>
      <c r="Q301" s="8">
        <v>0</v>
      </c>
      <c r="R301" s="4">
        <v>5.0932608695652153</v>
      </c>
      <c r="S301" s="4">
        <v>0</v>
      </c>
      <c r="T301" s="10">
        <v>0</v>
      </c>
      <c r="U301" s="4">
        <v>4.4848913043478271</v>
      </c>
      <c r="V301" s="4">
        <v>0</v>
      </c>
      <c r="W301" s="10">
        <v>0</v>
      </c>
      <c r="X301" s="4">
        <v>22.659782608695654</v>
      </c>
      <c r="Y301" s="4">
        <v>0</v>
      </c>
      <c r="Z301" s="10">
        <v>0</v>
      </c>
      <c r="AA301" s="4">
        <v>0</v>
      </c>
      <c r="AB301" s="4">
        <v>0</v>
      </c>
      <c r="AC301" s="10" t="s">
        <v>912</v>
      </c>
      <c r="AD301" s="4">
        <v>91.124021739130399</v>
      </c>
      <c r="AE301" s="4">
        <v>0</v>
      </c>
      <c r="AF301" s="10">
        <v>0</v>
      </c>
      <c r="AG301" s="4">
        <v>2.4327173913043478</v>
      </c>
      <c r="AH301" s="4">
        <v>0</v>
      </c>
      <c r="AI301" s="10">
        <v>0</v>
      </c>
      <c r="AJ301" s="4">
        <v>27.964130434782618</v>
      </c>
      <c r="AK301" s="4">
        <v>0</v>
      </c>
      <c r="AL301" s="10" t="s">
        <v>912</v>
      </c>
      <c r="AM301" s="1">
        <v>265742</v>
      </c>
      <c r="AN301" s="1">
        <v>7</v>
      </c>
      <c r="AX301"/>
      <c r="AY301"/>
    </row>
    <row r="302" spans="1:51" x14ac:dyDescent="0.25">
      <c r="A302" t="s">
        <v>496</v>
      </c>
      <c r="B302" t="s">
        <v>337</v>
      </c>
      <c r="C302" t="s">
        <v>834</v>
      </c>
      <c r="D302" t="s">
        <v>593</v>
      </c>
      <c r="E302" s="4">
        <v>76.923913043478265</v>
      </c>
      <c r="F302" s="4">
        <v>170.04619565217391</v>
      </c>
      <c r="G302" s="4">
        <v>4.9836956521739131</v>
      </c>
      <c r="H302" s="10">
        <v>2.9307892676222896E-2</v>
      </c>
      <c r="I302" s="4">
        <v>162.88043478260869</v>
      </c>
      <c r="J302" s="4">
        <v>2.3777173913043477</v>
      </c>
      <c r="K302" s="10">
        <v>1.459793126459793E-2</v>
      </c>
      <c r="L302" s="4">
        <v>16.127717391304348</v>
      </c>
      <c r="M302" s="4">
        <v>0.78260869565217395</v>
      </c>
      <c r="N302" s="10">
        <v>4.8525695029486102E-2</v>
      </c>
      <c r="O302" s="4">
        <v>11.432065217391305</v>
      </c>
      <c r="P302" s="4">
        <v>0</v>
      </c>
      <c r="Q302" s="8">
        <v>0</v>
      </c>
      <c r="R302" s="4">
        <v>1.9130434782608696</v>
      </c>
      <c r="S302" s="4">
        <v>0.78260869565217395</v>
      </c>
      <c r="T302" s="10">
        <v>0.40909090909090912</v>
      </c>
      <c r="U302" s="4">
        <v>2.7826086956521738</v>
      </c>
      <c r="V302" s="4">
        <v>0</v>
      </c>
      <c r="W302" s="10">
        <v>0</v>
      </c>
      <c r="X302" s="4">
        <v>58.804347826086953</v>
      </c>
      <c r="Y302" s="4">
        <v>0</v>
      </c>
      <c r="Z302" s="10">
        <v>0</v>
      </c>
      <c r="AA302" s="4">
        <v>2.4701086956521738</v>
      </c>
      <c r="AB302" s="4">
        <v>1.8233695652173914</v>
      </c>
      <c r="AC302" s="10">
        <v>0.73817381738173826</v>
      </c>
      <c r="AD302" s="4">
        <v>87.668478260869563</v>
      </c>
      <c r="AE302" s="4">
        <v>2.3777173913043477</v>
      </c>
      <c r="AF302" s="10">
        <v>2.712169115367925E-2</v>
      </c>
      <c r="AG302" s="4">
        <v>0</v>
      </c>
      <c r="AH302" s="4">
        <v>0</v>
      </c>
      <c r="AI302" s="10" t="s">
        <v>912</v>
      </c>
      <c r="AJ302" s="4">
        <v>4.9755434782608692</v>
      </c>
      <c r="AK302" s="4">
        <v>0</v>
      </c>
      <c r="AL302" s="10" t="s">
        <v>912</v>
      </c>
      <c r="AM302" s="1">
        <v>265719</v>
      </c>
      <c r="AN302" s="1">
        <v>7</v>
      </c>
      <c r="AX302"/>
      <c r="AY302"/>
    </row>
    <row r="303" spans="1:51" x14ac:dyDescent="0.25">
      <c r="A303" t="s">
        <v>496</v>
      </c>
      <c r="B303" t="s">
        <v>276</v>
      </c>
      <c r="C303" t="s">
        <v>685</v>
      </c>
      <c r="D303" t="s">
        <v>626</v>
      </c>
      <c r="E303" s="4">
        <v>35.108695652173914</v>
      </c>
      <c r="F303" s="4">
        <v>136.5921739130435</v>
      </c>
      <c r="G303" s="4">
        <v>4.9891304347826084</v>
      </c>
      <c r="H303" s="10">
        <v>3.6525741496425401E-2</v>
      </c>
      <c r="I303" s="4">
        <v>125.50826086956523</v>
      </c>
      <c r="J303" s="4">
        <v>4.9891304347826084</v>
      </c>
      <c r="K303" s="10">
        <v>3.9751410785363157E-2</v>
      </c>
      <c r="L303" s="4">
        <v>17.782282608695652</v>
      </c>
      <c r="M303" s="4">
        <v>0</v>
      </c>
      <c r="N303" s="10">
        <v>0</v>
      </c>
      <c r="O303" s="4">
        <v>6.6983695652173925</v>
      </c>
      <c r="P303" s="4">
        <v>0</v>
      </c>
      <c r="Q303" s="8">
        <v>0</v>
      </c>
      <c r="R303" s="4">
        <v>5.4888043478260871</v>
      </c>
      <c r="S303" s="4">
        <v>0</v>
      </c>
      <c r="T303" s="10">
        <v>0</v>
      </c>
      <c r="U303" s="4">
        <v>5.5951086956521712</v>
      </c>
      <c r="V303" s="4">
        <v>0</v>
      </c>
      <c r="W303" s="10">
        <v>0</v>
      </c>
      <c r="X303" s="4">
        <v>23.802065217391309</v>
      </c>
      <c r="Y303" s="4">
        <v>0</v>
      </c>
      <c r="Z303" s="10">
        <v>0</v>
      </c>
      <c r="AA303" s="4">
        <v>0</v>
      </c>
      <c r="AB303" s="4">
        <v>0</v>
      </c>
      <c r="AC303" s="10" t="s">
        <v>912</v>
      </c>
      <c r="AD303" s="4">
        <v>56.872282608695642</v>
      </c>
      <c r="AE303" s="4">
        <v>4.9891304347826084</v>
      </c>
      <c r="AF303" s="10">
        <v>8.7725166037555563E-2</v>
      </c>
      <c r="AG303" s="4">
        <v>14.714130434782613</v>
      </c>
      <c r="AH303" s="4">
        <v>0</v>
      </c>
      <c r="AI303" s="10">
        <v>0</v>
      </c>
      <c r="AJ303" s="4">
        <v>23.421413043478271</v>
      </c>
      <c r="AK303" s="4">
        <v>0</v>
      </c>
      <c r="AL303" s="10" t="s">
        <v>912</v>
      </c>
      <c r="AM303" s="1">
        <v>265629</v>
      </c>
      <c r="AN303" s="1">
        <v>7</v>
      </c>
      <c r="AX303"/>
      <c r="AY303"/>
    </row>
    <row r="304" spans="1:51" x14ac:dyDescent="0.25">
      <c r="A304" t="s">
        <v>496</v>
      </c>
      <c r="B304" t="s">
        <v>45</v>
      </c>
      <c r="C304" t="s">
        <v>734</v>
      </c>
      <c r="D304" t="s">
        <v>563</v>
      </c>
      <c r="E304" s="4">
        <v>68.108695652173907</v>
      </c>
      <c r="F304" s="4">
        <v>203.10836956521734</v>
      </c>
      <c r="G304" s="4">
        <v>36.709130434782601</v>
      </c>
      <c r="H304" s="10">
        <v>0.18073667034678961</v>
      </c>
      <c r="I304" s="4">
        <v>193.93445652173912</v>
      </c>
      <c r="J304" s="4">
        <v>36.709130434782601</v>
      </c>
      <c r="K304" s="10">
        <v>0.18928627276023888</v>
      </c>
      <c r="L304" s="4">
        <v>26.482717391304348</v>
      </c>
      <c r="M304" s="4">
        <v>0.31695652173913041</v>
      </c>
      <c r="N304" s="10">
        <v>1.1968428959001153E-2</v>
      </c>
      <c r="O304" s="4">
        <v>17.352282608695653</v>
      </c>
      <c r="P304" s="4">
        <v>0.31695652173913041</v>
      </c>
      <c r="Q304" s="8">
        <v>1.8265984302278236E-2</v>
      </c>
      <c r="R304" s="4">
        <v>5.0434782608695654</v>
      </c>
      <c r="S304" s="4">
        <v>0</v>
      </c>
      <c r="T304" s="10">
        <v>0</v>
      </c>
      <c r="U304" s="4">
        <v>4.0869565217391308</v>
      </c>
      <c r="V304" s="4">
        <v>0</v>
      </c>
      <c r="W304" s="10">
        <v>0</v>
      </c>
      <c r="X304" s="4">
        <v>31.280652173913044</v>
      </c>
      <c r="Y304" s="4">
        <v>7.9545652173913046</v>
      </c>
      <c r="Z304" s="10">
        <v>0.25429665510699073</v>
      </c>
      <c r="AA304" s="4">
        <v>4.3478260869565216E-2</v>
      </c>
      <c r="AB304" s="4">
        <v>0</v>
      </c>
      <c r="AC304" s="10">
        <v>0</v>
      </c>
      <c r="AD304" s="4">
        <v>72.606086956521722</v>
      </c>
      <c r="AE304" s="4">
        <v>28.437608695652166</v>
      </c>
      <c r="AF304" s="10">
        <v>0.39166976059020081</v>
      </c>
      <c r="AG304" s="4">
        <v>28.942934782608695</v>
      </c>
      <c r="AH304" s="4">
        <v>0</v>
      </c>
      <c r="AI304" s="10">
        <v>0</v>
      </c>
      <c r="AJ304" s="4">
        <v>43.752499999999998</v>
      </c>
      <c r="AK304" s="4">
        <v>0</v>
      </c>
      <c r="AL304" s="10" t="s">
        <v>912</v>
      </c>
      <c r="AM304" s="1">
        <v>265171</v>
      </c>
      <c r="AN304" s="1">
        <v>7</v>
      </c>
      <c r="AX304"/>
      <c r="AY304"/>
    </row>
    <row r="305" spans="1:51" x14ac:dyDescent="0.25">
      <c r="A305" t="s">
        <v>496</v>
      </c>
      <c r="B305" t="s">
        <v>358</v>
      </c>
      <c r="C305" t="s">
        <v>639</v>
      </c>
      <c r="D305" t="s">
        <v>565</v>
      </c>
      <c r="E305" s="4">
        <v>74.293478260869563</v>
      </c>
      <c r="F305" s="4">
        <v>202.78760869565218</v>
      </c>
      <c r="G305" s="4">
        <v>0</v>
      </c>
      <c r="H305" s="10">
        <v>0</v>
      </c>
      <c r="I305" s="4">
        <v>191.39673913043478</v>
      </c>
      <c r="J305" s="4">
        <v>0</v>
      </c>
      <c r="K305" s="10">
        <v>0</v>
      </c>
      <c r="L305" s="4">
        <v>27.615434782608702</v>
      </c>
      <c r="M305" s="4">
        <v>0</v>
      </c>
      <c r="N305" s="10">
        <v>0</v>
      </c>
      <c r="O305" s="4">
        <v>22.195108695652181</v>
      </c>
      <c r="P305" s="4">
        <v>0</v>
      </c>
      <c r="Q305" s="8">
        <v>0</v>
      </c>
      <c r="R305" s="4">
        <v>0</v>
      </c>
      <c r="S305" s="4">
        <v>0</v>
      </c>
      <c r="T305" s="10" t="s">
        <v>912</v>
      </c>
      <c r="U305" s="4">
        <v>5.4203260869565222</v>
      </c>
      <c r="V305" s="4">
        <v>0</v>
      </c>
      <c r="W305" s="10">
        <v>0</v>
      </c>
      <c r="X305" s="4">
        <v>36.411086956521736</v>
      </c>
      <c r="Y305" s="4">
        <v>0</v>
      </c>
      <c r="Z305" s="10">
        <v>0</v>
      </c>
      <c r="AA305" s="4">
        <v>5.970543478260872</v>
      </c>
      <c r="AB305" s="4">
        <v>0</v>
      </c>
      <c r="AC305" s="10">
        <v>0</v>
      </c>
      <c r="AD305" s="4">
        <v>96.05315217391302</v>
      </c>
      <c r="AE305" s="4">
        <v>0</v>
      </c>
      <c r="AF305" s="10">
        <v>0</v>
      </c>
      <c r="AG305" s="4">
        <v>18.787173913043482</v>
      </c>
      <c r="AH305" s="4">
        <v>0</v>
      </c>
      <c r="AI305" s="10">
        <v>0</v>
      </c>
      <c r="AJ305" s="4">
        <v>17.95021739130436</v>
      </c>
      <c r="AK305" s="4">
        <v>0</v>
      </c>
      <c r="AL305" s="10" t="s">
        <v>912</v>
      </c>
      <c r="AM305" s="1">
        <v>265753</v>
      </c>
      <c r="AN305" s="1">
        <v>7</v>
      </c>
      <c r="AX305"/>
      <c r="AY305"/>
    </row>
    <row r="306" spans="1:51" x14ac:dyDescent="0.25">
      <c r="A306" t="s">
        <v>496</v>
      </c>
      <c r="B306" t="s">
        <v>48</v>
      </c>
      <c r="C306" t="s">
        <v>734</v>
      </c>
      <c r="D306" t="s">
        <v>563</v>
      </c>
      <c r="E306" s="4">
        <v>47.434782608695649</v>
      </c>
      <c r="F306" s="4">
        <v>125.89271739130436</v>
      </c>
      <c r="G306" s="4">
        <v>0</v>
      </c>
      <c r="H306" s="10">
        <v>0</v>
      </c>
      <c r="I306" s="4">
        <v>116.07576086956524</v>
      </c>
      <c r="J306" s="4">
        <v>0</v>
      </c>
      <c r="K306" s="10">
        <v>0</v>
      </c>
      <c r="L306" s="4">
        <v>18.90195652173913</v>
      </c>
      <c r="M306" s="4">
        <v>0</v>
      </c>
      <c r="N306" s="10">
        <v>0</v>
      </c>
      <c r="O306" s="4">
        <v>13.521521739130437</v>
      </c>
      <c r="P306" s="4">
        <v>0</v>
      </c>
      <c r="Q306" s="8">
        <v>0</v>
      </c>
      <c r="R306" s="4">
        <v>0</v>
      </c>
      <c r="S306" s="4">
        <v>0</v>
      </c>
      <c r="T306" s="10" t="s">
        <v>912</v>
      </c>
      <c r="U306" s="4">
        <v>5.3804347826086953</v>
      </c>
      <c r="V306" s="4">
        <v>0</v>
      </c>
      <c r="W306" s="10">
        <v>0</v>
      </c>
      <c r="X306" s="4">
        <v>18.570108695652177</v>
      </c>
      <c r="Y306" s="4">
        <v>0</v>
      </c>
      <c r="Z306" s="10">
        <v>0</v>
      </c>
      <c r="AA306" s="4">
        <v>4.4365217391304359</v>
      </c>
      <c r="AB306" s="4">
        <v>0</v>
      </c>
      <c r="AC306" s="10">
        <v>0</v>
      </c>
      <c r="AD306" s="4">
        <v>40.734239130434787</v>
      </c>
      <c r="AE306" s="4">
        <v>0</v>
      </c>
      <c r="AF306" s="10">
        <v>0</v>
      </c>
      <c r="AG306" s="4">
        <v>28.906195652173917</v>
      </c>
      <c r="AH306" s="4">
        <v>0</v>
      </c>
      <c r="AI306" s="10">
        <v>0</v>
      </c>
      <c r="AJ306" s="4">
        <v>14.343695652173915</v>
      </c>
      <c r="AK306" s="4">
        <v>0</v>
      </c>
      <c r="AL306" s="10" t="s">
        <v>912</v>
      </c>
      <c r="AM306" s="1">
        <v>265178</v>
      </c>
      <c r="AN306" s="1">
        <v>7</v>
      </c>
      <c r="AX306"/>
      <c r="AY306"/>
    </row>
    <row r="307" spans="1:51" x14ac:dyDescent="0.25">
      <c r="A307" t="s">
        <v>496</v>
      </c>
      <c r="B307" t="s">
        <v>178</v>
      </c>
      <c r="C307" t="s">
        <v>639</v>
      </c>
      <c r="D307" t="s">
        <v>565</v>
      </c>
      <c r="E307" s="4">
        <v>58.141304347826086</v>
      </c>
      <c r="F307" s="4">
        <v>170.71945652173918</v>
      </c>
      <c r="G307" s="4">
        <v>51.636304347826119</v>
      </c>
      <c r="H307" s="10">
        <v>0.30246291430321431</v>
      </c>
      <c r="I307" s="4">
        <v>154.93782608695659</v>
      </c>
      <c r="J307" s="4">
        <v>51.636304347826119</v>
      </c>
      <c r="K307" s="10">
        <v>0.33327112979399875</v>
      </c>
      <c r="L307" s="4">
        <v>24.684891304347833</v>
      </c>
      <c r="M307" s="4">
        <v>3.9610869565217386</v>
      </c>
      <c r="N307" s="10">
        <v>0.16046604814597903</v>
      </c>
      <c r="O307" s="4">
        <v>15.28782608695653</v>
      </c>
      <c r="P307" s="4">
        <v>3.9610869565217386</v>
      </c>
      <c r="Q307" s="8">
        <v>0.25910073374665815</v>
      </c>
      <c r="R307" s="4">
        <v>4.9622826086956522</v>
      </c>
      <c r="S307" s="4">
        <v>0</v>
      </c>
      <c r="T307" s="10">
        <v>0</v>
      </c>
      <c r="U307" s="4">
        <v>4.4347826086956523</v>
      </c>
      <c r="V307" s="4">
        <v>0</v>
      </c>
      <c r="W307" s="10">
        <v>0</v>
      </c>
      <c r="X307" s="4">
        <v>25.366847826086957</v>
      </c>
      <c r="Y307" s="4">
        <v>1.1530434782608696</v>
      </c>
      <c r="Z307" s="10">
        <v>4.5454740224959829E-2</v>
      </c>
      <c r="AA307" s="4">
        <v>6.3845652173913034</v>
      </c>
      <c r="AB307" s="4">
        <v>0</v>
      </c>
      <c r="AC307" s="10">
        <v>0</v>
      </c>
      <c r="AD307" s="4">
        <v>77.521521739130463</v>
      </c>
      <c r="AE307" s="4">
        <v>42.018913043478285</v>
      </c>
      <c r="AF307" s="10">
        <v>0.54202900176388613</v>
      </c>
      <c r="AG307" s="4">
        <v>4.4351086956521737</v>
      </c>
      <c r="AH307" s="4">
        <v>9.0000000000000011E-2</v>
      </c>
      <c r="AI307" s="10">
        <v>2.0292625542239543E-2</v>
      </c>
      <c r="AJ307" s="4">
        <v>32.326521739130442</v>
      </c>
      <c r="AK307" s="4">
        <v>4.4132608695652182</v>
      </c>
      <c r="AL307" s="10">
        <v>7.3248608442933847</v>
      </c>
      <c r="AM307" s="1">
        <v>265464</v>
      </c>
      <c r="AN307" s="1">
        <v>7</v>
      </c>
      <c r="AX307"/>
      <c r="AY307"/>
    </row>
    <row r="308" spans="1:51" x14ac:dyDescent="0.25">
      <c r="A308" t="s">
        <v>496</v>
      </c>
      <c r="B308" t="s">
        <v>258</v>
      </c>
      <c r="C308" t="s">
        <v>811</v>
      </c>
      <c r="D308" t="s">
        <v>533</v>
      </c>
      <c r="E308" s="4">
        <v>52.228260869565219</v>
      </c>
      <c r="F308" s="4">
        <v>199.18445652173915</v>
      </c>
      <c r="G308" s="4">
        <v>3.0625</v>
      </c>
      <c r="H308" s="10">
        <v>1.5375195702912473E-2</v>
      </c>
      <c r="I308" s="4">
        <v>189.70619565217393</v>
      </c>
      <c r="J308" s="4">
        <v>3.0625</v>
      </c>
      <c r="K308" s="10">
        <v>1.6143384191916903E-2</v>
      </c>
      <c r="L308" s="4">
        <v>12.562500000000004</v>
      </c>
      <c r="M308" s="4">
        <v>0.16576086956521738</v>
      </c>
      <c r="N308" s="10">
        <v>1.3194895089768543E-2</v>
      </c>
      <c r="O308" s="4">
        <v>8.3885869565217419</v>
      </c>
      <c r="P308" s="4">
        <v>0.16576086956521738</v>
      </c>
      <c r="Q308" s="8">
        <v>1.9760285066407507E-2</v>
      </c>
      <c r="R308" s="4">
        <v>0</v>
      </c>
      <c r="S308" s="4">
        <v>0</v>
      </c>
      <c r="T308" s="10" t="s">
        <v>912</v>
      </c>
      <c r="U308" s="4">
        <v>4.1739130434782608</v>
      </c>
      <c r="V308" s="4">
        <v>0</v>
      </c>
      <c r="W308" s="10">
        <v>0</v>
      </c>
      <c r="X308" s="4">
        <v>36.46489130434783</v>
      </c>
      <c r="Y308" s="4">
        <v>1.1168478260869565</v>
      </c>
      <c r="Z308" s="10">
        <v>3.0628031131791446E-2</v>
      </c>
      <c r="AA308" s="4">
        <v>5.3043478260869561</v>
      </c>
      <c r="AB308" s="4">
        <v>0</v>
      </c>
      <c r="AC308" s="10">
        <v>0</v>
      </c>
      <c r="AD308" s="4">
        <v>113.71163043478261</v>
      </c>
      <c r="AE308" s="4">
        <v>1.7798913043478262</v>
      </c>
      <c r="AF308" s="10">
        <v>1.5652675962364755E-2</v>
      </c>
      <c r="AG308" s="4">
        <v>0</v>
      </c>
      <c r="AH308" s="4">
        <v>0</v>
      </c>
      <c r="AI308" s="10" t="s">
        <v>912</v>
      </c>
      <c r="AJ308" s="4">
        <v>31.141086956521736</v>
      </c>
      <c r="AK308" s="4">
        <v>0</v>
      </c>
      <c r="AL308" s="10" t="s">
        <v>912</v>
      </c>
      <c r="AM308" s="1">
        <v>265594</v>
      </c>
      <c r="AN308" s="1">
        <v>7</v>
      </c>
      <c r="AX308"/>
      <c r="AY308"/>
    </row>
    <row r="309" spans="1:51" x14ac:dyDescent="0.25">
      <c r="A309" t="s">
        <v>496</v>
      </c>
      <c r="B309" t="s">
        <v>99</v>
      </c>
      <c r="C309" t="s">
        <v>762</v>
      </c>
      <c r="D309" t="s">
        <v>522</v>
      </c>
      <c r="E309" s="4">
        <v>61.945652173913047</v>
      </c>
      <c r="F309" s="4">
        <v>177.67478260869569</v>
      </c>
      <c r="G309" s="4">
        <v>0.3016304347826087</v>
      </c>
      <c r="H309" s="10">
        <v>1.697654728228419E-3</v>
      </c>
      <c r="I309" s="4">
        <v>170.4709782608696</v>
      </c>
      <c r="J309" s="4">
        <v>0.15217391304347827</v>
      </c>
      <c r="K309" s="10">
        <v>8.9266756486026868E-4</v>
      </c>
      <c r="L309" s="4">
        <v>31.719347826086953</v>
      </c>
      <c r="M309" s="4">
        <v>0.3016304347826087</v>
      </c>
      <c r="N309" s="10">
        <v>9.5093517192222556E-3</v>
      </c>
      <c r="O309" s="4">
        <v>26.515543478260867</v>
      </c>
      <c r="P309" s="4">
        <v>0.15217391304347827</v>
      </c>
      <c r="Q309" s="8">
        <v>5.7390455967172667E-3</v>
      </c>
      <c r="R309" s="4">
        <v>0.14945652173913043</v>
      </c>
      <c r="S309" s="4">
        <v>0.14945652173913043</v>
      </c>
      <c r="T309" s="10">
        <v>1</v>
      </c>
      <c r="U309" s="4">
        <v>5.0543478260869561</v>
      </c>
      <c r="V309" s="4">
        <v>0</v>
      </c>
      <c r="W309" s="10">
        <v>0</v>
      </c>
      <c r="X309" s="4">
        <v>19.61347826086957</v>
      </c>
      <c r="Y309" s="4">
        <v>0</v>
      </c>
      <c r="Z309" s="10">
        <v>0</v>
      </c>
      <c r="AA309" s="4">
        <v>2</v>
      </c>
      <c r="AB309" s="4">
        <v>0</v>
      </c>
      <c r="AC309" s="10">
        <v>0</v>
      </c>
      <c r="AD309" s="4">
        <v>77.311847826087003</v>
      </c>
      <c r="AE309" s="4">
        <v>0</v>
      </c>
      <c r="AF309" s="10">
        <v>0</v>
      </c>
      <c r="AG309" s="4">
        <v>13.448913043478262</v>
      </c>
      <c r="AH309" s="4">
        <v>0</v>
      </c>
      <c r="AI309" s="10">
        <v>0</v>
      </c>
      <c r="AJ309" s="4">
        <v>33.581195652173911</v>
      </c>
      <c r="AK309" s="4">
        <v>0</v>
      </c>
      <c r="AL309" s="10" t="s">
        <v>912</v>
      </c>
      <c r="AM309" s="1">
        <v>265337</v>
      </c>
      <c r="AN309" s="1">
        <v>7</v>
      </c>
      <c r="AX309"/>
      <c r="AY309"/>
    </row>
    <row r="310" spans="1:51" x14ac:dyDescent="0.25">
      <c r="A310" t="s">
        <v>496</v>
      </c>
      <c r="B310" t="s">
        <v>256</v>
      </c>
      <c r="C310" t="s">
        <v>469</v>
      </c>
      <c r="D310" t="s">
        <v>611</v>
      </c>
      <c r="E310" s="4">
        <v>31.576086956521738</v>
      </c>
      <c r="F310" s="4">
        <v>96.6857608695652</v>
      </c>
      <c r="G310" s="4">
        <v>5.4233695652173921</v>
      </c>
      <c r="H310" s="10">
        <v>5.6092743299955387E-2</v>
      </c>
      <c r="I310" s="4">
        <v>83.640543478260867</v>
      </c>
      <c r="J310" s="4">
        <v>5.4233695652173921</v>
      </c>
      <c r="K310" s="10">
        <v>6.484139556825079E-2</v>
      </c>
      <c r="L310" s="4">
        <v>7.9130434782608692</v>
      </c>
      <c r="M310" s="4">
        <v>0</v>
      </c>
      <c r="N310" s="10">
        <v>0</v>
      </c>
      <c r="O310" s="4">
        <v>0</v>
      </c>
      <c r="P310" s="4">
        <v>0</v>
      </c>
      <c r="Q310" s="8" t="s">
        <v>912</v>
      </c>
      <c r="R310" s="4">
        <v>2.2608695652173911</v>
      </c>
      <c r="S310" s="4">
        <v>0</v>
      </c>
      <c r="T310" s="10">
        <v>0</v>
      </c>
      <c r="U310" s="4">
        <v>5.6521739130434785</v>
      </c>
      <c r="V310" s="4">
        <v>0</v>
      </c>
      <c r="W310" s="10">
        <v>0</v>
      </c>
      <c r="X310" s="4">
        <v>24.710326086956517</v>
      </c>
      <c r="Y310" s="4">
        <v>0</v>
      </c>
      <c r="Z310" s="10">
        <v>0</v>
      </c>
      <c r="AA310" s="4">
        <v>5.1321739130434771</v>
      </c>
      <c r="AB310" s="4">
        <v>0</v>
      </c>
      <c r="AC310" s="10">
        <v>0</v>
      </c>
      <c r="AD310" s="4">
        <v>32.549347826086958</v>
      </c>
      <c r="AE310" s="4">
        <v>5.3418478260869575</v>
      </c>
      <c r="AF310" s="10">
        <v>0.16411535661570728</v>
      </c>
      <c r="AG310" s="4">
        <v>9.6302173913043454</v>
      </c>
      <c r="AH310" s="4">
        <v>0</v>
      </c>
      <c r="AI310" s="10">
        <v>0</v>
      </c>
      <c r="AJ310" s="4">
        <v>16.750652173913046</v>
      </c>
      <c r="AK310" s="4">
        <v>8.1521739130434784E-2</v>
      </c>
      <c r="AL310" s="10">
        <v>205.47466666666671</v>
      </c>
      <c r="AM310" s="1">
        <v>265591</v>
      </c>
      <c r="AN310" s="1">
        <v>7</v>
      </c>
      <c r="AX310"/>
      <c r="AY310"/>
    </row>
    <row r="311" spans="1:51" x14ac:dyDescent="0.25">
      <c r="A311" t="s">
        <v>496</v>
      </c>
      <c r="B311" t="s">
        <v>88</v>
      </c>
      <c r="C311" t="s">
        <v>753</v>
      </c>
      <c r="D311" t="s">
        <v>589</v>
      </c>
      <c r="E311" s="4">
        <v>76.836956521739125</v>
      </c>
      <c r="F311" s="4">
        <v>178.66576086956522</v>
      </c>
      <c r="G311" s="4">
        <v>0</v>
      </c>
      <c r="H311" s="10">
        <v>0</v>
      </c>
      <c r="I311" s="4">
        <v>157.5353260869565</v>
      </c>
      <c r="J311" s="4">
        <v>0</v>
      </c>
      <c r="K311" s="10">
        <v>0</v>
      </c>
      <c r="L311" s="4">
        <v>18.366847826086957</v>
      </c>
      <c r="M311" s="4">
        <v>0</v>
      </c>
      <c r="N311" s="10">
        <v>0</v>
      </c>
      <c r="O311" s="4">
        <v>8.0190217391304355</v>
      </c>
      <c r="P311" s="4">
        <v>0</v>
      </c>
      <c r="Q311" s="8">
        <v>0</v>
      </c>
      <c r="R311" s="4">
        <v>5.2173913043478262</v>
      </c>
      <c r="S311" s="4">
        <v>0</v>
      </c>
      <c r="T311" s="10">
        <v>0</v>
      </c>
      <c r="U311" s="4">
        <v>5.1304347826086953</v>
      </c>
      <c r="V311" s="4">
        <v>0</v>
      </c>
      <c r="W311" s="10">
        <v>0</v>
      </c>
      <c r="X311" s="4">
        <v>62.736413043478258</v>
      </c>
      <c r="Y311" s="4">
        <v>0</v>
      </c>
      <c r="Z311" s="10">
        <v>0</v>
      </c>
      <c r="AA311" s="4">
        <v>10.782608695652174</v>
      </c>
      <c r="AB311" s="4">
        <v>0</v>
      </c>
      <c r="AC311" s="10">
        <v>0</v>
      </c>
      <c r="AD311" s="4">
        <v>85.880434782608702</v>
      </c>
      <c r="AE311" s="4">
        <v>0</v>
      </c>
      <c r="AF311" s="10">
        <v>0</v>
      </c>
      <c r="AG311" s="4">
        <v>0</v>
      </c>
      <c r="AH311" s="4">
        <v>0</v>
      </c>
      <c r="AI311" s="10" t="s">
        <v>912</v>
      </c>
      <c r="AJ311" s="4">
        <v>0.89945652173913049</v>
      </c>
      <c r="AK311" s="4">
        <v>0</v>
      </c>
      <c r="AL311" s="10" t="s">
        <v>912</v>
      </c>
      <c r="AM311" s="1">
        <v>265319</v>
      </c>
      <c r="AN311" s="1">
        <v>7</v>
      </c>
      <c r="AX311"/>
      <c r="AY311"/>
    </row>
    <row r="312" spans="1:51" x14ac:dyDescent="0.25">
      <c r="A312" t="s">
        <v>496</v>
      </c>
      <c r="B312" t="s">
        <v>81</v>
      </c>
      <c r="C312" t="s">
        <v>688</v>
      </c>
      <c r="D312" t="s">
        <v>546</v>
      </c>
      <c r="E312" s="4">
        <v>62.130434782608695</v>
      </c>
      <c r="F312" s="4">
        <v>217.07489130434786</v>
      </c>
      <c r="G312" s="4">
        <v>41.584456521739128</v>
      </c>
      <c r="H312" s="10">
        <v>0.19156732624334716</v>
      </c>
      <c r="I312" s="4">
        <v>200.60282608695653</v>
      </c>
      <c r="J312" s="4">
        <v>40.568152173913042</v>
      </c>
      <c r="K312" s="10">
        <v>0.20223120962576926</v>
      </c>
      <c r="L312" s="4">
        <v>35.454456521739132</v>
      </c>
      <c r="M312" s="4">
        <v>1.9340217391304348</v>
      </c>
      <c r="N312" s="10">
        <v>5.454946793344799E-2</v>
      </c>
      <c r="O312" s="4">
        <v>24.373695652173915</v>
      </c>
      <c r="P312" s="4">
        <v>0.91771739130434793</v>
      </c>
      <c r="Q312" s="8">
        <v>3.7651959079192644E-2</v>
      </c>
      <c r="R312" s="4">
        <v>5.2125000000000004</v>
      </c>
      <c r="S312" s="4">
        <v>0</v>
      </c>
      <c r="T312" s="10">
        <v>0</v>
      </c>
      <c r="U312" s="4">
        <v>5.8682608695652174</v>
      </c>
      <c r="V312" s="4">
        <v>1.0163043478260869</v>
      </c>
      <c r="W312" s="10">
        <v>0.17318663406682966</v>
      </c>
      <c r="X312" s="4">
        <v>27.697065217391309</v>
      </c>
      <c r="Y312" s="4">
        <v>7.3169565217391312</v>
      </c>
      <c r="Z312" s="10">
        <v>0.26417804429130382</v>
      </c>
      <c r="AA312" s="4">
        <v>5.3913043478260869</v>
      </c>
      <c r="AB312" s="4">
        <v>0</v>
      </c>
      <c r="AC312" s="10">
        <v>0</v>
      </c>
      <c r="AD312" s="4">
        <v>93.909347826086957</v>
      </c>
      <c r="AE312" s="4">
        <v>19.107282608695655</v>
      </c>
      <c r="AF312" s="10">
        <v>0.2034651826576509</v>
      </c>
      <c r="AG312" s="4">
        <v>18.955326086956525</v>
      </c>
      <c r="AH312" s="4">
        <v>0</v>
      </c>
      <c r="AI312" s="10">
        <v>0</v>
      </c>
      <c r="AJ312" s="4">
        <v>35.667391304347831</v>
      </c>
      <c r="AK312" s="4">
        <v>13.226195652173908</v>
      </c>
      <c r="AL312" s="10">
        <v>2.6967233997090765</v>
      </c>
      <c r="AM312" s="1">
        <v>265302</v>
      </c>
      <c r="AN312" s="1">
        <v>7</v>
      </c>
      <c r="AX312"/>
      <c r="AY312"/>
    </row>
    <row r="313" spans="1:51" x14ac:dyDescent="0.25">
      <c r="A313" t="s">
        <v>496</v>
      </c>
      <c r="B313" t="s">
        <v>212</v>
      </c>
      <c r="C313" t="s">
        <v>799</v>
      </c>
      <c r="D313" t="s">
        <v>554</v>
      </c>
      <c r="E313" s="4">
        <v>74.450704225352112</v>
      </c>
      <c r="F313" s="4">
        <v>223.73704225352114</v>
      </c>
      <c r="G313" s="4">
        <v>0</v>
      </c>
      <c r="H313" s="10">
        <v>0</v>
      </c>
      <c r="I313" s="4">
        <v>209.23</v>
      </c>
      <c r="J313" s="4">
        <v>0</v>
      </c>
      <c r="K313" s="10">
        <v>0</v>
      </c>
      <c r="L313" s="4">
        <v>31.51760563380282</v>
      </c>
      <c r="M313" s="4">
        <v>0</v>
      </c>
      <c r="N313" s="10">
        <v>0</v>
      </c>
      <c r="O313" s="4">
        <v>17.010563380281692</v>
      </c>
      <c r="P313" s="4">
        <v>0</v>
      </c>
      <c r="Q313" s="8">
        <v>0</v>
      </c>
      <c r="R313" s="4">
        <v>9.3908450704225359</v>
      </c>
      <c r="S313" s="4">
        <v>0</v>
      </c>
      <c r="T313" s="10">
        <v>0</v>
      </c>
      <c r="U313" s="4">
        <v>5.1161971830985919</v>
      </c>
      <c r="V313" s="4">
        <v>0</v>
      </c>
      <c r="W313" s="10">
        <v>0</v>
      </c>
      <c r="X313" s="4">
        <v>37.20422535211268</v>
      </c>
      <c r="Y313" s="4">
        <v>0</v>
      </c>
      <c r="Z313" s="10">
        <v>0</v>
      </c>
      <c r="AA313" s="4">
        <v>0</v>
      </c>
      <c r="AB313" s="4">
        <v>0</v>
      </c>
      <c r="AC313" s="10" t="s">
        <v>912</v>
      </c>
      <c r="AD313" s="4">
        <v>102.61028169014084</v>
      </c>
      <c r="AE313" s="4">
        <v>0</v>
      </c>
      <c r="AF313" s="10">
        <v>0</v>
      </c>
      <c r="AG313" s="4">
        <v>18.580985915492956</v>
      </c>
      <c r="AH313" s="4">
        <v>0</v>
      </c>
      <c r="AI313" s="10">
        <v>0</v>
      </c>
      <c r="AJ313" s="4">
        <v>33.823943661971832</v>
      </c>
      <c r="AK313" s="4">
        <v>0</v>
      </c>
      <c r="AL313" s="10" t="s">
        <v>912</v>
      </c>
      <c r="AM313" s="1">
        <v>265519</v>
      </c>
      <c r="AN313" s="1">
        <v>7</v>
      </c>
      <c r="AX313"/>
      <c r="AY313"/>
    </row>
    <row r="314" spans="1:51" x14ac:dyDescent="0.25">
      <c r="A314" t="s">
        <v>496</v>
      </c>
      <c r="B314" t="s">
        <v>177</v>
      </c>
      <c r="C314" t="s">
        <v>700</v>
      </c>
      <c r="D314" t="s">
        <v>538</v>
      </c>
      <c r="E314" s="4">
        <v>61.097826086956523</v>
      </c>
      <c r="F314" s="4">
        <v>182.99108695652174</v>
      </c>
      <c r="G314" s="4">
        <v>45.819347826086954</v>
      </c>
      <c r="H314" s="10">
        <v>0.25039114520902062</v>
      </c>
      <c r="I314" s="4">
        <v>175.77369565217393</v>
      </c>
      <c r="J314" s="4">
        <v>43.906304347826094</v>
      </c>
      <c r="K314" s="10">
        <v>0.24978882184231455</v>
      </c>
      <c r="L314" s="4">
        <v>12.063478260869564</v>
      </c>
      <c r="M314" s="4">
        <v>3.2156521739130435</v>
      </c>
      <c r="N314" s="10">
        <v>0.26656094572190586</v>
      </c>
      <c r="O314" s="4">
        <v>8.0634782608695641</v>
      </c>
      <c r="P314" s="4">
        <v>1.3026086956521739</v>
      </c>
      <c r="Q314" s="8">
        <v>0.16154426830583415</v>
      </c>
      <c r="R314" s="4">
        <v>4</v>
      </c>
      <c r="S314" s="4">
        <v>1.9130434782608696</v>
      </c>
      <c r="T314" s="10">
        <v>0.47826086956521741</v>
      </c>
      <c r="U314" s="4">
        <v>0</v>
      </c>
      <c r="V314" s="4">
        <v>0</v>
      </c>
      <c r="W314" s="10" t="s">
        <v>912</v>
      </c>
      <c r="X314" s="4">
        <v>45.746304347826097</v>
      </c>
      <c r="Y314" s="4">
        <v>21.239782608695648</v>
      </c>
      <c r="Z314" s="10">
        <v>0.4642950487803717</v>
      </c>
      <c r="AA314" s="4">
        <v>3.2173913043478262</v>
      </c>
      <c r="AB314" s="4">
        <v>0</v>
      </c>
      <c r="AC314" s="10">
        <v>0</v>
      </c>
      <c r="AD314" s="4">
        <v>100.93184782608695</v>
      </c>
      <c r="AE314" s="4">
        <v>16.98076086956522</v>
      </c>
      <c r="AF314" s="10">
        <v>0.1682398691325292</v>
      </c>
      <c r="AG314" s="4">
        <v>0</v>
      </c>
      <c r="AH314" s="4">
        <v>0</v>
      </c>
      <c r="AI314" s="10" t="s">
        <v>912</v>
      </c>
      <c r="AJ314" s="4">
        <v>21.032065217391303</v>
      </c>
      <c r="AK314" s="4">
        <v>4.3831521739130439</v>
      </c>
      <c r="AL314" s="10">
        <v>4.7983880967141959</v>
      </c>
      <c r="AM314" s="1">
        <v>265463</v>
      </c>
      <c r="AN314" s="1">
        <v>7</v>
      </c>
      <c r="AX314"/>
      <c r="AY314"/>
    </row>
    <row r="315" spans="1:51" x14ac:dyDescent="0.25">
      <c r="A315" t="s">
        <v>496</v>
      </c>
      <c r="B315" t="s">
        <v>221</v>
      </c>
      <c r="C315" t="s">
        <v>700</v>
      </c>
      <c r="D315" t="s">
        <v>538</v>
      </c>
      <c r="E315" s="4">
        <v>88.5</v>
      </c>
      <c r="F315" s="4">
        <v>167.55434782608697</v>
      </c>
      <c r="G315" s="4">
        <v>0</v>
      </c>
      <c r="H315" s="10">
        <v>0</v>
      </c>
      <c r="I315" s="4">
        <v>167.55434782608697</v>
      </c>
      <c r="J315" s="4">
        <v>0</v>
      </c>
      <c r="K315" s="10">
        <v>0</v>
      </c>
      <c r="L315" s="4">
        <v>17.345108695652176</v>
      </c>
      <c r="M315" s="4">
        <v>0</v>
      </c>
      <c r="N315" s="10">
        <v>0</v>
      </c>
      <c r="O315" s="4">
        <v>17.345108695652176</v>
      </c>
      <c r="P315" s="4">
        <v>0</v>
      </c>
      <c r="Q315" s="8">
        <v>0</v>
      </c>
      <c r="R315" s="4">
        <v>0</v>
      </c>
      <c r="S315" s="4">
        <v>0</v>
      </c>
      <c r="T315" s="10" t="s">
        <v>912</v>
      </c>
      <c r="U315" s="4">
        <v>0</v>
      </c>
      <c r="V315" s="4">
        <v>0</v>
      </c>
      <c r="W315" s="10" t="s">
        <v>912</v>
      </c>
      <c r="X315" s="4">
        <v>39.760869565217391</v>
      </c>
      <c r="Y315" s="4">
        <v>0</v>
      </c>
      <c r="Z315" s="10">
        <v>0</v>
      </c>
      <c r="AA315" s="4">
        <v>0</v>
      </c>
      <c r="AB315" s="4">
        <v>0</v>
      </c>
      <c r="AC315" s="10" t="s">
        <v>912</v>
      </c>
      <c r="AD315" s="4">
        <v>78.695652173913047</v>
      </c>
      <c r="AE315" s="4">
        <v>0</v>
      </c>
      <c r="AF315" s="10">
        <v>0</v>
      </c>
      <c r="AG315" s="4">
        <v>0</v>
      </c>
      <c r="AH315" s="4">
        <v>0</v>
      </c>
      <c r="AI315" s="10" t="s">
        <v>912</v>
      </c>
      <c r="AJ315" s="4">
        <v>31.752717391304348</v>
      </c>
      <c r="AK315" s="4">
        <v>0</v>
      </c>
      <c r="AL315" s="10" t="s">
        <v>912</v>
      </c>
      <c r="AM315" s="1">
        <v>265532</v>
      </c>
      <c r="AN315" s="1">
        <v>7</v>
      </c>
      <c r="AX315"/>
      <c r="AY315"/>
    </row>
    <row r="316" spans="1:51" x14ac:dyDescent="0.25">
      <c r="A316" t="s">
        <v>496</v>
      </c>
      <c r="B316" t="s">
        <v>215</v>
      </c>
      <c r="C316" t="s">
        <v>752</v>
      </c>
      <c r="D316" t="s">
        <v>593</v>
      </c>
      <c r="E316" s="4">
        <v>76.173913043478265</v>
      </c>
      <c r="F316" s="4">
        <v>258.60521739130434</v>
      </c>
      <c r="G316" s="4">
        <v>0</v>
      </c>
      <c r="H316" s="10">
        <v>0</v>
      </c>
      <c r="I316" s="4">
        <v>245.80086956521737</v>
      </c>
      <c r="J316" s="4">
        <v>0</v>
      </c>
      <c r="K316" s="10">
        <v>0</v>
      </c>
      <c r="L316" s="4">
        <v>13.722826086956522</v>
      </c>
      <c r="M316" s="4">
        <v>0</v>
      </c>
      <c r="N316" s="10">
        <v>0</v>
      </c>
      <c r="O316" s="4">
        <v>0.91847826086956519</v>
      </c>
      <c r="P316" s="4">
        <v>0</v>
      </c>
      <c r="Q316" s="8">
        <v>0</v>
      </c>
      <c r="R316" s="4">
        <v>0</v>
      </c>
      <c r="S316" s="4">
        <v>0</v>
      </c>
      <c r="T316" s="10" t="s">
        <v>912</v>
      </c>
      <c r="U316" s="4">
        <v>12.804347826086957</v>
      </c>
      <c r="V316" s="4">
        <v>0</v>
      </c>
      <c r="W316" s="10">
        <v>0</v>
      </c>
      <c r="X316" s="4">
        <v>74.054456521739127</v>
      </c>
      <c r="Y316" s="4">
        <v>0</v>
      </c>
      <c r="Z316" s="10">
        <v>0</v>
      </c>
      <c r="AA316" s="4">
        <v>0</v>
      </c>
      <c r="AB316" s="4">
        <v>0</v>
      </c>
      <c r="AC316" s="10" t="s">
        <v>912</v>
      </c>
      <c r="AD316" s="4">
        <v>144.96652173913043</v>
      </c>
      <c r="AE316" s="4">
        <v>0</v>
      </c>
      <c r="AF316" s="10">
        <v>0</v>
      </c>
      <c r="AG316" s="4">
        <v>25.861413043478262</v>
      </c>
      <c r="AH316" s="4">
        <v>0</v>
      </c>
      <c r="AI316" s="10">
        <v>0</v>
      </c>
      <c r="AJ316" s="4">
        <v>0</v>
      </c>
      <c r="AK316" s="4">
        <v>0</v>
      </c>
      <c r="AL316" s="10" t="s">
        <v>912</v>
      </c>
      <c r="AM316" s="1">
        <v>265523</v>
      </c>
      <c r="AN316" s="1">
        <v>7</v>
      </c>
      <c r="AX316"/>
      <c r="AY316"/>
    </row>
    <row r="317" spans="1:51" x14ac:dyDescent="0.25">
      <c r="A317" t="s">
        <v>496</v>
      </c>
      <c r="B317" t="s">
        <v>464</v>
      </c>
      <c r="C317" t="s">
        <v>677</v>
      </c>
      <c r="D317" t="s">
        <v>590</v>
      </c>
      <c r="E317" s="4">
        <v>30.065217391304348</v>
      </c>
      <c r="F317" s="4">
        <v>118.67282608695652</v>
      </c>
      <c r="G317" s="4">
        <v>4.1277173913043477</v>
      </c>
      <c r="H317" s="10">
        <v>3.4782329935243959E-2</v>
      </c>
      <c r="I317" s="4">
        <v>113.10217391304346</v>
      </c>
      <c r="J317" s="4">
        <v>4.1277173913043477</v>
      </c>
      <c r="K317" s="10">
        <v>3.6495473504142083E-2</v>
      </c>
      <c r="L317" s="4">
        <v>20.632608695652173</v>
      </c>
      <c r="M317" s="4">
        <v>0</v>
      </c>
      <c r="N317" s="10">
        <v>0</v>
      </c>
      <c r="O317" s="4">
        <v>15.06195652173913</v>
      </c>
      <c r="P317" s="4">
        <v>0</v>
      </c>
      <c r="Q317" s="8">
        <v>0</v>
      </c>
      <c r="R317" s="4">
        <v>1.5923913043478262</v>
      </c>
      <c r="S317" s="4">
        <v>0</v>
      </c>
      <c r="T317" s="10">
        <v>0</v>
      </c>
      <c r="U317" s="4">
        <v>3.9782608695652173</v>
      </c>
      <c r="V317" s="4">
        <v>0</v>
      </c>
      <c r="W317" s="10">
        <v>0</v>
      </c>
      <c r="X317" s="4">
        <v>17.377717391304348</v>
      </c>
      <c r="Y317" s="4">
        <v>0.14945652173913043</v>
      </c>
      <c r="Z317" s="10">
        <v>8.6004691164972627E-3</v>
      </c>
      <c r="AA317" s="4">
        <v>0</v>
      </c>
      <c r="AB317" s="4">
        <v>0</v>
      </c>
      <c r="AC317" s="10" t="s">
        <v>912</v>
      </c>
      <c r="AD317" s="4">
        <v>66.330978260869557</v>
      </c>
      <c r="AE317" s="4">
        <v>3.9782608695652173</v>
      </c>
      <c r="AF317" s="10">
        <v>5.997591131430819E-2</v>
      </c>
      <c r="AG317" s="4">
        <v>5.0135869565217392</v>
      </c>
      <c r="AH317" s="4">
        <v>0</v>
      </c>
      <c r="AI317" s="10">
        <v>0</v>
      </c>
      <c r="AJ317" s="4">
        <v>9.3179347826086953</v>
      </c>
      <c r="AK317" s="4">
        <v>0</v>
      </c>
      <c r="AL317" s="10" t="s">
        <v>912</v>
      </c>
      <c r="AM317" t="s">
        <v>0</v>
      </c>
      <c r="AN317" s="1">
        <v>7</v>
      </c>
      <c r="AX317"/>
      <c r="AY317"/>
    </row>
    <row r="318" spans="1:51" x14ac:dyDescent="0.25">
      <c r="A318" t="s">
        <v>496</v>
      </c>
      <c r="B318" t="s">
        <v>392</v>
      </c>
      <c r="C318" t="s">
        <v>684</v>
      </c>
      <c r="D318" t="s">
        <v>570</v>
      </c>
      <c r="E318" s="4">
        <v>33.445652173913047</v>
      </c>
      <c r="F318" s="4">
        <v>126.08641304347826</v>
      </c>
      <c r="G318" s="4">
        <v>19.179347826086957</v>
      </c>
      <c r="H318" s="10">
        <v>0.15211272462381303</v>
      </c>
      <c r="I318" s="4">
        <v>118.61358695652174</v>
      </c>
      <c r="J318" s="4">
        <v>19.179347826086957</v>
      </c>
      <c r="K318" s="10">
        <v>0.16169604442632041</v>
      </c>
      <c r="L318" s="4">
        <v>16.809782608695652</v>
      </c>
      <c r="M318" s="4">
        <v>0</v>
      </c>
      <c r="N318" s="10">
        <v>0</v>
      </c>
      <c r="O318" s="4">
        <v>12.252717391304348</v>
      </c>
      <c r="P318" s="4">
        <v>0</v>
      </c>
      <c r="Q318" s="8">
        <v>0</v>
      </c>
      <c r="R318" s="4">
        <v>0</v>
      </c>
      <c r="S318" s="4">
        <v>0</v>
      </c>
      <c r="T318" s="10" t="s">
        <v>912</v>
      </c>
      <c r="U318" s="4">
        <v>4.5570652173913047</v>
      </c>
      <c r="V318" s="4">
        <v>0</v>
      </c>
      <c r="W318" s="10">
        <v>0</v>
      </c>
      <c r="X318" s="4">
        <v>26.667934782608693</v>
      </c>
      <c r="Y318" s="4">
        <v>2.3206521739130435</v>
      </c>
      <c r="Z318" s="10">
        <v>8.702031832725346E-2</v>
      </c>
      <c r="AA318" s="4">
        <v>2.9157608695652173</v>
      </c>
      <c r="AB318" s="4">
        <v>0</v>
      </c>
      <c r="AC318" s="10">
        <v>0</v>
      </c>
      <c r="AD318" s="4">
        <v>53.923913043478258</v>
      </c>
      <c r="AE318" s="4">
        <v>16.858695652173914</v>
      </c>
      <c r="AF318" s="10">
        <v>0.3126385809312639</v>
      </c>
      <c r="AG318" s="4">
        <v>14.434782608695652</v>
      </c>
      <c r="AH318" s="4">
        <v>0</v>
      </c>
      <c r="AI318" s="10">
        <v>0</v>
      </c>
      <c r="AJ318" s="4">
        <v>11.334239130434783</v>
      </c>
      <c r="AK318" s="4">
        <v>0</v>
      </c>
      <c r="AL318" s="10" t="s">
        <v>912</v>
      </c>
      <c r="AM318" s="1">
        <v>265796</v>
      </c>
      <c r="AN318" s="1">
        <v>7</v>
      </c>
      <c r="AX318"/>
      <c r="AY318"/>
    </row>
    <row r="319" spans="1:51" x14ac:dyDescent="0.25">
      <c r="A319" t="s">
        <v>496</v>
      </c>
      <c r="B319" t="s">
        <v>468</v>
      </c>
      <c r="C319" t="s">
        <v>863</v>
      </c>
      <c r="D319" t="s">
        <v>604</v>
      </c>
      <c r="E319" s="4">
        <v>15.956521739130435</v>
      </c>
      <c r="F319" s="4">
        <v>85.630434782608688</v>
      </c>
      <c r="G319" s="4">
        <v>0</v>
      </c>
      <c r="H319" s="10">
        <v>0</v>
      </c>
      <c r="I319" s="4">
        <v>75.875</v>
      </c>
      <c r="J319" s="4">
        <v>0</v>
      </c>
      <c r="K319" s="10">
        <v>0</v>
      </c>
      <c r="L319" s="4">
        <v>8.016304347826086</v>
      </c>
      <c r="M319" s="4">
        <v>0</v>
      </c>
      <c r="N319" s="10">
        <v>0</v>
      </c>
      <c r="O319" s="4">
        <v>2.625</v>
      </c>
      <c r="P319" s="4">
        <v>0</v>
      </c>
      <c r="Q319" s="8">
        <v>0</v>
      </c>
      <c r="R319" s="4">
        <v>0.17391304347826086</v>
      </c>
      <c r="S319" s="4">
        <v>0</v>
      </c>
      <c r="T319" s="10">
        <v>0</v>
      </c>
      <c r="U319" s="4">
        <v>5.2173913043478262</v>
      </c>
      <c r="V319" s="4">
        <v>0</v>
      </c>
      <c r="W319" s="10">
        <v>0</v>
      </c>
      <c r="X319" s="4">
        <v>34.592391304347828</v>
      </c>
      <c r="Y319" s="4">
        <v>0</v>
      </c>
      <c r="Z319" s="10">
        <v>0</v>
      </c>
      <c r="AA319" s="4">
        <v>4.3641304347826084</v>
      </c>
      <c r="AB319" s="4">
        <v>0</v>
      </c>
      <c r="AC319" s="10">
        <v>0</v>
      </c>
      <c r="AD319" s="4">
        <v>38.657608695652172</v>
      </c>
      <c r="AE319" s="4">
        <v>0</v>
      </c>
      <c r="AF319" s="10">
        <v>0</v>
      </c>
      <c r="AG319" s="4">
        <v>0</v>
      </c>
      <c r="AH319" s="4">
        <v>0</v>
      </c>
      <c r="AI319" s="10" t="s">
        <v>912</v>
      </c>
      <c r="AJ319" s="4">
        <v>0</v>
      </c>
      <c r="AK319" s="4">
        <v>0</v>
      </c>
      <c r="AL319" s="10" t="s">
        <v>912</v>
      </c>
      <c r="AM319" t="s">
        <v>4</v>
      </c>
      <c r="AN319" s="1">
        <v>7</v>
      </c>
      <c r="AX319"/>
      <c r="AY319"/>
    </row>
    <row r="320" spans="1:51" x14ac:dyDescent="0.25">
      <c r="A320" t="s">
        <v>496</v>
      </c>
      <c r="B320" t="s">
        <v>94</v>
      </c>
      <c r="C320" t="s">
        <v>750</v>
      </c>
      <c r="D320" t="s">
        <v>605</v>
      </c>
      <c r="E320" s="4">
        <v>9.6304347826086953</v>
      </c>
      <c r="F320" s="4">
        <v>72.272826086956542</v>
      </c>
      <c r="G320" s="4">
        <v>4.9141304347826091</v>
      </c>
      <c r="H320" s="10">
        <v>6.7994164623783659E-2</v>
      </c>
      <c r="I320" s="4">
        <v>56.980434782608704</v>
      </c>
      <c r="J320" s="4">
        <v>4.9141304347826091</v>
      </c>
      <c r="K320" s="10">
        <v>8.6242417305711333E-2</v>
      </c>
      <c r="L320" s="4">
        <v>51.248913043478268</v>
      </c>
      <c r="M320" s="4">
        <v>4.9141304347826091</v>
      </c>
      <c r="N320" s="10">
        <v>9.5887505567456358E-2</v>
      </c>
      <c r="O320" s="4">
        <v>35.956521739130437</v>
      </c>
      <c r="P320" s="4">
        <v>4.9141304347826091</v>
      </c>
      <c r="Q320" s="8">
        <v>0.13666868198307133</v>
      </c>
      <c r="R320" s="4">
        <v>15.292391304347827</v>
      </c>
      <c r="S320" s="4">
        <v>0</v>
      </c>
      <c r="T320" s="10">
        <v>0</v>
      </c>
      <c r="U320" s="4">
        <v>0</v>
      </c>
      <c r="V320" s="4">
        <v>0</v>
      </c>
      <c r="W320" s="10" t="s">
        <v>912</v>
      </c>
      <c r="X320" s="4">
        <v>6.7478260869565245</v>
      </c>
      <c r="Y320" s="4">
        <v>0</v>
      </c>
      <c r="Z320" s="10">
        <v>0</v>
      </c>
      <c r="AA320" s="4">
        <v>0</v>
      </c>
      <c r="AB320" s="4">
        <v>0</v>
      </c>
      <c r="AC320" s="10" t="s">
        <v>912</v>
      </c>
      <c r="AD320" s="4">
        <v>14.276086956521745</v>
      </c>
      <c r="AE320" s="4">
        <v>0</v>
      </c>
      <c r="AF320" s="10">
        <v>0</v>
      </c>
      <c r="AG320" s="4">
        <v>0</v>
      </c>
      <c r="AH320" s="4">
        <v>0</v>
      </c>
      <c r="AI320" s="10" t="s">
        <v>912</v>
      </c>
      <c r="AJ320" s="4">
        <v>0</v>
      </c>
      <c r="AK320" s="4">
        <v>0</v>
      </c>
      <c r="AL320" s="10" t="s">
        <v>912</v>
      </c>
      <c r="AM320" s="1">
        <v>265327</v>
      </c>
      <c r="AN320" s="1">
        <v>7</v>
      </c>
      <c r="AX320"/>
      <c r="AY320"/>
    </row>
    <row r="321" spans="1:51" x14ac:dyDescent="0.25">
      <c r="A321" t="s">
        <v>496</v>
      </c>
      <c r="B321" t="s">
        <v>103</v>
      </c>
      <c r="C321" t="s">
        <v>726</v>
      </c>
      <c r="D321" t="s">
        <v>593</v>
      </c>
      <c r="E321" s="4">
        <v>45.054347826086953</v>
      </c>
      <c r="F321" s="4">
        <v>139.89565217391305</v>
      </c>
      <c r="G321" s="4">
        <v>8.1017391304347832</v>
      </c>
      <c r="H321" s="10">
        <v>5.7912729985082054E-2</v>
      </c>
      <c r="I321" s="4">
        <v>123.63032608695652</v>
      </c>
      <c r="J321" s="4">
        <v>7.9305434782608693</v>
      </c>
      <c r="K321" s="10">
        <v>6.4147234172001202E-2</v>
      </c>
      <c r="L321" s="4">
        <v>30.858260869565221</v>
      </c>
      <c r="M321" s="4">
        <v>1.9846739130434783</v>
      </c>
      <c r="N321" s="10">
        <v>6.4315805788035044E-2</v>
      </c>
      <c r="O321" s="4">
        <v>14.764130434782611</v>
      </c>
      <c r="P321" s="4">
        <v>1.9846739130434783</v>
      </c>
      <c r="Q321" s="8">
        <v>0.13442538467201648</v>
      </c>
      <c r="R321" s="4">
        <v>10.404782608695653</v>
      </c>
      <c r="S321" s="4">
        <v>0</v>
      </c>
      <c r="T321" s="10">
        <v>0</v>
      </c>
      <c r="U321" s="4">
        <v>5.6893478260869577</v>
      </c>
      <c r="V321" s="4">
        <v>0</v>
      </c>
      <c r="W321" s="10">
        <v>0</v>
      </c>
      <c r="X321" s="4">
        <v>23.985760869565219</v>
      </c>
      <c r="Y321" s="4">
        <v>1.5742391304347825</v>
      </c>
      <c r="Z321" s="10">
        <v>6.5632236517136511E-2</v>
      </c>
      <c r="AA321" s="4">
        <v>0.17119565217391305</v>
      </c>
      <c r="AB321" s="4">
        <v>0.17119565217391305</v>
      </c>
      <c r="AC321" s="10">
        <v>1</v>
      </c>
      <c r="AD321" s="4">
        <v>84.627717391304344</v>
      </c>
      <c r="AE321" s="4">
        <v>4.118913043478261</v>
      </c>
      <c r="AF321" s="10">
        <v>4.8670969399222941E-2</v>
      </c>
      <c r="AG321" s="4">
        <v>0</v>
      </c>
      <c r="AH321" s="4">
        <v>0</v>
      </c>
      <c r="AI321" s="10" t="s">
        <v>912</v>
      </c>
      <c r="AJ321" s="4">
        <v>0.25271739130434784</v>
      </c>
      <c r="AK321" s="4">
        <v>0.25271739130434784</v>
      </c>
      <c r="AL321" s="10">
        <v>1</v>
      </c>
      <c r="AM321" s="1">
        <v>265341</v>
      </c>
      <c r="AN321" s="1">
        <v>7</v>
      </c>
      <c r="AX321"/>
      <c r="AY321"/>
    </row>
    <row r="322" spans="1:51" x14ac:dyDescent="0.25">
      <c r="A322" t="s">
        <v>496</v>
      </c>
      <c r="B322" t="s">
        <v>192</v>
      </c>
      <c r="C322" t="s">
        <v>789</v>
      </c>
      <c r="D322" t="s">
        <v>622</v>
      </c>
      <c r="E322" s="4">
        <v>59.097826086956523</v>
      </c>
      <c r="F322" s="4">
        <v>171.92010869565217</v>
      </c>
      <c r="G322" s="4">
        <v>7.5758695652173929</v>
      </c>
      <c r="H322" s="10">
        <v>4.4066221355343903E-2</v>
      </c>
      <c r="I322" s="4">
        <v>160.26152173913044</v>
      </c>
      <c r="J322" s="4">
        <v>7.5758695652173929</v>
      </c>
      <c r="K322" s="10">
        <v>4.7271918318292257E-2</v>
      </c>
      <c r="L322" s="4">
        <v>13.554130434782607</v>
      </c>
      <c r="M322" s="4">
        <v>0.36989130434782608</v>
      </c>
      <c r="N322" s="10">
        <v>2.7289932476864107E-2</v>
      </c>
      <c r="O322" s="4">
        <v>6.8144565217391291</v>
      </c>
      <c r="P322" s="4">
        <v>0.36989130434782608</v>
      </c>
      <c r="Q322" s="8">
        <v>5.4280382179828696E-2</v>
      </c>
      <c r="R322" s="4">
        <v>1.1418478260869565</v>
      </c>
      <c r="S322" s="4">
        <v>0</v>
      </c>
      <c r="T322" s="10">
        <v>0</v>
      </c>
      <c r="U322" s="4">
        <v>5.5978260869565215</v>
      </c>
      <c r="V322" s="4">
        <v>0</v>
      </c>
      <c r="W322" s="10">
        <v>0</v>
      </c>
      <c r="X322" s="4">
        <v>26.183043478260871</v>
      </c>
      <c r="Y322" s="4">
        <v>0.5531521739130435</v>
      </c>
      <c r="Z322" s="10">
        <v>2.1126351272811809E-2</v>
      </c>
      <c r="AA322" s="4">
        <v>4.9189130434782609</v>
      </c>
      <c r="AB322" s="4">
        <v>0</v>
      </c>
      <c r="AC322" s="10">
        <v>0</v>
      </c>
      <c r="AD322" s="4">
        <v>75.808804347826097</v>
      </c>
      <c r="AE322" s="4">
        <v>2.8496739130434792</v>
      </c>
      <c r="AF322" s="10">
        <v>3.7590276453492132E-2</v>
      </c>
      <c r="AG322" s="4">
        <v>25.1720652173913</v>
      </c>
      <c r="AH322" s="4">
        <v>0</v>
      </c>
      <c r="AI322" s="10">
        <v>0</v>
      </c>
      <c r="AJ322" s="4">
        <v>26.283152173913034</v>
      </c>
      <c r="AK322" s="4">
        <v>3.8031521739130438</v>
      </c>
      <c r="AL322" s="10">
        <v>6.9108862785446821</v>
      </c>
      <c r="AM322" s="1">
        <v>265481</v>
      </c>
      <c r="AN322" s="1">
        <v>7</v>
      </c>
      <c r="AX322"/>
      <c r="AY322"/>
    </row>
    <row r="323" spans="1:51" x14ac:dyDescent="0.25">
      <c r="A323" t="s">
        <v>496</v>
      </c>
      <c r="B323" t="s">
        <v>205</v>
      </c>
      <c r="C323" t="s">
        <v>796</v>
      </c>
      <c r="D323" t="s">
        <v>623</v>
      </c>
      <c r="E323" s="4">
        <v>52.130434782608695</v>
      </c>
      <c r="F323" s="4">
        <v>158.66380434782613</v>
      </c>
      <c r="G323" s="4">
        <v>0</v>
      </c>
      <c r="H323" s="10">
        <v>0</v>
      </c>
      <c r="I323" s="4">
        <v>152.29836956521743</v>
      </c>
      <c r="J323" s="4">
        <v>0</v>
      </c>
      <c r="K323" s="10">
        <v>0</v>
      </c>
      <c r="L323" s="4">
        <v>16.947391304347821</v>
      </c>
      <c r="M323" s="4">
        <v>0</v>
      </c>
      <c r="N323" s="10">
        <v>0</v>
      </c>
      <c r="O323" s="4">
        <v>10.581956521739125</v>
      </c>
      <c r="P323" s="4">
        <v>0</v>
      </c>
      <c r="Q323" s="8">
        <v>0</v>
      </c>
      <c r="R323" s="4">
        <v>6.3654347826086957</v>
      </c>
      <c r="S323" s="4">
        <v>0</v>
      </c>
      <c r="T323" s="10">
        <v>0</v>
      </c>
      <c r="U323" s="4">
        <v>0</v>
      </c>
      <c r="V323" s="4">
        <v>0</v>
      </c>
      <c r="W323" s="10" t="s">
        <v>912</v>
      </c>
      <c r="X323" s="4">
        <v>31.017391304347825</v>
      </c>
      <c r="Y323" s="4">
        <v>0</v>
      </c>
      <c r="Z323" s="10">
        <v>0</v>
      </c>
      <c r="AA323" s="4">
        <v>0</v>
      </c>
      <c r="AB323" s="4">
        <v>0</v>
      </c>
      <c r="AC323" s="10" t="s">
        <v>912</v>
      </c>
      <c r="AD323" s="4">
        <v>64.485000000000028</v>
      </c>
      <c r="AE323" s="4">
        <v>0</v>
      </c>
      <c r="AF323" s="10">
        <v>0</v>
      </c>
      <c r="AG323" s="4">
        <v>22.101195652173917</v>
      </c>
      <c r="AH323" s="4">
        <v>0</v>
      </c>
      <c r="AI323" s="10">
        <v>0</v>
      </c>
      <c r="AJ323" s="4">
        <v>24.112826086956535</v>
      </c>
      <c r="AK323" s="4">
        <v>0</v>
      </c>
      <c r="AL323" s="10" t="s">
        <v>912</v>
      </c>
      <c r="AM323" s="1">
        <v>265506</v>
      </c>
      <c r="AN323" s="1">
        <v>7</v>
      </c>
      <c r="AX323"/>
      <c r="AY323"/>
    </row>
    <row r="324" spans="1:51" x14ac:dyDescent="0.25">
      <c r="A324" t="s">
        <v>496</v>
      </c>
      <c r="B324" t="s">
        <v>43</v>
      </c>
      <c r="C324" t="s">
        <v>733</v>
      </c>
      <c r="D324" t="s">
        <v>601</v>
      </c>
      <c r="E324" s="4">
        <v>49.967391304347828</v>
      </c>
      <c r="F324" s="4">
        <v>149.75760869565215</v>
      </c>
      <c r="G324" s="4">
        <v>0.26956521739130435</v>
      </c>
      <c r="H324" s="10">
        <v>1.8000101613476853E-3</v>
      </c>
      <c r="I324" s="4">
        <v>139.20108695652172</v>
      </c>
      <c r="J324" s="4">
        <v>0.26956521739130435</v>
      </c>
      <c r="K324" s="10">
        <v>1.936516612657635E-3</v>
      </c>
      <c r="L324" s="4">
        <v>28.035869565217396</v>
      </c>
      <c r="M324" s="4">
        <v>0</v>
      </c>
      <c r="N324" s="10">
        <v>0</v>
      </c>
      <c r="O324" s="4">
        <v>22.383695652173916</v>
      </c>
      <c r="P324" s="4">
        <v>0</v>
      </c>
      <c r="Q324" s="8">
        <v>0</v>
      </c>
      <c r="R324" s="4">
        <v>0</v>
      </c>
      <c r="S324" s="4">
        <v>0</v>
      </c>
      <c r="T324" s="10" t="s">
        <v>912</v>
      </c>
      <c r="U324" s="4">
        <v>5.6521739130434785</v>
      </c>
      <c r="V324" s="4">
        <v>0</v>
      </c>
      <c r="W324" s="10">
        <v>0</v>
      </c>
      <c r="X324" s="4">
        <v>18.469565217391306</v>
      </c>
      <c r="Y324" s="4">
        <v>0.26956521739130435</v>
      </c>
      <c r="Z324" s="10">
        <v>1.4595103578154424E-2</v>
      </c>
      <c r="AA324" s="4">
        <v>4.9043478260869557</v>
      </c>
      <c r="AB324" s="4">
        <v>0</v>
      </c>
      <c r="AC324" s="10">
        <v>0</v>
      </c>
      <c r="AD324" s="4">
        <v>88.864130434782595</v>
      </c>
      <c r="AE324" s="4">
        <v>0</v>
      </c>
      <c r="AF324" s="10">
        <v>0</v>
      </c>
      <c r="AG324" s="4">
        <v>0</v>
      </c>
      <c r="AH324" s="4">
        <v>0</v>
      </c>
      <c r="AI324" s="10" t="s">
        <v>912</v>
      </c>
      <c r="AJ324" s="4">
        <v>9.483695652173914</v>
      </c>
      <c r="AK324" s="4">
        <v>0</v>
      </c>
      <c r="AL324" s="10" t="s">
        <v>912</v>
      </c>
      <c r="AM324" s="1">
        <v>265169</v>
      </c>
      <c r="AN324" s="1">
        <v>7</v>
      </c>
      <c r="AX324"/>
      <c r="AY324"/>
    </row>
    <row r="325" spans="1:51" x14ac:dyDescent="0.25">
      <c r="A325" t="s">
        <v>496</v>
      </c>
      <c r="B325" t="s">
        <v>241</v>
      </c>
      <c r="C325" t="s">
        <v>649</v>
      </c>
      <c r="D325" t="s">
        <v>571</v>
      </c>
      <c r="E325" s="4">
        <v>67.858695652173907</v>
      </c>
      <c r="F325" s="4">
        <v>219.85706521739129</v>
      </c>
      <c r="G325" s="4">
        <v>0</v>
      </c>
      <c r="H325" s="10">
        <v>0</v>
      </c>
      <c r="I325" s="4">
        <v>188.90608695652173</v>
      </c>
      <c r="J325" s="4">
        <v>0</v>
      </c>
      <c r="K325" s="10">
        <v>0</v>
      </c>
      <c r="L325" s="4">
        <v>37.465652173913035</v>
      </c>
      <c r="M325" s="4">
        <v>0</v>
      </c>
      <c r="N325" s="10">
        <v>0</v>
      </c>
      <c r="O325" s="4">
        <v>20.33521739130434</v>
      </c>
      <c r="P325" s="4">
        <v>0</v>
      </c>
      <c r="Q325" s="8">
        <v>0</v>
      </c>
      <c r="R325" s="4">
        <v>11.391304347826088</v>
      </c>
      <c r="S325" s="4">
        <v>0</v>
      </c>
      <c r="T325" s="10">
        <v>0</v>
      </c>
      <c r="U325" s="4">
        <v>5.7391304347826084</v>
      </c>
      <c r="V325" s="4">
        <v>0</v>
      </c>
      <c r="W325" s="10">
        <v>0</v>
      </c>
      <c r="X325" s="4">
        <v>29.928260869565214</v>
      </c>
      <c r="Y325" s="4">
        <v>0</v>
      </c>
      <c r="Z325" s="10">
        <v>0</v>
      </c>
      <c r="AA325" s="4">
        <v>13.820543478260872</v>
      </c>
      <c r="AB325" s="4">
        <v>0</v>
      </c>
      <c r="AC325" s="10">
        <v>0</v>
      </c>
      <c r="AD325" s="4">
        <v>94.645217391304328</v>
      </c>
      <c r="AE325" s="4">
        <v>0</v>
      </c>
      <c r="AF325" s="10">
        <v>0</v>
      </c>
      <c r="AG325" s="4">
        <v>22.760869565217398</v>
      </c>
      <c r="AH325" s="4">
        <v>0</v>
      </c>
      <c r="AI325" s="10">
        <v>0</v>
      </c>
      <c r="AJ325" s="4">
        <v>21.236521739130435</v>
      </c>
      <c r="AK325" s="4">
        <v>0</v>
      </c>
      <c r="AL325" s="10" t="s">
        <v>912</v>
      </c>
      <c r="AM325" s="1">
        <v>265565</v>
      </c>
      <c r="AN325" s="1">
        <v>7</v>
      </c>
      <c r="AX325"/>
      <c r="AY325"/>
    </row>
    <row r="326" spans="1:51" x14ac:dyDescent="0.25">
      <c r="A326" t="s">
        <v>496</v>
      </c>
      <c r="B326" t="s">
        <v>308</v>
      </c>
      <c r="C326" t="s">
        <v>695</v>
      </c>
      <c r="D326" t="s">
        <v>531</v>
      </c>
      <c r="E326" s="4">
        <v>76.543478260869563</v>
      </c>
      <c r="F326" s="4">
        <v>250.45750000000001</v>
      </c>
      <c r="G326" s="4">
        <v>0</v>
      </c>
      <c r="H326" s="10">
        <v>0</v>
      </c>
      <c r="I326" s="4">
        <v>227.72793478260871</v>
      </c>
      <c r="J326" s="4">
        <v>0</v>
      </c>
      <c r="K326" s="10">
        <v>0</v>
      </c>
      <c r="L326" s="4">
        <v>20.818913043478254</v>
      </c>
      <c r="M326" s="4">
        <v>0</v>
      </c>
      <c r="N326" s="10">
        <v>0</v>
      </c>
      <c r="O326" s="4">
        <v>14.818913043478256</v>
      </c>
      <c r="P326" s="4">
        <v>0</v>
      </c>
      <c r="Q326" s="8">
        <v>0</v>
      </c>
      <c r="R326" s="4">
        <v>0</v>
      </c>
      <c r="S326" s="4">
        <v>0</v>
      </c>
      <c r="T326" s="10" t="s">
        <v>912</v>
      </c>
      <c r="U326" s="4">
        <v>6</v>
      </c>
      <c r="V326" s="4">
        <v>0</v>
      </c>
      <c r="W326" s="10">
        <v>0</v>
      </c>
      <c r="X326" s="4">
        <v>55.26771739130433</v>
      </c>
      <c r="Y326" s="4">
        <v>0</v>
      </c>
      <c r="Z326" s="10">
        <v>0</v>
      </c>
      <c r="AA326" s="4">
        <v>16.729565217391304</v>
      </c>
      <c r="AB326" s="4">
        <v>0</v>
      </c>
      <c r="AC326" s="10">
        <v>0</v>
      </c>
      <c r="AD326" s="4">
        <v>141.3646739130435</v>
      </c>
      <c r="AE326" s="4">
        <v>0</v>
      </c>
      <c r="AF326" s="10">
        <v>0</v>
      </c>
      <c r="AG326" s="4">
        <v>0</v>
      </c>
      <c r="AH326" s="4">
        <v>0</v>
      </c>
      <c r="AI326" s="10" t="s">
        <v>912</v>
      </c>
      <c r="AJ326" s="4">
        <v>16.276630434782607</v>
      </c>
      <c r="AK326" s="4">
        <v>0</v>
      </c>
      <c r="AL326" s="10" t="s">
        <v>912</v>
      </c>
      <c r="AM326" s="1">
        <v>265679</v>
      </c>
      <c r="AN326" s="1">
        <v>7</v>
      </c>
      <c r="AX326"/>
      <c r="AY326"/>
    </row>
    <row r="327" spans="1:51" x14ac:dyDescent="0.25">
      <c r="A327" t="s">
        <v>496</v>
      </c>
      <c r="B327" t="s">
        <v>352</v>
      </c>
      <c r="C327" t="s">
        <v>839</v>
      </c>
      <c r="D327" t="s">
        <v>583</v>
      </c>
      <c r="E327" s="4">
        <v>27.489130434782609</v>
      </c>
      <c r="F327" s="4">
        <v>93.875434782608679</v>
      </c>
      <c r="G327" s="4">
        <v>3.089673913043478</v>
      </c>
      <c r="H327" s="10">
        <v>3.2912485787132351E-2</v>
      </c>
      <c r="I327" s="4">
        <v>84.266304347826079</v>
      </c>
      <c r="J327" s="4">
        <v>3.089673913043478</v>
      </c>
      <c r="K327" s="10">
        <v>3.6665591744598519E-2</v>
      </c>
      <c r="L327" s="4">
        <v>15.718152173913042</v>
      </c>
      <c r="M327" s="4">
        <v>3</v>
      </c>
      <c r="N327" s="10">
        <v>0.19086212977241768</v>
      </c>
      <c r="O327" s="4">
        <v>12.055543478260869</v>
      </c>
      <c r="P327" s="4">
        <v>3</v>
      </c>
      <c r="Q327" s="8">
        <v>0.24884817556419112</v>
      </c>
      <c r="R327" s="4">
        <v>3.3913043478260869</v>
      </c>
      <c r="S327" s="4">
        <v>0</v>
      </c>
      <c r="T327" s="10">
        <v>0</v>
      </c>
      <c r="U327" s="4">
        <v>0.27130434782608692</v>
      </c>
      <c r="V327" s="4">
        <v>0</v>
      </c>
      <c r="W327" s="10">
        <v>0</v>
      </c>
      <c r="X327" s="4">
        <v>18.83989130434783</v>
      </c>
      <c r="Y327" s="4">
        <v>0</v>
      </c>
      <c r="Z327" s="10">
        <v>0</v>
      </c>
      <c r="AA327" s="4">
        <v>5.9465217391304339</v>
      </c>
      <c r="AB327" s="4">
        <v>0</v>
      </c>
      <c r="AC327" s="10">
        <v>0</v>
      </c>
      <c r="AD327" s="4">
        <v>39.267826086956504</v>
      </c>
      <c r="AE327" s="4">
        <v>8.9673913043478257E-2</v>
      </c>
      <c r="AF327" s="10">
        <v>2.2836485229638169E-3</v>
      </c>
      <c r="AG327" s="4">
        <v>14.103043478260872</v>
      </c>
      <c r="AH327" s="4">
        <v>0</v>
      </c>
      <c r="AI327" s="10">
        <v>0</v>
      </c>
      <c r="AJ327" s="4">
        <v>0</v>
      </c>
      <c r="AK327" s="4">
        <v>0</v>
      </c>
      <c r="AL327" s="10" t="s">
        <v>912</v>
      </c>
      <c r="AM327" s="1">
        <v>265744</v>
      </c>
      <c r="AN327" s="1">
        <v>7</v>
      </c>
      <c r="AX327"/>
      <c r="AY327"/>
    </row>
    <row r="328" spans="1:51" x14ac:dyDescent="0.25">
      <c r="A328" t="s">
        <v>496</v>
      </c>
      <c r="B328" t="s">
        <v>150</v>
      </c>
      <c r="C328" t="s">
        <v>651</v>
      </c>
      <c r="D328" t="s">
        <v>616</v>
      </c>
      <c r="E328" s="4">
        <v>92.880434782608702</v>
      </c>
      <c r="F328" s="4">
        <v>236.0045652173913</v>
      </c>
      <c r="G328" s="4">
        <v>0</v>
      </c>
      <c r="H328" s="10">
        <v>0</v>
      </c>
      <c r="I328" s="4">
        <v>219.23826086956524</v>
      </c>
      <c r="J328" s="4">
        <v>0</v>
      </c>
      <c r="K328" s="10">
        <v>0</v>
      </c>
      <c r="L328" s="4">
        <v>37.040760869565219</v>
      </c>
      <c r="M328" s="4">
        <v>0</v>
      </c>
      <c r="N328" s="10">
        <v>0</v>
      </c>
      <c r="O328" s="4">
        <v>24.696304347826093</v>
      </c>
      <c r="P328" s="4">
        <v>0</v>
      </c>
      <c r="Q328" s="8">
        <v>0</v>
      </c>
      <c r="R328" s="4">
        <v>7.8227173913043471</v>
      </c>
      <c r="S328" s="4">
        <v>0</v>
      </c>
      <c r="T328" s="10">
        <v>0</v>
      </c>
      <c r="U328" s="4">
        <v>4.5217391304347823</v>
      </c>
      <c r="V328" s="4">
        <v>0</v>
      </c>
      <c r="W328" s="10">
        <v>0</v>
      </c>
      <c r="X328" s="4">
        <v>48.97739130434784</v>
      </c>
      <c r="Y328" s="4">
        <v>0</v>
      </c>
      <c r="Z328" s="10">
        <v>0</v>
      </c>
      <c r="AA328" s="4">
        <v>4.4218478260869576</v>
      </c>
      <c r="AB328" s="4">
        <v>0</v>
      </c>
      <c r="AC328" s="10">
        <v>0</v>
      </c>
      <c r="AD328" s="4">
        <v>100.5433695652174</v>
      </c>
      <c r="AE328" s="4">
        <v>0</v>
      </c>
      <c r="AF328" s="10">
        <v>0</v>
      </c>
      <c r="AG328" s="4">
        <v>1.0345652173913042</v>
      </c>
      <c r="AH328" s="4">
        <v>0</v>
      </c>
      <c r="AI328" s="10">
        <v>0</v>
      </c>
      <c r="AJ328" s="4">
        <v>43.986630434782604</v>
      </c>
      <c r="AK328" s="4">
        <v>0</v>
      </c>
      <c r="AL328" s="10" t="s">
        <v>912</v>
      </c>
      <c r="AM328" s="1">
        <v>265411</v>
      </c>
      <c r="AN328" s="1">
        <v>7</v>
      </c>
      <c r="AX328"/>
      <c r="AY328"/>
    </row>
    <row r="329" spans="1:51" x14ac:dyDescent="0.25">
      <c r="A329" t="s">
        <v>496</v>
      </c>
      <c r="B329" t="s">
        <v>231</v>
      </c>
      <c r="C329" t="s">
        <v>803</v>
      </c>
      <c r="D329" t="s">
        <v>603</v>
      </c>
      <c r="E329" s="4">
        <v>56.597826086956523</v>
      </c>
      <c r="F329" s="4">
        <v>119.0054347826087</v>
      </c>
      <c r="G329" s="4">
        <v>0</v>
      </c>
      <c r="H329" s="10">
        <v>0</v>
      </c>
      <c r="I329" s="4">
        <v>119.0054347826087</v>
      </c>
      <c r="J329" s="4">
        <v>0</v>
      </c>
      <c r="K329" s="10">
        <v>0</v>
      </c>
      <c r="L329" s="4">
        <v>15.883152173913043</v>
      </c>
      <c r="M329" s="4">
        <v>0</v>
      </c>
      <c r="N329" s="10">
        <v>0</v>
      </c>
      <c r="O329" s="4">
        <v>15.883152173913043</v>
      </c>
      <c r="P329" s="4">
        <v>0</v>
      </c>
      <c r="Q329" s="8">
        <v>0</v>
      </c>
      <c r="R329" s="4">
        <v>0</v>
      </c>
      <c r="S329" s="4">
        <v>0</v>
      </c>
      <c r="T329" s="10" t="s">
        <v>912</v>
      </c>
      <c r="U329" s="4">
        <v>0</v>
      </c>
      <c r="V329" s="4">
        <v>0</v>
      </c>
      <c r="W329" s="10" t="s">
        <v>912</v>
      </c>
      <c r="X329" s="4">
        <v>21.4375</v>
      </c>
      <c r="Y329" s="4">
        <v>0</v>
      </c>
      <c r="Z329" s="10">
        <v>0</v>
      </c>
      <c r="AA329" s="4">
        <v>0</v>
      </c>
      <c r="AB329" s="4">
        <v>0</v>
      </c>
      <c r="AC329" s="10" t="s">
        <v>912</v>
      </c>
      <c r="AD329" s="4">
        <v>69.010869565217391</v>
      </c>
      <c r="AE329" s="4">
        <v>0</v>
      </c>
      <c r="AF329" s="10">
        <v>0</v>
      </c>
      <c r="AG329" s="4">
        <v>0</v>
      </c>
      <c r="AH329" s="4">
        <v>0</v>
      </c>
      <c r="AI329" s="10" t="s">
        <v>912</v>
      </c>
      <c r="AJ329" s="4">
        <v>12.673913043478262</v>
      </c>
      <c r="AK329" s="4">
        <v>0</v>
      </c>
      <c r="AL329" s="10" t="s">
        <v>912</v>
      </c>
      <c r="AM329" s="1">
        <v>265549</v>
      </c>
      <c r="AN329" s="1">
        <v>7</v>
      </c>
      <c r="AX329"/>
      <c r="AY329"/>
    </row>
    <row r="330" spans="1:51" x14ac:dyDescent="0.25">
      <c r="A330" t="s">
        <v>496</v>
      </c>
      <c r="B330" t="s">
        <v>310</v>
      </c>
      <c r="C330" t="s">
        <v>798</v>
      </c>
      <c r="D330" t="s">
        <v>530</v>
      </c>
      <c r="E330" s="4">
        <v>42.141304347826086</v>
      </c>
      <c r="F330" s="4">
        <v>113.05239130434779</v>
      </c>
      <c r="G330" s="4">
        <v>8.6956521739130432E-2</v>
      </c>
      <c r="H330" s="10">
        <v>7.6917012312490763E-4</v>
      </c>
      <c r="I330" s="4">
        <v>108.04423913043475</v>
      </c>
      <c r="J330" s="4">
        <v>8.6956521739130432E-2</v>
      </c>
      <c r="K330" s="10">
        <v>8.0482330607329754E-4</v>
      </c>
      <c r="L330" s="4">
        <v>17.052826086956522</v>
      </c>
      <c r="M330" s="4">
        <v>8.6956521739130432E-2</v>
      </c>
      <c r="N330" s="10">
        <v>5.099244037071504E-3</v>
      </c>
      <c r="O330" s="4">
        <v>12.044673913043477</v>
      </c>
      <c r="P330" s="4">
        <v>8.6956521739130432E-2</v>
      </c>
      <c r="Q330" s="8">
        <v>7.2194998691465654E-3</v>
      </c>
      <c r="R330" s="4">
        <v>0</v>
      </c>
      <c r="S330" s="4">
        <v>0</v>
      </c>
      <c r="T330" s="10" t="s">
        <v>912</v>
      </c>
      <c r="U330" s="4">
        <v>5.0081521739130439</v>
      </c>
      <c r="V330" s="4">
        <v>0</v>
      </c>
      <c r="W330" s="10">
        <v>0</v>
      </c>
      <c r="X330" s="4">
        <v>21.030869565217383</v>
      </c>
      <c r="Y330" s="4">
        <v>0</v>
      </c>
      <c r="Z330" s="10">
        <v>0</v>
      </c>
      <c r="AA330" s="4">
        <v>0</v>
      </c>
      <c r="AB330" s="4">
        <v>0</v>
      </c>
      <c r="AC330" s="10" t="s">
        <v>912</v>
      </c>
      <c r="AD330" s="4">
        <v>69.347934782608675</v>
      </c>
      <c r="AE330" s="4">
        <v>0</v>
      </c>
      <c r="AF330" s="10">
        <v>0</v>
      </c>
      <c r="AG330" s="4">
        <v>0.16891304347826086</v>
      </c>
      <c r="AH330" s="4">
        <v>0</v>
      </c>
      <c r="AI330" s="10">
        <v>0</v>
      </c>
      <c r="AJ330" s="4">
        <v>5.4518478260869561</v>
      </c>
      <c r="AK330" s="4">
        <v>0</v>
      </c>
      <c r="AL330" s="10" t="s">
        <v>912</v>
      </c>
      <c r="AM330" s="1">
        <v>265681</v>
      </c>
      <c r="AN330" s="1">
        <v>7</v>
      </c>
      <c r="AX330"/>
      <c r="AY330"/>
    </row>
    <row r="331" spans="1:51" x14ac:dyDescent="0.25">
      <c r="A331" t="s">
        <v>496</v>
      </c>
      <c r="B331" t="s">
        <v>415</v>
      </c>
      <c r="C331" t="s">
        <v>850</v>
      </c>
      <c r="D331" t="s">
        <v>557</v>
      </c>
      <c r="E331" s="4">
        <v>56.554347826086953</v>
      </c>
      <c r="F331" s="4">
        <v>147.67358695652177</v>
      </c>
      <c r="G331" s="4">
        <v>0</v>
      </c>
      <c r="H331" s="10">
        <v>0</v>
      </c>
      <c r="I331" s="4">
        <v>137.45619565217393</v>
      </c>
      <c r="J331" s="4">
        <v>0</v>
      </c>
      <c r="K331" s="10">
        <v>0</v>
      </c>
      <c r="L331" s="4">
        <v>16.646739130434781</v>
      </c>
      <c r="M331" s="4">
        <v>0</v>
      </c>
      <c r="N331" s="10">
        <v>0</v>
      </c>
      <c r="O331" s="4">
        <v>6.4293478260869561</v>
      </c>
      <c r="P331" s="4">
        <v>0</v>
      </c>
      <c r="Q331" s="8">
        <v>0</v>
      </c>
      <c r="R331" s="4">
        <v>4.6630434782608692</v>
      </c>
      <c r="S331" s="4">
        <v>0</v>
      </c>
      <c r="T331" s="10">
        <v>0</v>
      </c>
      <c r="U331" s="4">
        <v>5.5543478260869561</v>
      </c>
      <c r="V331" s="4">
        <v>0</v>
      </c>
      <c r="W331" s="10">
        <v>0</v>
      </c>
      <c r="X331" s="4">
        <v>20.092391304347824</v>
      </c>
      <c r="Y331" s="4">
        <v>0</v>
      </c>
      <c r="Z331" s="10">
        <v>0</v>
      </c>
      <c r="AA331" s="4">
        <v>0</v>
      </c>
      <c r="AB331" s="4">
        <v>0</v>
      </c>
      <c r="AC331" s="10" t="s">
        <v>912</v>
      </c>
      <c r="AD331" s="4">
        <v>71.849891304347835</v>
      </c>
      <c r="AE331" s="4">
        <v>0</v>
      </c>
      <c r="AF331" s="10">
        <v>0</v>
      </c>
      <c r="AG331" s="4">
        <v>23.605978260869566</v>
      </c>
      <c r="AH331" s="4">
        <v>0</v>
      </c>
      <c r="AI331" s="10">
        <v>0</v>
      </c>
      <c r="AJ331" s="4">
        <v>15.478586956521742</v>
      </c>
      <c r="AK331" s="4">
        <v>0</v>
      </c>
      <c r="AL331" s="10" t="s">
        <v>912</v>
      </c>
      <c r="AM331" s="1">
        <v>265826</v>
      </c>
      <c r="AN331" s="1">
        <v>7</v>
      </c>
      <c r="AX331"/>
      <c r="AY331"/>
    </row>
    <row r="332" spans="1:51" x14ac:dyDescent="0.25">
      <c r="A332" t="s">
        <v>496</v>
      </c>
      <c r="B332" t="s">
        <v>199</v>
      </c>
      <c r="C332" t="s">
        <v>793</v>
      </c>
      <c r="D332" t="s">
        <v>613</v>
      </c>
      <c r="E332" s="4">
        <v>30.239130434782609</v>
      </c>
      <c r="F332" s="4">
        <v>93.470108695652172</v>
      </c>
      <c r="G332" s="4">
        <v>0</v>
      </c>
      <c r="H332" s="10">
        <v>0</v>
      </c>
      <c r="I332" s="4">
        <v>85.875</v>
      </c>
      <c r="J332" s="4">
        <v>0</v>
      </c>
      <c r="K332" s="10">
        <v>0</v>
      </c>
      <c r="L332" s="4">
        <v>10.600543478260869</v>
      </c>
      <c r="M332" s="4">
        <v>0</v>
      </c>
      <c r="N332" s="10">
        <v>0</v>
      </c>
      <c r="O332" s="4">
        <v>4.6086956521739131</v>
      </c>
      <c r="P332" s="4">
        <v>0</v>
      </c>
      <c r="Q332" s="8">
        <v>0</v>
      </c>
      <c r="R332" s="4">
        <v>3.2527173913043477</v>
      </c>
      <c r="S332" s="4">
        <v>0</v>
      </c>
      <c r="T332" s="10">
        <v>0</v>
      </c>
      <c r="U332" s="4">
        <v>2.7391304347826089</v>
      </c>
      <c r="V332" s="4">
        <v>0</v>
      </c>
      <c r="W332" s="10">
        <v>0</v>
      </c>
      <c r="X332" s="4">
        <v>25.673913043478262</v>
      </c>
      <c r="Y332" s="4">
        <v>0</v>
      </c>
      <c r="Z332" s="10">
        <v>0</v>
      </c>
      <c r="AA332" s="4">
        <v>1.6032608695652173</v>
      </c>
      <c r="AB332" s="4">
        <v>0</v>
      </c>
      <c r="AC332" s="10">
        <v>0</v>
      </c>
      <c r="AD332" s="4">
        <v>26.758152173913043</v>
      </c>
      <c r="AE332" s="4">
        <v>0</v>
      </c>
      <c r="AF332" s="10">
        <v>0</v>
      </c>
      <c r="AG332" s="4">
        <v>24.467391304347824</v>
      </c>
      <c r="AH332" s="4">
        <v>0</v>
      </c>
      <c r="AI332" s="10">
        <v>0</v>
      </c>
      <c r="AJ332" s="4">
        <v>4.3668478260869561</v>
      </c>
      <c r="AK332" s="4">
        <v>0</v>
      </c>
      <c r="AL332" s="10" t="s">
        <v>912</v>
      </c>
      <c r="AM332" s="1">
        <v>265496</v>
      </c>
      <c r="AN332" s="1">
        <v>7</v>
      </c>
      <c r="AX332"/>
      <c r="AY332"/>
    </row>
    <row r="333" spans="1:51" x14ac:dyDescent="0.25">
      <c r="A333" t="s">
        <v>496</v>
      </c>
      <c r="B333" t="s">
        <v>111</v>
      </c>
      <c r="C333" t="s">
        <v>768</v>
      </c>
      <c r="D333" t="s">
        <v>566</v>
      </c>
      <c r="E333" s="4">
        <v>44.086956521739133</v>
      </c>
      <c r="F333" s="4">
        <v>136.96739130434784</v>
      </c>
      <c r="G333" s="4">
        <v>0</v>
      </c>
      <c r="H333" s="10">
        <v>0</v>
      </c>
      <c r="I333" s="4">
        <v>122.64130434782609</v>
      </c>
      <c r="J333" s="4">
        <v>0</v>
      </c>
      <c r="K333" s="10">
        <v>0</v>
      </c>
      <c r="L333" s="4">
        <v>17.108695652173914</v>
      </c>
      <c r="M333" s="4">
        <v>0</v>
      </c>
      <c r="N333" s="10">
        <v>0</v>
      </c>
      <c r="O333" s="4">
        <v>2.7826086956521738</v>
      </c>
      <c r="P333" s="4">
        <v>0</v>
      </c>
      <c r="Q333" s="8">
        <v>0</v>
      </c>
      <c r="R333" s="4">
        <v>11.369565217391305</v>
      </c>
      <c r="S333" s="4">
        <v>0</v>
      </c>
      <c r="T333" s="10">
        <v>0</v>
      </c>
      <c r="U333" s="4">
        <v>2.9565217391304346</v>
      </c>
      <c r="V333" s="4">
        <v>0</v>
      </c>
      <c r="W333" s="10">
        <v>0</v>
      </c>
      <c r="X333" s="4">
        <v>40.065217391304351</v>
      </c>
      <c r="Y333" s="4">
        <v>0</v>
      </c>
      <c r="Z333" s="10">
        <v>0</v>
      </c>
      <c r="AA333" s="4">
        <v>0</v>
      </c>
      <c r="AB333" s="4">
        <v>0</v>
      </c>
      <c r="AC333" s="10" t="s">
        <v>912</v>
      </c>
      <c r="AD333" s="4">
        <v>49.230978260869563</v>
      </c>
      <c r="AE333" s="4">
        <v>0</v>
      </c>
      <c r="AF333" s="10">
        <v>0</v>
      </c>
      <c r="AG333" s="4">
        <v>16.445652173913043</v>
      </c>
      <c r="AH333" s="4">
        <v>0</v>
      </c>
      <c r="AI333" s="10">
        <v>0</v>
      </c>
      <c r="AJ333" s="4">
        <v>14.116847826086957</v>
      </c>
      <c r="AK333" s="4">
        <v>0</v>
      </c>
      <c r="AL333" s="10" t="s">
        <v>912</v>
      </c>
      <c r="AM333" s="1">
        <v>265353</v>
      </c>
      <c r="AN333" s="1">
        <v>7</v>
      </c>
      <c r="AX333"/>
      <c r="AY333"/>
    </row>
    <row r="334" spans="1:51" x14ac:dyDescent="0.25">
      <c r="A334" t="s">
        <v>496</v>
      </c>
      <c r="B334" t="s">
        <v>421</v>
      </c>
      <c r="C334" t="s">
        <v>854</v>
      </c>
      <c r="D334" t="s">
        <v>593</v>
      </c>
      <c r="E334" s="4">
        <v>97.326086956521735</v>
      </c>
      <c r="F334" s="4">
        <v>295.13510869565204</v>
      </c>
      <c r="G334" s="4">
        <v>5.6638043478260869</v>
      </c>
      <c r="H334" s="10">
        <v>1.9190547586348635E-2</v>
      </c>
      <c r="I334" s="4">
        <v>279.39130434782595</v>
      </c>
      <c r="J334" s="4">
        <v>5.6638043478260869</v>
      </c>
      <c r="K334" s="10">
        <v>2.0271942110177413E-2</v>
      </c>
      <c r="L334" s="4">
        <v>33.567173913043483</v>
      </c>
      <c r="M334" s="4">
        <v>0</v>
      </c>
      <c r="N334" s="10">
        <v>0</v>
      </c>
      <c r="O334" s="4">
        <v>19.5625</v>
      </c>
      <c r="P334" s="4">
        <v>0</v>
      </c>
      <c r="Q334" s="8">
        <v>0</v>
      </c>
      <c r="R334" s="4">
        <v>13.743804347826091</v>
      </c>
      <c r="S334" s="4">
        <v>0</v>
      </c>
      <c r="T334" s="10">
        <v>0</v>
      </c>
      <c r="U334" s="4">
        <v>0.2608695652173913</v>
      </c>
      <c r="V334" s="4">
        <v>0</v>
      </c>
      <c r="W334" s="10">
        <v>0</v>
      </c>
      <c r="X334" s="4">
        <v>83.981413043478256</v>
      </c>
      <c r="Y334" s="4">
        <v>1.3083695652173912</v>
      </c>
      <c r="Z334" s="10">
        <v>1.5579275434911192E-2</v>
      </c>
      <c r="AA334" s="4">
        <v>1.7391304347826086</v>
      </c>
      <c r="AB334" s="4">
        <v>0</v>
      </c>
      <c r="AC334" s="10">
        <v>0</v>
      </c>
      <c r="AD334" s="4">
        <v>135.43858695652165</v>
      </c>
      <c r="AE334" s="4">
        <v>4.3554347826086959</v>
      </c>
      <c r="AF334" s="10">
        <v>3.2158005192470543E-2</v>
      </c>
      <c r="AG334" s="4">
        <v>0</v>
      </c>
      <c r="AH334" s="4">
        <v>0</v>
      </c>
      <c r="AI334" s="10" t="s">
        <v>912</v>
      </c>
      <c r="AJ334" s="4">
        <v>40.40880434782607</v>
      </c>
      <c r="AK334" s="4">
        <v>0</v>
      </c>
      <c r="AL334" s="10" t="s">
        <v>912</v>
      </c>
      <c r="AM334" s="1">
        <v>265834</v>
      </c>
      <c r="AN334" s="1">
        <v>7</v>
      </c>
      <c r="AX334"/>
      <c r="AY334"/>
    </row>
    <row r="335" spans="1:51" x14ac:dyDescent="0.25">
      <c r="A335" t="s">
        <v>496</v>
      </c>
      <c r="B335" t="s">
        <v>145</v>
      </c>
      <c r="C335" t="s">
        <v>726</v>
      </c>
      <c r="D335" t="s">
        <v>593</v>
      </c>
      <c r="E335" s="4">
        <v>85.478260869565219</v>
      </c>
      <c r="F335" s="4">
        <v>172.43043478260873</v>
      </c>
      <c r="G335" s="4">
        <v>0</v>
      </c>
      <c r="H335" s="10">
        <v>0</v>
      </c>
      <c r="I335" s="4">
        <v>158.04891304347828</v>
      </c>
      <c r="J335" s="4">
        <v>0</v>
      </c>
      <c r="K335" s="10">
        <v>0</v>
      </c>
      <c r="L335" s="4">
        <v>18.516304347826086</v>
      </c>
      <c r="M335" s="4">
        <v>0</v>
      </c>
      <c r="N335" s="10">
        <v>0</v>
      </c>
      <c r="O335" s="4">
        <v>8.0304347826086939</v>
      </c>
      <c r="P335" s="4">
        <v>0</v>
      </c>
      <c r="Q335" s="8">
        <v>0</v>
      </c>
      <c r="R335" s="4">
        <v>5.627173913043479</v>
      </c>
      <c r="S335" s="4">
        <v>0</v>
      </c>
      <c r="T335" s="10">
        <v>0</v>
      </c>
      <c r="U335" s="4">
        <v>4.858695652173914</v>
      </c>
      <c r="V335" s="4">
        <v>0</v>
      </c>
      <c r="W335" s="10">
        <v>0</v>
      </c>
      <c r="X335" s="4">
        <v>40.301086956521743</v>
      </c>
      <c r="Y335" s="4">
        <v>0</v>
      </c>
      <c r="Z335" s="10">
        <v>0</v>
      </c>
      <c r="AA335" s="4">
        <v>3.8956521739130436</v>
      </c>
      <c r="AB335" s="4">
        <v>0</v>
      </c>
      <c r="AC335" s="10">
        <v>0</v>
      </c>
      <c r="AD335" s="4">
        <v>103.6163043478261</v>
      </c>
      <c r="AE335" s="4">
        <v>0</v>
      </c>
      <c r="AF335" s="10">
        <v>0</v>
      </c>
      <c r="AG335" s="4">
        <v>0.31304347826086959</v>
      </c>
      <c r="AH335" s="4">
        <v>0</v>
      </c>
      <c r="AI335" s="10">
        <v>0</v>
      </c>
      <c r="AJ335" s="4">
        <v>5.7880434782608692</v>
      </c>
      <c r="AK335" s="4">
        <v>0</v>
      </c>
      <c r="AL335" s="10" t="s">
        <v>912</v>
      </c>
      <c r="AM335" s="1">
        <v>265402</v>
      </c>
      <c r="AN335" s="1">
        <v>7</v>
      </c>
      <c r="AX335"/>
      <c r="AY335"/>
    </row>
    <row r="336" spans="1:51" x14ac:dyDescent="0.25">
      <c r="A336" t="s">
        <v>496</v>
      </c>
      <c r="B336" t="s">
        <v>354</v>
      </c>
      <c r="C336" t="s">
        <v>728</v>
      </c>
      <c r="D336" t="s">
        <v>596</v>
      </c>
      <c r="E336" s="4">
        <v>33.021739130434781</v>
      </c>
      <c r="F336" s="4">
        <v>117.15434782608696</v>
      </c>
      <c r="G336" s="4">
        <v>0</v>
      </c>
      <c r="H336" s="10">
        <v>0</v>
      </c>
      <c r="I336" s="4">
        <v>104.4858695652174</v>
      </c>
      <c r="J336" s="4">
        <v>0</v>
      </c>
      <c r="K336" s="10">
        <v>0</v>
      </c>
      <c r="L336" s="4">
        <v>18.54619565217391</v>
      </c>
      <c r="M336" s="4">
        <v>0</v>
      </c>
      <c r="N336" s="10">
        <v>0</v>
      </c>
      <c r="O336" s="4">
        <v>5.8777173913043477</v>
      </c>
      <c r="P336" s="4">
        <v>0</v>
      </c>
      <c r="Q336" s="8">
        <v>0</v>
      </c>
      <c r="R336" s="4">
        <v>6.5217391304347823</v>
      </c>
      <c r="S336" s="4">
        <v>0</v>
      </c>
      <c r="T336" s="10">
        <v>0</v>
      </c>
      <c r="U336" s="4">
        <v>6.1467391304347823</v>
      </c>
      <c r="V336" s="4">
        <v>0</v>
      </c>
      <c r="W336" s="10">
        <v>0</v>
      </c>
      <c r="X336" s="4">
        <v>24.589673913043477</v>
      </c>
      <c r="Y336" s="4">
        <v>0</v>
      </c>
      <c r="Z336" s="10">
        <v>0</v>
      </c>
      <c r="AA336" s="4">
        <v>0</v>
      </c>
      <c r="AB336" s="4">
        <v>0</v>
      </c>
      <c r="AC336" s="10" t="s">
        <v>912</v>
      </c>
      <c r="AD336" s="4">
        <v>48</v>
      </c>
      <c r="AE336" s="4">
        <v>0</v>
      </c>
      <c r="AF336" s="10">
        <v>0</v>
      </c>
      <c r="AG336" s="4">
        <v>12.002173913043478</v>
      </c>
      <c r="AH336" s="4">
        <v>0</v>
      </c>
      <c r="AI336" s="10">
        <v>0</v>
      </c>
      <c r="AJ336" s="4">
        <v>14.016304347826088</v>
      </c>
      <c r="AK336" s="4">
        <v>0</v>
      </c>
      <c r="AL336" s="10" t="s">
        <v>912</v>
      </c>
      <c r="AM336" s="1">
        <v>265747</v>
      </c>
      <c r="AN336" s="1">
        <v>7</v>
      </c>
      <c r="AX336"/>
      <c r="AY336"/>
    </row>
    <row r="337" spans="1:51" x14ac:dyDescent="0.25">
      <c r="A337" t="s">
        <v>496</v>
      </c>
      <c r="B337" t="s">
        <v>260</v>
      </c>
      <c r="C337" t="s">
        <v>700</v>
      </c>
      <c r="D337" t="s">
        <v>538</v>
      </c>
      <c r="E337" s="4">
        <v>113.3804347826087</v>
      </c>
      <c r="F337" s="4">
        <v>305.26489130434783</v>
      </c>
      <c r="G337" s="4">
        <v>7.6086956521739135E-2</v>
      </c>
      <c r="H337" s="10">
        <v>2.4924895947461167E-4</v>
      </c>
      <c r="I337" s="4">
        <v>269.64184782608697</v>
      </c>
      <c r="J337" s="4">
        <v>0</v>
      </c>
      <c r="K337" s="10">
        <v>0</v>
      </c>
      <c r="L337" s="4">
        <v>31.91402173913043</v>
      </c>
      <c r="M337" s="4">
        <v>7.6086956521739135E-2</v>
      </c>
      <c r="N337" s="10">
        <v>2.3841231024934527E-3</v>
      </c>
      <c r="O337" s="4">
        <v>12.781521739130433</v>
      </c>
      <c r="P337" s="4">
        <v>0</v>
      </c>
      <c r="Q337" s="8">
        <v>0</v>
      </c>
      <c r="R337" s="4">
        <v>13.654239130434778</v>
      </c>
      <c r="S337" s="4">
        <v>7.6086956521739135E-2</v>
      </c>
      <c r="T337" s="10">
        <v>5.5724054482204147E-3</v>
      </c>
      <c r="U337" s="4">
        <v>5.4782608695652177</v>
      </c>
      <c r="V337" s="4">
        <v>0</v>
      </c>
      <c r="W337" s="10">
        <v>0</v>
      </c>
      <c r="X337" s="4">
        <v>24.821956521739136</v>
      </c>
      <c r="Y337" s="4">
        <v>0</v>
      </c>
      <c r="Z337" s="10">
        <v>0</v>
      </c>
      <c r="AA337" s="4">
        <v>16.490543478260875</v>
      </c>
      <c r="AB337" s="4">
        <v>0</v>
      </c>
      <c r="AC337" s="10">
        <v>0</v>
      </c>
      <c r="AD337" s="4">
        <v>166.89739130434779</v>
      </c>
      <c r="AE337" s="4">
        <v>0</v>
      </c>
      <c r="AF337" s="10">
        <v>0</v>
      </c>
      <c r="AG337" s="4">
        <v>2.0046739130434781</v>
      </c>
      <c r="AH337" s="4">
        <v>0</v>
      </c>
      <c r="AI337" s="10">
        <v>0</v>
      </c>
      <c r="AJ337" s="4">
        <v>63.136304347826105</v>
      </c>
      <c r="AK337" s="4">
        <v>0</v>
      </c>
      <c r="AL337" s="10" t="s">
        <v>912</v>
      </c>
      <c r="AM337" s="1">
        <v>265597</v>
      </c>
      <c r="AN337" s="1">
        <v>7</v>
      </c>
      <c r="AX337"/>
      <c r="AY337"/>
    </row>
    <row r="338" spans="1:51" x14ac:dyDescent="0.25">
      <c r="A338" t="s">
        <v>496</v>
      </c>
      <c r="B338" t="s">
        <v>278</v>
      </c>
      <c r="C338" t="s">
        <v>768</v>
      </c>
      <c r="D338" t="s">
        <v>566</v>
      </c>
      <c r="E338" s="4">
        <v>66.184782608695656</v>
      </c>
      <c r="F338" s="4">
        <v>145.78282608695653</v>
      </c>
      <c r="G338" s="4">
        <v>0.30434782608695654</v>
      </c>
      <c r="H338" s="10">
        <v>2.0876795590820769E-3</v>
      </c>
      <c r="I338" s="4">
        <v>139.07391304347829</v>
      </c>
      <c r="J338" s="4">
        <v>0.21739130434782608</v>
      </c>
      <c r="K338" s="10">
        <v>1.5631350236033385E-3</v>
      </c>
      <c r="L338" s="4">
        <v>18.65608695652174</v>
      </c>
      <c r="M338" s="4">
        <v>8.6956521739130432E-2</v>
      </c>
      <c r="N338" s="10">
        <v>4.661026824209373E-3</v>
      </c>
      <c r="O338" s="4">
        <v>14.836739130434783</v>
      </c>
      <c r="P338" s="4">
        <v>0</v>
      </c>
      <c r="Q338" s="8">
        <v>0</v>
      </c>
      <c r="R338" s="4">
        <v>3.8193478260869567</v>
      </c>
      <c r="S338" s="4">
        <v>8.6956521739130432E-2</v>
      </c>
      <c r="T338" s="10">
        <v>2.2767374352552789E-2</v>
      </c>
      <c r="U338" s="4">
        <v>0</v>
      </c>
      <c r="V338" s="4">
        <v>0</v>
      </c>
      <c r="W338" s="10" t="s">
        <v>912</v>
      </c>
      <c r="X338" s="4">
        <v>35.809239130434783</v>
      </c>
      <c r="Y338" s="4">
        <v>0.21739130434782608</v>
      </c>
      <c r="Z338" s="10">
        <v>6.0708160694501355E-3</v>
      </c>
      <c r="AA338" s="4">
        <v>2.8895652173913042</v>
      </c>
      <c r="AB338" s="4">
        <v>0</v>
      </c>
      <c r="AC338" s="10">
        <v>0</v>
      </c>
      <c r="AD338" s="4">
        <v>60.858913043478289</v>
      </c>
      <c r="AE338" s="4">
        <v>0</v>
      </c>
      <c r="AF338" s="10">
        <v>0</v>
      </c>
      <c r="AG338" s="4">
        <v>0</v>
      </c>
      <c r="AH338" s="4">
        <v>0</v>
      </c>
      <c r="AI338" s="10" t="s">
        <v>912</v>
      </c>
      <c r="AJ338" s="4">
        <v>27.569021739130427</v>
      </c>
      <c r="AK338" s="4">
        <v>0</v>
      </c>
      <c r="AL338" s="10" t="s">
        <v>912</v>
      </c>
      <c r="AM338" s="1">
        <v>265633</v>
      </c>
      <c r="AN338" s="1">
        <v>7</v>
      </c>
      <c r="AX338"/>
      <c r="AY338"/>
    </row>
    <row r="339" spans="1:51" x14ac:dyDescent="0.25">
      <c r="A339" t="s">
        <v>496</v>
      </c>
      <c r="B339" t="s">
        <v>340</v>
      </c>
      <c r="C339" t="s">
        <v>675</v>
      </c>
      <c r="D339" t="s">
        <v>538</v>
      </c>
      <c r="E339" s="4">
        <v>161.83695652173913</v>
      </c>
      <c r="F339" s="4">
        <v>342.16358695652178</v>
      </c>
      <c r="G339" s="4">
        <v>1.9741304347826087</v>
      </c>
      <c r="H339" s="10">
        <v>5.7695514953596113E-3</v>
      </c>
      <c r="I339" s="4">
        <v>311.37217391304353</v>
      </c>
      <c r="J339" s="4">
        <v>1.9741304347826087</v>
      </c>
      <c r="K339" s="10">
        <v>6.3400990845569952E-3</v>
      </c>
      <c r="L339" s="4">
        <v>48.955217391304338</v>
      </c>
      <c r="M339" s="4">
        <v>0</v>
      </c>
      <c r="N339" s="10">
        <v>0</v>
      </c>
      <c r="O339" s="4">
        <v>33.449782608695642</v>
      </c>
      <c r="P339" s="4">
        <v>0</v>
      </c>
      <c r="Q339" s="8">
        <v>0</v>
      </c>
      <c r="R339" s="4">
        <v>10.027173913043478</v>
      </c>
      <c r="S339" s="4">
        <v>0</v>
      </c>
      <c r="T339" s="10">
        <v>0</v>
      </c>
      <c r="U339" s="4">
        <v>5.4782608695652177</v>
      </c>
      <c r="V339" s="4">
        <v>0</v>
      </c>
      <c r="W339" s="10">
        <v>0</v>
      </c>
      <c r="X339" s="4">
        <v>57.000326086956512</v>
      </c>
      <c r="Y339" s="4">
        <v>0</v>
      </c>
      <c r="Z339" s="10">
        <v>0</v>
      </c>
      <c r="AA339" s="4">
        <v>15.285978260869562</v>
      </c>
      <c r="AB339" s="4">
        <v>0</v>
      </c>
      <c r="AC339" s="10">
        <v>0</v>
      </c>
      <c r="AD339" s="4">
        <v>159.48956521739137</v>
      </c>
      <c r="AE339" s="4">
        <v>1.9741304347826087</v>
      </c>
      <c r="AF339" s="10">
        <v>1.2377803100107403E-2</v>
      </c>
      <c r="AG339" s="4">
        <v>0</v>
      </c>
      <c r="AH339" s="4">
        <v>0</v>
      </c>
      <c r="AI339" s="10" t="s">
        <v>912</v>
      </c>
      <c r="AJ339" s="4">
        <v>61.432500000000026</v>
      </c>
      <c r="AK339" s="4">
        <v>0</v>
      </c>
      <c r="AL339" s="10" t="s">
        <v>912</v>
      </c>
      <c r="AM339" s="1">
        <v>265727</v>
      </c>
      <c r="AN339" s="1">
        <v>7</v>
      </c>
      <c r="AX339"/>
      <c r="AY339"/>
    </row>
    <row r="340" spans="1:51" x14ac:dyDescent="0.25">
      <c r="A340" t="s">
        <v>496</v>
      </c>
      <c r="B340" t="s">
        <v>315</v>
      </c>
      <c r="C340" t="s">
        <v>675</v>
      </c>
      <c r="D340" t="s">
        <v>538</v>
      </c>
      <c r="E340" s="4">
        <v>104.23913043478261</v>
      </c>
      <c r="F340" s="4">
        <v>277.51739130434783</v>
      </c>
      <c r="G340" s="4">
        <v>16.216521739130439</v>
      </c>
      <c r="H340" s="10">
        <v>5.8434254022466291E-2</v>
      </c>
      <c r="I340" s="4">
        <v>238.20673913043481</v>
      </c>
      <c r="J340" s="4">
        <v>14.879565217391306</v>
      </c>
      <c r="K340" s="10">
        <v>6.2464921318803268E-2</v>
      </c>
      <c r="L340" s="4">
        <v>26.782391304347826</v>
      </c>
      <c r="M340" s="4">
        <v>1.8554347826086957</v>
      </c>
      <c r="N340" s="10">
        <v>6.9278159725322447E-2</v>
      </c>
      <c r="O340" s="4">
        <v>7.8920652173913046</v>
      </c>
      <c r="P340" s="4">
        <v>0.51847826086956528</v>
      </c>
      <c r="Q340" s="8">
        <v>6.5696144999793413E-2</v>
      </c>
      <c r="R340" s="4">
        <v>14.460978260869563</v>
      </c>
      <c r="S340" s="4">
        <v>1.3369565217391304</v>
      </c>
      <c r="T340" s="10">
        <v>9.2452702550341631E-2</v>
      </c>
      <c r="U340" s="4">
        <v>4.4293478260869561</v>
      </c>
      <c r="V340" s="4">
        <v>0</v>
      </c>
      <c r="W340" s="10">
        <v>0</v>
      </c>
      <c r="X340" s="4">
        <v>43.111195652173926</v>
      </c>
      <c r="Y340" s="4">
        <v>4.5860869565217399</v>
      </c>
      <c r="Z340" s="10">
        <v>0.10637809708463704</v>
      </c>
      <c r="AA340" s="4">
        <v>20.420326086956521</v>
      </c>
      <c r="AB340" s="4">
        <v>0</v>
      </c>
      <c r="AC340" s="10">
        <v>0</v>
      </c>
      <c r="AD340" s="4">
        <v>117.52250000000002</v>
      </c>
      <c r="AE340" s="4">
        <v>7.7315217391304358</v>
      </c>
      <c r="AF340" s="10">
        <v>6.5787587390758656E-2</v>
      </c>
      <c r="AG340" s="4">
        <v>0</v>
      </c>
      <c r="AH340" s="4">
        <v>0</v>
      </c>
      <c r="AI340" s="10" t="s">
        <v>912</v>
      </c>
      <c r="AJ340" s="4">
        <v>69.680978260869566</v>
      </c>
      <c r="AK340" s="4">
        <v>2.0434782608695654</v>
      </c>
      <c r="AL340" s="10">
        <v>34.099202127659574</v>
      </c>
      <c r="AM340" s="1">
        <v>265693</v>
      </c>
      <c r="AN340" s="1">
        <v>7</v>
      </c>
      <c r="AX340"/>
      <c r="AY340"/>
    </row>
    <row r="341" spans="1:51" x14ac:dyDescent="0.25">
      <c r="A341" t="s">
        <v>496</v>
      </c>
      <c r="B341" t="s">
        <v>363</v>
      </c>
      <c r="C341" t="s">
        <v>700</v>
      </c>
      <c r="D341" t="s">
        <v>538</v>
      </c>
      <c r="E341" s="4">
        <v>85.054347826086953</v>
      </c>
      <c r="F341" s="4">
        <v>239.56967391304343</v>
      </c>
      <c r="G341" s="4">
        <v>0.3858695652173913</v>
      </c>
      <c r="H341" s="10">
        <v>1.6106778412924264E-3</v>
      </c>
      <c r="I341" s="4">
        <v>212.52260869565211</v>
      </c>
      <c r="J341" s="4">
        <v>0</v>
      </c>
      <c r="K341" s="10">
        <v>0</v>
      </c>
      <c r="L341" s="4">
        <v>28.47260869565217</v>
      </c>
      <c r="M341" s="4">
        <v>0.3858695652173913</v>
      </c>
      <c r="N341" s="10">
        <v>1.355230809168232E-2</v>
      </c>
      <c r="O341" s="4">
        <v>18.833152173913039</v>
      </c>
      <c r="P341" s="4">
        <v>0</v>
      </c>
      <c r="Q341" s="8">
        <v>0</v>
      </c>
      <c r="R341" s="4">
        <v>3.7264130434782614</v>
      </c>
      <c r="S341" s="4">
        <v>0.3858695652173913</v>
      </c>
      <c r="T341" s="10">
        <v>0.10354986436426215</v>
      </c>
      <c r="U341" s="4">
        <v>5.9130434782608692</v>
      </c>
      <c r="V341" s="4">
        <v>0</v>
      </c>
      <c r="W341" s="10">
        <v>0</v>
      </c>
      <c r="X341" s="4">
        <v>31.078804347826086</v>
      </c>
      <c r="Y341" s="4">
        <v>0</v>
      </c>
      <c r="Z341" s="10">
        <v>0</v>
      </c>
      <c r="AA341" s="4">
        <v>17.407608695652176</v>
      </c>
      <c r="AB341" s="4">
        <v>0</v>
      </c>
      <c r="AC341" s="10">
        <v>0</v>
      </c>
      <c r="AD341" s="4">
        <v>131.74739130434779</v>
      </c>
      <c r="AE341" s="4">
        <v>0</v>
      </c>
      <c r="AF341" s="10">
        <v>0</v>
      </c>
      <c r="AG341" s="4">
        <v>0</v>
      </c>
      <c r="AH341" s="4">
        <v>0</v>
      </c>
      <c r="AI341" s="10" t="s">
        <v>912</v>
      </c>
      <c r="AJ341" s="4">
        <v>30.863260869565213</v>
      </c>
      <c r="AK341" s="4">
        <v>0</v>
      </c>
      <c r="AL341" s="10" t="s">
        <v>912</v>
      </c>
      <c r="AM341" s="1">
        <v>265758</v>
      </c>
      <c r="AN341" s="1">
        <v>7</v>
      </c>
      <c r="AX341"/>
      <c r="AY341"/>
    </row>
    <row r="342" spans="1:51" x14ac:dyDescent="0.25">
      <c r="A342" t="s">
        <v>496</v>
      </c>
      <c r="B342" t="s">
        <v>188</v>
      </c>
      <c r="C342" t="s">
        <v>788</v>
      </c>
      <c r="D342" t="s">
        <v>571</v>
      </c>
      <c r="E342" s="4">
        <v>107.8804347826087</v>
      </c>
      <c r="F342" s="4">
        <v>271.58130434782612</v>
      </c>
      <c r="G342" s="4">
        <v>1.1935869565217392</v>
      </c>
      <c r="H342" s="10">
        <v>4.3949525884633793E-3</v>
      </c>
      <c r="I342" s="4">
        <v>241.7658695652174</v>
      </c>
      <c r="J342" s="4">
        <v>0.63923913043478264</v>
      </c>
      <c r="K342" s="10">
        <v>2.6440420708860441E-3</v>
      </c>
      <c r="L342" s="4">
        <v>56.500434782608707</v>
      </c>
      <c r="M342" s="4">
        <v>0.55434782608695654</v>
      </c>
      <c r="N342" s="10">
        <v>9.8113904471685467E-3</v>
      </c>
      <c r="O342" s="4">
        <v>34.228260869565226</v>
      </c>
      <c r="P342" s="4">
        <v>0</v>
      </c>
      <c r="Q342" s="8">
        <v>0</v>
      </c>
      <c r="R342" s="4">
        <v>16.967826086956528</v>
      </c>
      <c r="S342" s="4">
        <v>0.55434782608695654</v>
      </c>
      <c r="T342" s="10">
        <v>3.2670527340747185E-2</v>
      </c>
      <c r="U342" s="4">
        <v>5.3043478260869561</v>
      </c>
      <c r="V342" s="4">
        <v>0</v>
      </c>
      <c r="W342" s="10">
        <v>0</v>
      </c>
      <c r="X342" s="4">
        <v>35.366195652173914</v>
      </c>
      <c r="Y342" s="4">
        <v>0.63923913043478264</v>
      </c>
      <c r="Z342" s="10">
        <v>1.8074862694356254E-2</v>
      </c>
      <c r="AA342" s="4">
        <v>7.5432608695652172</v>
      </c>
      <c r="AB342" s="4">
        <v>0</v>
      </c>
      <c r="AC342" s="10">
        <v>0</v>
      </c>
      <c r="AD342" s="4">
        <v>125.22586956521739</v>
      </c>
      <c r="AE342" s="4">
        <v>0</v>
      </c>
      <c r="AF342" s="10">
        <v>0</v>
      </c>
      <c r="AG342" s="4">
        <v>0</v>
      </c>
      <c r="AH342" s="4">
        <v>0</v>
      </c>
      <c r="AI342" s="10" t="s">
        <v>912</v>
      </c>
      <c r="AJ342" s="4">
        <v>46.94554347826088</v>
      </c>
      <c r="AK342" s="4">
        <v>0</v>
      </c>
      <c r="AL342" s="10" t="s">
        <v>912</v>
      </c>
      <c r="AM342" s="1">
        <v>265476</v>
      </c>
      <c r="AN342" s="1">
        <v>7</v>
      </c>
      <c r="AX342"/>
      <c r="AY342"/>
    </row>
    <row r="343" spans="1:51" x14ac:dyDescent="0.25">
      <c r="A343" t="s">
        <v>496</v>
      </c>
      <c r="B343" t="s">
        <v>93</v>
      </c>
      <c r="C343" t="s">
        <v>758</v>
      </c>
      <c r="D343" t="s">
        <v>544</v>
      </c>
      <c r="E343" s="4">
        <v>85.206521739130437</v>
      </c>
      <c r="F343" s="4">
        <v>214.74478260869557</v>
      </c>
      <c r="G343" s="4">
        <v>21.496847826086956</v>
      </c>
      <c r="H343" s="10">
        <v>0.10010416814297259</v>
      </c>
      <c r="I343" s="4">
        <v>193.51119565217385</v>
      </c>
      <c r="J343" s="4">
        <v>21.496847826086956</v>
      </c>
      <c r="K343" s="10">
        <v>0.11108839338022801</v>
      </c>
      <c r="L343" s="4">
        <v>26.982500000000002</v>
      </c>
      <c r="M343" s="4">
        <v>1.8059782608695654</v>
      </c>
      <c r="N343" s="10">
        <v>6.6931465241158727E-2</v>
      </c>
      <c r="O343" s="4">
        <v>15.313369565217396</v>
      </c>
      <c r="P343" s="4">
        <v>1.8059782608695654</v>
      </c>
      <c r="Q343" s="8">
        <v>0.11793474017447099</v>
      </c>
      <c r="R343" s="4">
        <v>6.6174999999999979</v>
      </c>
      <c r="S343" s="4">
        <v>0</v>
      </c>
      <c r="T343" s="10">
        <v>0</v>
      </c>
      <c r="U343" s="4">
        <v>5.0516304347826084</v>
      </c>
      <c r="V343" s="4">
        <v>0</v>
      </c>
      <c r="W343" s="10">
        <v>0</v>
      </c>
      <c r="X343" s="4">
        <v>39.691739130434783</v>
      </c>
      <c r="Y343" s="4">
        <v>5.127934782608695</v>
      </c>
      <c r="Z343" s="10">
        <v>0.12919400598087433</v>
      </c>
      <c r="AA343" s="4">
        <v>9.5644565217391317</v>
      </c>
      <c r="AB343" s="4">
        <v>0</v>
      </c>
      <c r="AC343" s="10">
        <v>0</v>
      </c>
      <c r="AD343" s="4">
        <v>86.376521739130382</v>
      </c>
      <c r="AE343" s="4">
        <v>14.266195652173913</v>
      </c>
      <c r="AF343" s="10">
        <v>0.16516288645263921</v>
      </c>
      <c r="AG343" s="4">
        <v>17.582826086956516</v>
      </c>
      <c r="AH343" s="4">
        <v>0</v>
      </c>
      <c r="AI343" s="10">
        <v>0</v>
      </c>
      <c r="AJ343" s="4">
        <v>34.546739130434773</v>
      </c>
      <c r="AK343" s="4">
        <v>0.29673913043478262</v>
      </c>
      <c r="AL343" s="10">
        <v>116.42124542124539</v>
      </c>
      <c r="AM343" s="1">
        <v>265326</v>
      </c>
      <c r="AN343" s="1">
        <v>7</v>
      </c>
      <c r="AX343"/>
      <c r="AY343"/>
    </row>
    <row r="344" spans="1:51" x14ac:dyDescent="0.25">
      <c r="A344" t="s">
        <v>496</v>
      </c>
      <c r="B344" t="s">
        <v>441</v>
      </c>
      <c r="C344" t="s">
        <v>729</v>
      </c>
      <c r="D344" t="s">
        <v>597</v>
      </c>
      <c r="E344" s="4">
        <v>41.989130434782609</v>
      </c>
      <c r="F344" s="4">
        <v>138.18510869565213</v>
      </c>
      <c r="G344" s="4">
        <v>0</v>
      </c>
      <c r="H344" s="10">
        <v>0</v>
      </c>
      <c r="I344" s="4">
        <v>132.67423913043476</v>
      </c>
      <c r="J344" s="4">
        <v>0</v>
      </c>
      <c r="K344" s="10">
        <v>0</v>
      </c>
      <c r="L344" s="4">
        <v>20.814347826086955</v>
      </c>
      <c r="M344" s="4">
        <v>0</v>
      </c>
      <c r="N344" s="10">
        <v>0</v>
      </c>
      <c r="O344" s="4">
        <v>15.303478260869564</v>
      </c>
      <c r="P344" s="4">
        <v>0</v>
      </c>
      <c r="Q344" s="8">
        <v>0</v>
      </c>
      <c r="R344" s="4">
        <v>0</v>
      </c>
      <c r="S344" s="4">
        <v>0</v>
      </c>
      <c r="T344" s="10" t="s">
        <v>912</v>
      </c>
      <c r="U344" s="4">
        <v>5.5108695652173916</v>
      </c>
      <c r="V344" s="4">
        <v>0</v>
      </c>
      <c r="W344" s="10">
        <v>0</v>
      </c>
      <c r="X344" s="4">
        <v>23.567065217391296</v>
      </c>
      <c r="Y344" s="4">
        <v>0</v>
      </c>
      <c r="Z344" s="10">
        <v>0</v>
      </c>
      <c r="AA344" s="4">
        <v>0</v>
      </c>
      <c r="AB344" s="4">
        <v>0</v>
      </c>
      <c r="AC344" s="10" t="s">
        <v>912</v>
      </c>
      <c r="AD344" s="4">
        <v>82.371413043478242</v>
      </c>
      <c r="AE344" s="4">
        <v>0</v>
      </c>
      <c r="AF344" s="10">
        <v>0</v>
      </c>
      <c r="AG344" s="4">
        <v>3.3529347826086946</v>
      </c>
      <c r="AH344" s="4">
        <v>0</v>
      </c>
      <c r="AI344" s="10">
        <v>0</v>
      </c>
      <c r="AJ344" s="4">
        <v>8.0793478260869556</v>
      </c>
      <c r="AK344" s="4">
        <v>0</v>
      </c>
      <c r="AL344" s="10" t="s">
        <v>912</v>
      </c>
      <c r="AM344" s="1">
        <v>265854</v>
      </c>
      <c r="AN344" s="1">
        <v>7</v>
      </c>
      <c r="AX344"/>
      <c r="AY344"/>
    </row>
    <row r="345" spans="1:51" x14ac:dyDescent="0.25">
      <c r="A345" t="s">
        <v>496</v>
      </c>
      <c r="B345" t="s">
        <v>360</v>
      </c>
      <c r="C345" t="s">
        <v>672</v>
      </c>
      <c r="D345" t="s">
        <v>549</v>
      </c>
      <c r="E345" s="4">
        <v>28.5</v>
      </c>
      <c r="F345" s="4">
        <v>109.58423913043478</v>
      </c>
      <c r="G345" s="4">
        <v>0</v>
      </c>
      <c r="H345" s="10">
        <v>0</v>
      </c>
      <c r="I345" s="4">
        <v>98.095108695652186</v>
      </c>
      <c r="J345" s="4">
        <v>0</v>
      </c>
      <c r="K345" s="10">
        <v>0</v>
      </c>
      <c r="L345" s="4">
        <v>11.076086956521738</v>
      </c>
      <c r="M345" s="4">
        <v>0</v>
      </c>
      <c r="N345" s="10">
        <v>0</v>
      </c>
      <c r="O345" s="4">
        <v>1.888586956521739</v>
      </c>
      <c r="P345" s="4">
        <v>0</v>
      </c>
      <c r="Q345" s="8">
        <v>0</v>
      </c>
      <c r="R345" s="4">
        <v>3.6222826086956523</v>
      </c>
      <c r="S345" s="4">
        <v>0</v>
      </c>
      <c r="T345" s="10">
        <v>0</v>
      </c>
      <c r="U345" s="4">
        <v>5.5652173913043477</v>
      </c>
      <c r="V345" s="4">
        <v>0</v>
      </c>
      <c r="W345" s="10">
        <v>0</v>
      </c>
      <c r="X345" s="4">
        <v>26.100543478260871</v>
      </c>
      <c r="Y345" s="4">
        <v>0</v>
      </c>
      <c r="Z345" s="10">
        <v>0</v>
      </c>
      <c r="AA345" s="4">
        <v>2.3016304347826089</v>
      </c>
      <c r="AB345" s="4">
        <v>0</v>
      </c>
      <c r="AC345" s="10">
        <v>0</v>
      </c>
      <c r="AD345" s="4">
        <v>47.774456521739133</v>
      </c>
      <c r="AE345" s="4">
        <v>0</v>
      </c>
      <c r="AF345" s="10">
        <v>0</v>
      </c>
      <c r="AG345" s="4">
        <v>21.622282608695652</v>
      </c>
      <c r="AH345" s="4">
        <v>0</v>
      </c>
      <c r="AI345" s="10">
        <v>0</v>
      </c>
      <c r="AJ345" s="4">
        <v>0.70923913043478259</v>
      </c>
      <c r="AK345" s="4">
        <v>0</v>
      </c>
      <c r="AL345" s="10" t="s">
        <v>912</v>
      </c>
      <c r="AM345" s="1">
        <v>265755</v>
      </c>
      <c r="AN345" s="1">
        <v>7</v>
      </c>
      <c r="AX345"/>
      <c r="AY345"/>
    </row>
    <row r="346" spans="1:51" x14ac:dyDescent="0.25">
      <c r="A346" t="s">
        <v>496</v>
      </c>
      <c r="B346" t="s">
        <v>393</v>
      </c>
      <c r="C346" t="s">
        <v>819</v>
      </c>
      <c r="D346" t="s">
        <v>543</v>
      </c>
      <c r="E346" s="4">
        <v>45.804347826086953</v>
      </c>
      <c r="F346" s="4">
        <v>128.54076086956522</v>
      </c>
      <c r="G346" s="4">
        <v>0</v>
      </c>
      <c r="H346" s="10">
        <v>0</v>
      </c>
      <c r="I346" s="4">
        <v>109.92391304347827</v>
      </c>
      <c r="J346" s="4">
        <v>0</v>
      </c>
      <c r="K346" s="10">
        <v>0</v>
      </c>
      <c r="L346" s="4">
        <v>10.361413043478262</v>
      </c>
      <c r="M346" s="4">
        <v>0</v>
      </c>
      <c r="N346" s="10">
        <v>0</v>
      </c>
      <c r="O346" s="4">
        <v>2.4483695652173911</v>
      </c>
      <c r="P346" s="4">
        <v>0</v>
      </c>
      <c r="Q346" s="8">
        <v>0</v>
      </c>
      <c r="R346" s="4">
        <v>2.0869565217391304</v>
      </c>
      <c r="S346" s="4">
        <v>0</v>
      </c>
      <c r="T346" s="10">
        <v>0</v>
      </c>
      <c r="U346" s="4">
        <v>5.8260869565217392</v>
      </c>
      <c r="V346" s="4">
        <v>0</v>
      </c>
      <c r="W346" s="10">
        <v>0</v>
      </c>
      <c r="X346" s="4">
        <v>36.739130434782609</v>
      </c>
      <c r="Y346" s="4">
        <v>0</v>
      </c>
      <c r="Z346" s="10">
        <v>0</v>
      </c>
      <c r="AA346" s="4">
        <v>10.703804347826088</v>
      </c>
      <c r="AB346" s="4">
        <v>0</v>
      </c>
      <c r="AC346" s="10">
        <v>0</v>
      </c>
      <c r="AD346" s="4">
        <v>54.116847826086953</v>
      </c>
      <c r="AE346" s="4">
        <v>0</v>
      </c>
      <c r="AF346" s="10">
        <v>0</v>
      </c>
      <c r="AG346" s="4">
        <v>5.2663043478260869</v>
      </c>
      <c r="AH346" s="4">
        <v>0</v>
      </c>
      <c r="AI346" s="10">
        <v>0</v>
      </c>
      <c r="AJ346" s="4">
        <v>11.353260869565217</v>
      </c>
      <c r="AK346" s="4">
        <v>0</v>
      </c>
      <c r="AL346" s="10" t="s">
        <v>912</v>
      </c>
      <c r="AM346" s="1">
        <v>265797</v>
      </c>
      <c r="AN346" s="1">
        <v>7</v>
      </c>
      <c r="AX346"/>
      <c r="AY346"/>
    </row>
    <row r="347" spans="1:51" x14ac:dyDescent="0.25">
      <c r="A347" t="s">
        <v>496</v>
      </c>
      <c r="B347" t="s">
        <v>132</v>
      </c>
      <c r="C347" t="s">
        <v>712</v>
      </c>
      <c r="D347" t="s">
        <v>600</v>
      </c>
      <c r="E347" s="4">
        <v>20.532608695652176</v>
      </c>
      <c r="F347" s="4">
        <v>71.41336956521738</v>
      </c>
      <c r="G347" s="4">
        <v>1.4483695652173914</v>
      </c>
      <c r="H347" s="10">
        <v>2.0281490343270887E-2</v>
      </c>
      <c r="I347" s="4">
        <v>66.053913043478246</v>
      </c>
      <c r="J347" s="4">
        <v>1.4483695652173914</v>
      </c>
      <c r="K347" s="10">
        <v>2.1927081962033655E-2</v>
      </c>
      <c r="L347" s="4">
        <v>9.6866304347826109</v>
      </c>
      <c r="M347" s="4">
        <v>1.4483695652173914</v>
      </c>
      <c r="N347" s="10">
        <v>0.14952253778740304</v>
      </c>
      <c r="O347" s="4">
        <v>4.3271739130434792</v>
      </c>
      <c r="P347" s="4">
        <v>1.4483695652173914</v>
      </c>
      <c r="Q347" s="8">
        <v>0.33471489575483543</v>
      </c>
      <c r="R347" s="4">
        <v>5.3594565217391317</v>
      </c>
      <c r="S347" s="4">
        <v>0</v>
      </c>
      <c r="T347" s="10">
        <v>0</v>
      </c>
      <c r="U347" s="4">
        <v>0</v>
      </c>
      <c r="V347" s="4">
        <v>0</v>
      </c>
      <c r="W347" s="10" t="s">
        <v>912</v>
      </c>
      <c r="X347" s="4">
        <v>20.209782608695658</v>
      </c>
      <c r="Y347" s="4">
        <v>0</v>
      </c>
      <c r="Z347" s="10">
        <v>0</v>
      </c>
      <c r="AA347" s="4">
        <v>0</v>
      </c>
      <c r="AB347" s="4">
        <v>0</v>
      </c>
      <c r="AC347" s="10" t="s">
        <v>912</v>
      </c>
      <c r="AD347" s="4">
        <v>41.516956521739118</v>
      </c>
      <c r="AE347" s="4">
        <v>0</v>
      </c>
      <c r="AF347" s="10">
        <v>0</v>
      </c>
      <c r="AG347" s="4">
        <v>0</v>
      </c>
      <c r="AH347" s="4">
        <v>0</v>
      </c>
      <c r="AI347" s="10" t="s">
        <v>912</v>
      </c>
      <c r="AJ347" s="4">
        <v>0</v>
      </c>
      <c r="AK347" s="4">
        <v>0</v>
      </c>
      <c r="AL347" s="10" t="s">
        <v>912</v>
      </c>
      <c r="AM347" s="1">
        <v>265384</v>
      </c>
      <c r="AN347" s="1">
        <v>7</v>
      </c>
      <c r="AX347"/>
      <c r="AY347"/>
    </row>
    <row r="348" spans="1:51" x14ac:dyDescent="0.25">
      <c r="A348" t="s">
        <v>496</v>
      </c>
      <c r="B348" t="s">
        <v>175</v>
      </c>
      <c r="C348" t="s">
        <v>716</v>
      </c>
      <c r="D348" t="s">
        <v>593</v>
      </c>
      <c r="E348" s="4">
        <v>71.978260869565219</v>
      </c>
      <c r="F348" s="4">
        <v>257.65652173913043</v>
      </c>
      <c r="G348" s="4">
        <v>16.30880434782609</v>
      </c>
      <c r="H348" s="10">
        <v>6.3296687534803678E-2</v>
      </c>
      <c r="I348" s="4">
        <v>235.84130434782605</v>
      </c>
      <c r="J348" s="4">
        <v>14.200108695652178</v>
      </c>
      <c r="K348" s="10">
        <v>6.0210439960548291E-2</v>
      </c>
      <c r="L348" s="4">
        <v>11.7</v>
      </c>
      <c r="M348" s="4">
        <v>2.2298913043478259</v>
      </c>
      <c r="N348" s="10">
        <v>0.19058900037160906</v>
      </c>
      <c r="O348" s="4">
        <v>6.5478260869565217</v>
      </c>
      <c r="P348" s="4">
        <v>0.46902173913043471</v>
      </c>
      <c r="Q348" s="8">
        <v>7.1630146082337309E-2</v>
      </c>
      <c r="R348" s="4">
        <v>2.1739130434782608E-2</v>
      </c>
      <c r="S348" s="4">
        <v>2.1739130434782608E-2</v>
      </c>
      <c r="T348" s="10">
        <v>1</v>
      </c>
      <c r="U348" s="4">
        <v>5.1304347826086953</v>
      </c>
      <c r="V348" s="4">
        <v>1.7391304347826086</v>
      </c>
      <c r="W348" s="10">
        <v>0.33898305084745761</v>
      </c>
      <c r="X348" s="4">
        <v>48.226956521739119</v>
      </c>
      <c r="Y348" s="4">
        <v>8.4490217391304387</v>
      </c>
      <c r="Z348" s="10">
        <v>0.17519292836407577</v>
      </c>
      <c r="AA348" s="4">
        <v>16.663043478260871</v>
      </c>
      <c r="AB348" s="4">
        <v>0.34782608695652173</v>
      </c>
      <c r="AC348" s="10">
        <v>2.0874103065883887E-2</v>
      </c>
      <c r="AD348" s="4">
        <v>150.04097826086957</v>
      </c>
      <c r="AE348" s="4">
        <v>5.2005434782608697</v>
      </c>
      <c r="AF348" s="10">
        <v>3.4660820920661528E-2</v>
      </c>
      <c r="AG348" s="4">
        <v>0</v>
      </c>
      <c r="AH348" s="4">
        <v>0</v>
      </c>
      <c r="AI348" s="10" t="s">
        <v>912</v>
      </c>
      <c r="AJ348" s="4">
        <v>31.025543478260868</v>
      </c>
      <c r="AK348" s="4">
        <v>8.1521739130434784E-2</v>
      </c>
      <c r="AL348" s="10">
        <v>380.58</v>
      </c>
      <c r="AM348" s="1">
        <v>265457</v>
      </c>
      <c r="AN348" s="1">
        <v>7</v>
      </c>
      <c r="AX348"/>
      <c r="AY348"/>
    </row>
    <row r="349" spans="1:51" x14ac:dyDescent="0.25">
      <c r="A349" t="s">
        <v>496</v>
      </c>
      <c r="B349" t="s">
        <v>60</v>
      </c>
      <c r="C349" t="s">
        <v>741</v>
      </c>
      <c r="D349" t="s">
        <v>604</v>
      </c>
      <c r="E349" s="4">
        <v>62.630434782608695</v>
      </c>
      <c r="F349" s="4">
        <v>171.445652173913</v>
      </c>
      <c r="G349" s="4">
        <v>0</v>
      </c>
      <c r="H349" s="10">
        <v>0</v>
      </c>
      <c r="I349" s="4">
        <v>164.97826086956519</v>
      </c>
      <c r="J349" s="4">
        <v>0</v>
      </c>
      <c r="K349" s="10">
        <v>0</v>
      </c>
      <c r="L349" s="4">
        <v>14.233695652173912</v>
      </c>
      <c r="M349" s="4">
        <v>0</v>
      </c>
      <c r="N349" s="10">
        <v>0</v>
      </c>
      <c r="O349" s="4">
        <v>8.320652173913043</v>
      </c>
      <c r="P349" s="4">
        <v>0</v>
      </c>
      <c r="Q349" s="8">
        <v>0</v>
      </c>
      <c r="R349" s="4">
        <v>0</v>
      </c>
      <c r="S349" s="4">
        <v>0</v>
      </c>
      <c r="T349" s="10" t="s">
        <v>912</v>
      </c>
      <c r="U349" s="4">
        <v>5.9130434782608692</v>
      </c>
      <c r="V349" s="4">
        <v>0</v>
      </c>
      <c r="W349" s="10">
        <v>0</v>
      </c>
      <c r="X349" s="4">
        <v>33.855978260869563</v>
      </c>
      <c r="Y349" s="4">
        <v>0</v>
      </c>
      <c r="Z349" s="10">
        <v>0</v>
      </c>
      <c r="AA349" s="4">
        <v>0.55434782608695654</v>
      </c>
      <c r="AB349" s="4">
        <v>0</v>
      </c>
      <c r="AC349" s="10">
        <v>0</v>
      </c>
      <c r="AD349" s="4">
        <v>33.573369565217391</v>
      </c>
      <c r="AE349" s="4">
        <v>0</v>
      </c>
      <c r="AF349" s="10">
        <v>0</v>
      </c>
      <c r="AG349" s="4">
        <v>70.592391304347828</v>
      </c>
      <c r="AH349" s="4">
        <v>0</v>
      </c>
      <c r="AI349" s="10">
        <v>0</v>
      </c>
      <c r="AJ349" s="4">
        <v>18.635869565217391</v>
      </c>
      <c r="AK349" s="4">
        <v>0</v>
      </c>
      <c r="AL349" s="10" t="s">
        <v>912</v>
      </c>
      <c r="AM349" s="1">
        <v>265210</v>
      </c>
      <c r="AN349" s="1">
        <v>7</v>
      </c>
      <c r="AX349"/>
      <c r="AY349"/>
    </row>
    <row r="350" spans="1:51" x14ac:dyDescent="0.25">
      <c r="A350" t="s">
        <v>496</v>
      </c>
      <c r="B350" t="s">
        <v>115</v>
      </c>
      <c r="C350" t="s">
        <v>706</v>
      </c>
      <c r="D350" t="s">
        <v>551</v>
      </c>
      <c r="E350" s="4">
        <v>108.84782608695652</v>
      </c>
      <c r="F350" s="4">
        <v>326.10554347826098</v>
      </c>
      <c r="G350" s="4">
        <v>56.253478260869556</v>
      </c>
      <c r="H350" s="10">
        <v>0.17250083411912179</v>
      </c>
      <c r="I350" s="4">
        <v>309.28847826086968</v>
      </c>
      <c r="J350" s="4">
        <v>55.856739130434775</v>
      </c>
      <c r="K350" s="10">
        <v>0.18059754260655761</v>
      </c>
      <c r="L350" s="4">
        <v>15.85163043478261</v>
      </c>
      <c r="M350" s="4">
        <v>9.2795652173913048</v>
      </c>
      <c r="N350" s="10">
        <v>0.5854013096993177</v>
      </c>
      <c r="O350" s="4">
        <v>11.547826086956523</v>
      </c>
      <c r="P350" s="4">
        <v>8.8828260869565216</v>
      </c>
      <c r="Q350" s="8">
        <v>0.76922063253012041</v>
      </c>
      <c r="R350" s="4">
        <v>0.65163043478260874</v>
      </c>
      <c r="S350" s="4">
        <v>0.39673913043478259</v>
      </c>
      <c r="T350" s="10">
        <v>0.60884070058381978</v>
      </c>
      <c r="U350" s="4">
        <v>3.652173913043478</v>
      </c>
      <c r="V350" s="4">
        <v>0</v>
      </c>
      <c r="W350" s="10">
        <v>0</v>
      </c>
      <c r="X350" s="4">
        <v>67.648478260869567</v>
      </c>
      <c r="Y350" s="4">
        <v>12.435434782608693</v>
      </c>
      <c r="Z350" s="10">
        <v>0.18382430916855994</v>
      </c>
      <c r="AA350" s="4">
        <v>12.513260869565215</v>
      </c>
      <c r="AB350" s="4">
        <v>0</v>
      </c>
      <c r="AC350" s="10">
        <v>0</v>
      </c>
      <c r="AD350" s="4">
        <v>123.58586956521749</v>
      </c>
      <c r="AE350" s="4">
        <v>22.642499999999995</v>
      </c>
      <c r="AF350" s="10">
        <v>0.18321269316352806</v>
      </c>
      <c r="AG350" s="4">
        <v>17.682282608695651</v>
      </c>
      <c r="AH350" s="4">
        <v>0</v>
      </c>
      <c r="AI350" s="10">
        <v>0</v>
      </c>
      <c r="AJ350" s="4">
        <v>88.82402173913043</v>
      </c>
      <c r="AK350" s="4">
        <v>11.895978260869565</v>
      </c>
      <c r="AL350" s="10">
        <v>7.4667269720311022</v>
      </c>
      <c r="AM350" s="1">
        <v>265358</v>
      </c>
      <c r="AN350" s="1">
        <v>7</v>
      </c>
      <c r="AX350"/>
      <c r="AY350"/>
    </row>
    <row r="351" spans="1:51" x14ac:dyDescent="0.25">
      <c r="A351" t="s">
        <v>496</v>
      </c>
      <c r="B351" t="s">
        <v>117</v>
      </c>
      <c r="C351" t="s">
        <v>696</v>
      </c>
      <c r="D351" t="s">
        <v>612</v>
      </c>
      <c r="E351" s="4">
        <v>43</v>
      </c>
      <c r="F351" s="4">
        <v>114.52173913043478</v>
      </c>
      <c r="G351" s="4">
        <v>0</v>
      </c>
      <c r="H351" s="10">
        <v>0</v>
      </c>
      <c r="I351" s="4">
        <v>107.78260869565216</v>
      </c>
      <c r="J351" s="4">
        <v>0</v>
      </c>
      <c r="K351" s="10">
        <v>0</v>
      </c>
      <c r="L351" s="4">
        <v>23.288043478260871</v>
      </c>
      <c r="M351" s="4">
        <v>0</v>
      </c>
      <c r="N351" s="10">
        <v>0</v>
      </c>
      <c r="O351" s="4">
        <v>16.548913043478262</v>
      </c>
      <c r="P351" s="4">
        <v>0</v>
      </c>
      <c r="Q351" s="8">
        <v>0</v>
      </c>
      <c r="R351" s="4">
        <v>0</v>
      </c>
      <c r="S351" s="4">
        <v>0</v>
      </c>
      <c r="T351" s="10" t="s">
        <v>912</v>
      </c>
      <c r="U351" s="4">
        <v>6.7391304347826084</v>
      </c>
      <c r="V351" s="4">
        <v>0</v>
      </c>
      <c r="W351" s="10">
        <v>0</v>
      </c>
      <c r="X351" s="4">
        <v>22.989130434782609</v>
      </c>
      <c r="Y351" s="4">
        <v>0</v>
      </c>
      <c r="Z351" s="10">
        <v>0</v>
      </c>
      <c r="AA351" s="4">
        <v>0</v>
      </c>
      <c r="AB351" s="4">
        <v>0</v>
      </c>
      <c r="AC351" s="10" t="s">
        <v>912</v>
      </c>
      <c r="AD351" s="4">
        <v>53.339673913043477</v>
      </c>
      <c r="AE351" s="4">
        <v>0</v>
      </c>
      <c r="AF351" s="10">
        <v>0</v>
      </c>
      <c r="AG351" s="4">
        <v>8.6956521739130432E-2</v>
      </c>
      <c r="AH351" s="4">
        <v>0</v>
      </c>
      <c r="AI351" s="10">
        <v>0</v>
      </c>
      <c r="AJ351" s="4">
        <v>14.817934782608695</v>
      </c>
      <c r="AK351" s="4">
        <v>0</v>
      </c>
      <c r="AL351" s="10" t="s">
        <v>912</v>
      </c>
      <c r="AM351" s="1">
        <v>265361</v>
      </c>
      <c r="AN351" s="1">
        <v>7</v>
      </c>
      <c r="AX351"/>
      <c r="AY351"/>
    </row>
    <row r="352" spans="1:51" x14ac:dyDescent="0.25">
      <c r="A352" t="s">
        <v>496</v>
      </c>
      <c r="B352" t="s">
        <v>128</v>
      </c>
      <c r="C352" t="s">
        <v>470</v>
      </c>
      <c r="D352" t="s">
        <v>615</v>
      </c>
      <c r="E352" s="4">
        <v>83.5</v>
      </c>
      <c r="F352" s="4">
        <v>311.83</v>
      </c>
      <c r="G352" s="4">
        <v>18.854565217391304</v>
      </c>
      <c r="H352" s="10">
        <v>6.0464244034862925E-2</v>
      </c>
      <c r="I352" s="4">
        <v>299.26391304347823</v>
      </c>
      <c r="J352" s="4">
        <v>18.854565217391304</v>
      </c>
      <c r="K352" s="10">
        <v>6.3003136681742317E-2</v>
      </c>
      <c r="L352" s="4">
        <v>12.732065217391304</v>
      </c>
      <c r="M352" s="4">
        <v>1.3215217391304348</v>
      </c>
      <c r="N352" s="10">
        <v>0.1037947667221582</v>
      </c>
      <c r="O352" s="4">
        <v>6.6451086956521728</v>
      </c>
      <c r="P352" s="4">
        <v>1.3215217391304348</v>
      </c>
      <c r="Q352" s="8">
        <v>0.19887135029034109</v>
      </c>
      <c r="R352" s="4">
        <v>1.2173913043478262</v>
      </c>
      <c r="S352" s="4">
        <v>0</v>
      </c>
      <c r="T352" s="10">
        <v>0</v>
      </c>
      <c r="U352" s="4">
        <v>4.8695652173913047</v>
      </c>
      <c r="V352" s="4">
        <v>0</v>
      </c>
      <c r="W352" s="10">
        <v>0</v>
      </c>
      <c r="X352" s="4">
        <v>81.998586956521734</v>
      </c>
      <c r="Y352" s="4">
        <v>8.3913043478260878</v>
      </c>
      <c r="Z352" s="10">
        <v>0.10233474330814292</v>
      </c>
      <c r="AA352" s="4">
        <v>6.4791304347826104</v>
      </c>
      <c r="AB352" s="4">
        <v>0</v>
      </c>
      <c r="AC352" s="10">
        <v>0</v>
      </c>
      <c r="AD352" s="4">
        <v>210.11891304347827</v>
      </c>
      <c r="AE352" s="4">
        <v>8.6404347826086969</v>
      </c>
      <c r="AF352" s="10">
        <v>4.1121642299857125E-2</v>
      </c>
      <c r="AG352" s="4">
        <v>0</v>
      </c>
      <c r="AH352" s="4">
        <v>0</v>
      </c>
      <c r="AI352" s="10" t="s">
        <v>912</v>
      </c>
      <c r="AJ352" s="4">
        <v>0.5013043478260869</v>
      </c>
      <c r="AK352" s="4">
        <v>0.5013043478260869</v>
      </c>
      <c r="AL352" s="10">
        <v>1</v>
      </c>
      <c r="AM352" s="1">
        <v>265379</v>
      </c>
      <c r="AN352" s="1">
        <v>7</v>
      </c>
      <c r="AX352"/>
      <c r="AY352"/>
    </row>
    <row r="353" spans="1:51" x14ac:dyDescent="0.25">
      <c r="A353" t="s">
        <v>496</v>
      </c>
      <c r="B353" t="s">
        <v>416</v>
      </c>
      <c r="C353" t="s">
        <v>761</v>
      </c>
      <c r="D353" t="s">
        <v>581</v>
      </c>
      <c r="E353" s="4">
        <v>75.195652173913047</v>
      </c>
      <c r="F353" s="4">
        <v>290.87413043478256</v>
      </c>
      <c r="G353" s="4">
        <v>104.95043478260865</v>
      </c>
      <c r="H353" s="10">
        <v>0.36081048055299575</v>
      </c>
      <c r="I353" s="4">
        <v>263.63282608695653</v>
      </c>
      <c r="J353" s="4">
        <v>102.29826086956518</v>
      </c>
      <c r="K353" s="10">
        <v>0.38803309279787174</v>
      </c>
      <c r="L353" s="4">
        <v>33.280543478260867</v>
      </c>
      <c r="M353" s="4">
        <v>7.7529347826086958</v>
      </c>
      <c r="N353" s="10">
        <v>0.23295697642897503</v>
      </c>
      <c r="O353" s="4">
        <v>11.533478260869565</v>
      </c>
      <c r="P353" s="4">
        <v>5.1007608695652182</v>
      </c>
      <c r="Q353" s="8">
        <v>0.44225694575338342</v>
      </c>
      <c r="R353" s="4">
        <v>16.355760869565216</v>
      </c>
      <c r="S353" s="4">
        <v>2.652173913043478</v>
      </c>
      <c r="T353" s="10">
        <v>0.162155336837838</v>
      </c>
      <c r="U353" s="4">
        <v>5.3913043478260869</v>
      </c>
      <c r="V353" s="4">
        <v>0</v>
      </c>
      <c r="W353" s="10">
        <v>0</v>
      </c>
      <c r="X353" s="4">
        <v>58.117391304347819</v>
      </c>
      <c r="Y353" s="4">
        <v>16.743478260869562</v>
      </c>
      <c r="Z353" s="10">
        <v>0.28809755367696566</v>
      </c>
      <c r="AA353" s="4">
        <v>5.4942391304347824</v>
      </c>
      <c r="AB353" s="4">
        <v>0</v>
      </c>
      <c r="AC353" s="10">
        <v>0</v>
      </c>
      <c r="AD353" s="4">
        <v>144.46630434782605</v>
      </c>
      <c r="AE353" s="4">
        <v>68.26282608695648</v>
      </c>
      <c r="AF353" s="10">
        <v>0.47251728626353351</v>
      </c>
      <c r="AG353" s="4">
        <v>23.090978260869569</v>
      </c>
      <c r="AH353" s="4">
        <v>0</v>
      </c>
      <c r="AI353" s="10">
        <v>0</v>
      </c>
      <c r="AJ353" s="4">
        <v>26.424673913043481</v>
      </c>
      <c r="AK353" s="4">
        <v>12.191195652173915</v>
      </c>
      <c r="AL353" s="10">
        <v>2.1675211084264303</v>
      </c>
      <c r="AM353" s="1">
        <v>265827</v>
      </c>
      <c r="AN353" s="1">
        <v>7</v>
      </c>
      <c r="AX353"/>
      <c r="AY353"/>
    </row>
    <row r="354" spans="1:51" x14ac:dyDescent="0.25">
      <c r="A354" t="s">
        <v>496</v>
      </c>
      <c r="B354" t="s">
        <v>351</v>
      </c>
      <c r="C354" t="s">
        <v>838</v>
      </c>
      <c r="D354" t="s">
        <v>628</v>
      </c>
      <c r="E354" s="4">
        <v>93.206521739130437</v>
      </c>
      <c r="F354" s="4">
        <v>246.63358695652173</v>
      </c>
      <c r="G354" s="4">
        <v>0</v>
      </c>
      <c r="H354" s="10">
        <v>0</v>
      </c>
      <c r="I354" s="4">
        <v>230.19293478260866</v>
      </c>
      <c r="J354" s="4">
        <v>0</v>
      </c>
      <c r="K354" s="10">
        <v>0</v>
      </c>
      <c r="L354" s="4">
        <v>30.36630434782608</v>
      </c>
      <c r="M354" s="4">
        <v>0</v>
      </c>
      <c r="N354" s="10">
        <v>0</v>
      </c>
      <c r="O354" s="4">
        <v>19.783152173913034</v>
      </c>
      <c r="P354" s="4">
        <v>0</v>
      </c>
      <c r="Q354" s="8">
        <v>0</v>
      </c>
      <c r="R354" s="4">
        <v>4.9961956521739124</v>
      </c>
      <c r="S354" s="4">
        <v>0</v>
      </c>
      <c r="T354" s="10">
        <v>0</v>
      </c>
      <c r="U354" s="4">
        <v>5.5869565217391308</v>
      </c>
      <c r="V354" s="4">
        <v>0</v>
      </c>
      <c r="W354" s="10">
        <v>0</v>
      </c>
      <c r="X354" s="4">
        <v>47.706739130434791</v>
      </c>
      <c r="Y354" s="4">
        <v>0</v>
      </c>
      <c r="Z354" s="10">
        <v>0</v>
      </c>
      <c r="AA354" s="4">
        <v>5.8574999999999999</v>
      </c>
      <c r="AB354" s="4">
        <v>0</v>
      </c>
      <c r="AC354" s="10">
        <v>0</v>
      </c>
      <c r="AD354" s="4">
        <v>130.01271739130434</v>
      </c>
      <c r="AE354" s="4">
        <v>0</v>
      </c>
      <c r="AF354" s="10">
        <v>0</v>
      </c>
      <c r="AG354" s="4">
        <v>0</v>
      </c>
      <c r="AH354" s="4">
        <v>0</v>
      </c>
      <c r="AI354" s="10" t="s">
        <v>912</v>
      </c>
      <c r="AJ354" s="4">
        <v>32.69032608695651</v>
      </c>
      <c r="AK354" s="4">
        <v>0</v>
      </c>
      <c r="AL354" s="10" t="s">
        <v>912</v>
      </c>
      <c r="AM354" s="1">
        <v>265743</v>
      </c>
      <c r="AN354" s="1">
        <v>7</v>
      </c>
      <c r="AX354"/>
      <c r="AY354"/>
    </row>
    <row r="355" spans="1:51" x14ac:dyDescent="0.25">
      <c r="A355" t="s">
        <v>496</v>
      </c>
      <c r="B355" t="s">
        <v>165</v>
      </c>
      <c r="C355" t="s">
        <v>782</v>
      </c>
      <c r="D355" t="s">
        <v>619</v>
      </c>
      <c r="E355" s="4">
        <v>38.869565217391305</v>
      </c>
      <c r="F355" s="4">
        <v>113.11141304347825</v>
      </c>
      <c r="G355" s="4">
        <v>0.60869565217391308</v>
      </c>
      <c r="H355" s="10">
        <v>5.3813813813813824E-3</v>
      </c>
      <c r="I355" s="4">
        <v>103.23641304347825</v>
      </c>
      <c r="J355" s="4">
        <v>0.60869565217391308</v>
      </c>
      <c r="K355" s="10">
        <v>5.8961332947276993E-3</v>
      </c>
      <c r="L355" s="4">
        <v>13.402173913043478</v>
      </c>
      <c r="M355" s="4">
        <v>0.60869565217391308</v>
      </c>
      <c r="N355" s="10">
        <v>4.5417680454176809E-2</v>
      </c>
      <c r="O355" s="4">
        <v>3.527173913043478</v>
      </c>
      <c r="P355" s="4">
        <v>0.60869565217391308</v>
      </c>
      <c r="Q355" s="8">
        <v>0.17257318952234207</v>
      </c>
      <c r="R355" s="4">
        <v>9.875</v>
      </c>
      <c r="S355" s="4">
        <v>0</v>
      </c>
      <c r="T355" s="10">
        <v>0</v>
      </c>
      <c r="U355" s="4">
        <v>0</v>
      </c>
      <c r="V355" s="4">
        <v>0</v>
      </c>
      <c r="W355" s="10" t="s">
        <v>912</v>
      </c>
      <c r="X355" s="4">
        <v>24.304347826086957</v>
      </c>
      <c r="Y355" s="4">
        <v>0</v>
      </c>
      <c r="Z355" s="10">
        <v>0</v>
      </c>
      <c r="AA355" s="4">
        <v>0</v>
      </c>
      <c r="AB355" s="4">
        <v>0</v>
      </c>
      <c r="AC355" s="10" t="s">
        <v>912</v>
      </c>
      <c r="AD355" s="4">
        <v>38.380434782608695</v>
      </c>
      <c r="AE355" s="4">
        <v>0</v>
      </c>
      <c r="AF355" s="10">
        <v>0</v>
      </c>
      <c r="AG355" s="4">
        <v>27.728260869565219</v>
      </c>
      <c r="AH355" s="4">
        <v>0</v>
      </c>
      <c r="AI355" s="10">
        <v>0</v>
      </c>
      <c r="AJ355" s="4">
        <v>9.2961956521739122</v>
      </c>
      <c r="AK355" s="4">
        <v>0</v>
      </c>
      <c r="AL355" s="10" t="s">
        <v>912</v>
      </c>
      <c r="AM355" s="1">
        <v>265434</v>
      </c>
      <c r="AN355" s="1">
        <v>7</v>
      </c>
      <c r="AX355"/>
      <c r="AY355"/>
    </row>
    <row r="356" spans="1:51" x14ac:dyDescent="0.25">
      <c r="A356" t="s">
        <v>496</v>
      </c>
      <c r="B356" t="s">
        <v>356</v>
      </c>
      <c r="C356" t="s">
        <v>716</v>
      </c>
      <c r="D356" t="s">
        <v>610</v>
      </c>
      <c r="E356" s="4">
        <v>39.630434782608695</v>
      </c>
      <c r="F356" s="4">
        <v>115.48097826086956</v>
      </c>
      <c r="G356" s="4">
        <v>11.358695652173914</v>
      </c>
      <c r="H356" s="10">
        <v>9.8359884227121927E-2</v>
      </c>
      <c r="I356" s="4">
        <v>106.91032608695652</v>
      </c>
      <c r="J356" s="4">
        <v>11.358695652173914</v>
      </c>
      <c r="K356" s="10">
        <v>0.10624507536283458</v>
      </c>
      <c r="L356" s="4">
        <v>10.154891304347826</v>
      </c>
      <c r="M356" s="4">
        <v>1.3179347826086956</v>
      </c>
      <c r="N356" s="10">
        <v>0.12978324859512977</v>
      </c>
      <c r="O356" s="4">
        <v>1.5842391304347827</v>
      </c>
      <c r="P356" s="4">
        <v>1.3179347826086956</v>
      </c>
      <c r="Q356" s="8">
        <v>0.83190394511149213</v>
      </c>
      <c r="R356" s="4">
        <v>5.7880434782608692</v>
      </c>
      <c r="S356" s="4">
        <v>0</v>
      </c>
      <c r="T356" s="10">
        <v>0</v>
      </c>
      <c r="U356" s="4">
        <v>2.7826086956521738</v>
      </c>
      <c r="V356" s="4">
        <v>0</v>
      </c>
      <c r="W356" s="10">
        <v>0</v>
      </c>
      <c r="X356" s="4">
        <v>22.320652173913043</v>
      </c>
      <c r="Y356" s="4">
        <v>3.2255434782608696</v>
      </c>
      <c r="Z356" s="10">
        <v>0.14450937423910398</v>
      </c>
      <c r="AA356" s="4">
        <v>0</v>
      </c>
      <c r="AB356" s="4">
        <v>0</v>
      </c>
      <c r="AC356" s="10" t="s">
        <v>912</v>
      </c>
      <c r="AD356" s="4">
        <v>59.839673913043477</v>
      </c>
      <c r="AE356" s="4">
        <v>6.8152173913043477</v>
      </c>
      <c r="AF356" s="10">
        <v>0.11389128559102675</v>
      </c>
      <c r="AG356" s="4">
        <v>1.673913043478261</v>
      </c>
      <c r="AH356" s="4">
        <v>0</v>
      </c>
      <c r="AI356" s="10">
        <v>0</v>
      </c>
      <c r="AJ356" s="4">
        <v>21.491847826086957</v>
      </c>
      <c r="AK356" s="4">
        <v>0</v>
      </c>
      <c r="AL356" s="10" t="s">
        <v>912</v>
      </c>
      <c r="AM356" s="1">
        <v>265751</v>
      </c>
      <c r="AN356" s="1">
        <v>7</v>
      </c>
      <c r="AX356"/>
      <c r="AY356"/>
    </row>
    <row r="357" spans="1:51" x14ac:dyDescent="0.25">
      <c r="A357" t="s">
        <v>496</v>
      </c>
      <c r="B357" t="s">
        <v>119</v>
      </c>
      <c r="C357" t="s">
        <v>641</v>
      </c>
      <c r="D357" t="s">
        <v>587</v>
      </c>
      <c r="E357" s="4">
        <v>38.065217391304351</v>
      </c>
      <c r="F357" s="4">
        <v>115.12771739130434</v>
      </c>
      <c r="G357" s="4">
        <v>0</v>
      </c>
      <c r="H357" s="10">
        <v>0</v>
      </c>
      <c r="I357" s="4">
        <v>104.96467391304347</v>
      </c>
      <c r="J357" s="4">
        <v>0</v>
      </c>
      <c r="K357" s="10">
        <v>0</v>
      </c>
      <c r="L357" s="4">
        <v>14.625</v>
      </c>
      <c r="M357" s="4">
        <v>0</v>
      </c>
      <c r="N357" s="10">
        <v>0</v>
      </c>
      <c r="O357" s="4">
        <v>9.2336956521739122</v>
      </c>
      <c r="P357" s="4">
        <v>0</v>
      </c>
      <c r="Q357" s="8">
        <v>0</v>
      </c>
      <c r="R357" s="4">
        <v>0</v>
      </c>
      <c r="S357" s="4">
        <v>0</v>
      </c>
      <c r="T357" s="10" t="s">
        <v>912</v>
      </c>
      <c r="U357" s="4">
        <v>5.3913043478260869</v>
      </c>
      <c r="V357" s="4">
        <v>0</v>
      </c>
      <c r="W357" s="10">
        <v>0</v>
      </c>
      <c r="X357" s="4">
        <v>22.179347826086957</v>
      </c>
      <c r="Y357" s="4">
        <v>0</v>
      </c>
      <c r="Z357" s="10">
        <v>0</v>
      </c>
      <c r="AA357" s="4">
        <v>4.7717391304347823</v>
      </c>
      <c r="AB357" s="4">
        <v>0</v>
      </c>
      <c r="AC357" s="10">
        <v>0</v>
      </c>
      <c r="AD357" s="4">
        <v>36.470108695652172</v>
      </c>
      <c r="AE357" s="4">
        <v>0</v>
      </c>
      <c r="AF357" s="10">
        <v>0</v>
      </c>
      <c r="AG357" s="4">
        <v>28.540760869565219</v>
      </c>
      <c r="AH357" s="4">
        <v>0</v>
      </c>
      <c r="AI357" s="10">
        <v>0</v>
      </c>
      <c r="AJ357" s="4">
        <v>8.5407608695652169</v>
      </c>
      <c r="AK357" s="4">
        <v>0</v>
      </c>
      <c r="AL357" s="10" t="s">
        <v>912</v>
      </c>
      <c r="AM357" s="1">
        <v>265363</v>
      </c>
      <c r="AN357" s="1">
        <v>7</v>
      </c>
      <c r="AX357"/>
      <c r="AY357"/>
    </row>
    <row r="358" spans="1:51" x14ac:dyDescent="0.25">
      <c r="A358" t="s">
        <v>496</v>
      </c>
      <c r="B358" t="s">
        <v>225</v>
      </c>
      <c r="C358" t="s">
        <v>785</v>
      </c>
      <c r="D358" t="s">
        <v>591</v>
      </c>
      <c r="E358" s="4">
        <v>59.434782608695649</v>
      </c>
      <c r="F358" s="4">
        <v>222.0070652173913</v>
      </c>
      <c r="G358" s="4">
        <v>3.7201086956521738</v>
      </c>
      <c r="H358" s="10">
        <v>1.6756713089330785E-2</v>
      </c>
      <c r="I358" s="4">
        <v>217.22771739130434</v>
      </c>
      <c r="J358" s="4">
        <v>3.7201086956521738</v>
      </c>
      <c r="K358" s="10">
        <v>1.712538685360734E-2</v>
      </c>
      <c r="L358" s="4">
        <v>7.5883695652173913</v>
      </c>
      <c r="M358" s="4">
        <v>1.4619565217391304</v>
      </c>
      <c r="N358" s="10">
        <v>0.19265752796757049</v>
      </c>
      <c r="O358" s="4">
        <v>7.5883695652173913</v>
      </c>
      <c r="P358" s="4">
        <v>1.4619565217391304</v>
      </c>
      <c r="Q358" s="8">
        <v>0.19265752796757049</v>
      </c>
      <c r="R358" s="4">
        <v>0</v>
      </c>
      <c r="S358" s="4">
        <v>0</v>
      </c>
      <c r="T358" s="10" t="s">
        <v>912</v>
      </c>
      <c r="U358" s="4">
        <v>0</v>
      </c>
      <c r="V358" s="4">
        <v>0</v>
      </c>
      <c r="W358" s="10" t="s">
        <v>912</v>
      </c>
      <c r="X358" s="4">
        <v>66.798260869565226</v>
      </c>
      <c r="Y358" s="4">
        <v>0.20380434782608695</v>
      </c>
      <c r="Z358" s="10">
        <v>3.0510427243614774E-3</v>
      </c>
      <c r="AA358" s="4">
        <v>4.7793478260869557</v>
      </c>
      <c r="AB358" s="4">
        <v>0</v>
      </c>
      <c r="AC358" s="10">
        <v>0</v>
      </c>
      <c r="AD358" s="4">
        <v>142.84108695652174</v>
      </c>
      <c r="AE358" s="4">
        <v>2.0543478260869565</v>
      </c>
      <c r="AF358" s="10">
        <v>1.4382051200102273E-2</v>
      </c>
      <c r="AG358" s="4">
        <v>0</v>
      </c>
      <c r="AH358" s="4">
        <v>0</v>
      </c>
      <c r="AI358" s="10" t="s">
        <v>912</v>
      </c>
      <c r="AJ358" s="4">
        <v>0</v>
      </c>
      <c r="AK358" s="4">
        <v>0</v>
      </c>
      <c r="AL358" s="10" t="s">
        <v>912</v>
      </c>
      <c r="AM358" s="1">
        <v>265538</v>
      </c>
      <c r="AN358" s="1">
        <v>7</v>
      </c>
      <c r="AX358"/>
      <c r="AY358"/>
    </row>
    <row r="359" spans="1:51" x14ac:dyDescent="0.25">
      <c r="A359" t="s">
        <v>496</v>
      </c>
      <c r="B359" t="s">
        <v>123</v>
      </c>
      <c r="C359" t="s">
        <v>771</v>
      </c>
      <c r="D359" t="s">
        <v>614</v>
      </c>
      <c r="E359" s="4">
        <v>56.923913043478258</v>
      </c>
      <c r="F359" s="4">
        <v>160.01086956521738</v>
      </c>
      <c r="G359" s="4">
        <v>0</v>
      </c>
      <c r="H359" s="10">
        <v>0</v>
      </c>
      <c r="I359" s="4">
        <v>160.01086956521738</v>
      </c>
      <c r="J359" s="4">
        <v>0</v>
      </c>
      <c r="K359" s="10">
        <v>0</v>
      </c>
      <c r="L359" s="4">
        <v>30.758152173913043</v>
      </c>
      <c r="M359" s="4">
        <v>0</v>
      </c>
      <c r="N359" s="10">
        <v>0</v>
      </c>
      <c r="O359" s="4">
        <v>30.758152173913043</v>
      </c>
      <c r="P359" s="4">
        <v>0</v>
      </c>
      <c r="Q359" s="8">
        <v>0</v>
      </c>
      <c r="R359" s="4">
        <v>0</v>
      </c>
      <c r="S359" s="4">
        <v>0</v>
      </c>
      <c r="T359" s="10" t="s">
        <v>912</v>
      </c>
      <c r="U359" s="4">
        <v>0</v>
      </c>
      <c r="V359" s="4">
        <v>0</v>
      </c>
      <c r="W359" s="10" t="s">
        <v>912</v>
      </c>
      <c r="X359" s="4">
        <v>32.532608695652172</v>
      </c>
      <c r="Y359" s="4">
        <v>0</v>
      </c>
      <c r="Z359" s="10">
        <v>0</v>
      </c>
      <c r="AA359" s="4">
        <v>0</v>
      </c>
      <c r="AB359" s="4">
        <v>0</v>
      </c>
      <c r="AC359" s="10" t="s">
        <v>912</v>
      </c>
      <c r="AD359" s="4">
        <v>19.076086956521738</v>
      </c>
      <c r="AE359" s="4">
        <v>0</v>
      </c>
      <c r="AF359" s="10">
        <v>0</v>
      </c>
      <c r="AG359" s="4">
        <v>77.644021739130437</v>
      </c>
      <c r="AH359" s="4">
        <v>0</v>
      </c>
      <c r="AI359" s="10">
        <v>0</v>
      </c>
      <c r="AJ359" s="4">
        <v>0</v>
      </c>
      <c r="AK359" s="4">
        <v>0</v>
      </c>
      <c r="AL359" s="10" t="s">
        <v>912</v>
      </c>
      <c r="AM359" s="1">
        <v>265368</v>
      </c>
      <c r="AN359" s="1">
        <v>7</v>
      </c>
      <c r="AX359"/>
      <c r="AY359"/>
    </row>
    <row r="360" spans="1:51" x14ac:dyDescent="0.25">
      <c r="A360" t="s">
        <v>496</v>
      </c>
      <c r="B360" t="s">
        <v>197</v>
      </c>
      <c r="C360" t="s">
        <v>664</v>
      </c>
      <c r="D360" t="s">
        <v>582</v>
      </c>
      <c r="E360" s="4">
        <v>34.771739130434781</v>
      </c>
      <c r="F360" s="4">
        <v>96.025434782608698</v>
      </c>
      <c r="G360" s="4">
        <v>2.9836956521739131</v>
      </c>
      <c r="H360" s="10">
        <v>3.1071930670542453E-2</v>
      </c>
      <c r="I360" s="4">
        <v>86.960108695652167</v>
      </c>
      <c r="J360" s="4">
        <v>2.9836956521739131</v>
      </c>
      <c r="K360" s="10">
        <v>3.4311084667757459E-2</v>
      </c>
      <c r="L360" s="4">
        <v>20.078804347826086</v>
      </c>
      <c r="M360" s="4">
        <v>0</v>
      </c>
      <c r="N360" s="10">
        <v>0</v>
      </c>
      <c r="O360" s="4">
        <v>11.013478260869565</v>
      </c>
      <c r="P360" s="4">
        <v>0</v>
      </c>
      <c r="Q360" s="8">
        <v>0</v>
      </c>
      <c r="R360" s="4">
        <v>3.9919565217391297</v>
      </c>
      <c r="S360" s="4">
        <v>0</v>
      </c>
      <c r="T360" s="10">
        <v>0</v>
      </c>
      <c r="U360" s="4">
        <v>5.0733695652173916</v>
      </c>
      <c r="V360" s="4">
        <v>0</v>
      </c>
      <c r="W360" s="10">
        <v>0</v>
      </c>
      <c r="X360" s="4">
        <v>18.175108695652181</v>
      </c>
      <c r="Y360" s="4">
        <v>0</v>
      </c>
      <c r="Z360" s="10">
        <v>0</v>
      </c>
      <c r="AA360" s="4">
        <v>0</v>
      </c>
      <c r="AB360" s="4">
        <v>0</v>
      </c>
      <c r="AC360" s="10" t="s">
        <v>912</v>
      </c>
      <c r="AD360" s="4">
        <v>25.717826086956521</v>
      </c>
      <c r="AE360" s="4">
        <v>2.9836956521739131</v>
      </c>
      <c r="AF360" s="10">
        <v>0.11601663539077954</v>
      </c>
      <c r="AG360" s="4">
        <v>15.534891304347823</v>
      </c>
      <c r="AH360" s="4">
        <v>0</v>
      </c>
      <c r="AI360" s="10">
        <v>0</v>
      </c>
      <c r="AJ360" s="4">
        <v>16.518804347826084</v>
      </c>
      <c r="AK360" s="4">
        <v>0</v>
      </c>
      <c r="AL360" s="10" t="s">
        <v>912</v>
      </c>
      <c r="AM360" s="1">
        <v>265494</v>
      </c>
      <c r="AN360" s="1">
        <v>7</v>
      </c>
      <c r="AX360"/>
      <c r="AY360"/>
    </row>
    <row r="361" spans="1:51" x14ac:dyDescent="0.25">
      <c r="A361" t="s">
        <v>496</v>
      </c>
      <c r="B361" t="s">
        <v>431</v>
      </c>
      <c r="C361" t="s">
        <v>750</v>
      </c>
      <c r="D361" t="s">
        <v>605</v>
      </c>
      <c r="E361" s="4">
        <v>80.304347826086953</v>
      </c>
      <c r="F361" s="4">
        <v>227.03826086956525</v>
      </c>
      <c r="G361" s="4">
        <v>0.43119565217391304</v>
      </c>
      <c r="H361" s="10">
        <v>1.8992202042176379E-3</v>
      </c>
      <c r="I361" s="4">
        <v>214.98032608695652</v>
      </c>
      <c r="J361" s="4">
        <v>0.17032608695652174</v>
      </c>
      <c r="K361" s="10">
        <v>7.9228685739190488E-4</v>
      </c>
      <c r="L361" s="4">
        <v>28.846630434782615</v>
      </c>
      <c r="M361" s="4">
        <v>0.2608695652173913</v>
      </c>
      <c r="N361" s="10">
        <v>9.043328849349443E-3</v>
      </c>
      <c r="O361" s="4">
        <v>22.503260869565224</v>
      </c>
      <c r="P361" s="4">
        <v>0</v>
      </c>
      <c r="Q361" s="8">
        <v>0</v>
      </c>
      <c r="R361" s="4">
        <v>0.51728260869565224</v>
      </c>
      <c r="S361" s="4">
        <v>0.2608695652173913</v>
      </c>
      <c r="T361" s="10">
        <v>0.50430762765286818</v>
      </c>
      <c r="U361" s="4">
        <v>5.8260869565217392</v>
      </c>
      <c r="V361" s="4">
        <v>0</v>
      </c>
      <c r="W361" s="10">
        <v>0</v>
      </c>
      <c r="X361" s="4">
        <v>42.09413043478262</v>
      </c>
      <c r="Y361" s="4">
        <v>0.17032608695652174</v>
      </c>
      <c r="Z361" s="10">
        <v>4.0463144195462541E-3</v>
      </c>
      <c r="AA361" s="4">
        <v>5.7145652173913044</v>
      </c>
      <c r="AB361" s="4">
        <v>0</v>
      </c>
      <c r="AC361" s="10">
        <v>0</v>
      </c>
      <c r="AD361" s="4">
        <v>125.70402173913044</v>
      </c>
      <c r="AE361" s="4">
        <v>0</v>
      </c>
      <c r="AF361" s="10">
        <v>0</v>
      </c>
      <c r="AG361" s="4">
        <v>1.9660869565217394</v>
      </c>
      <c r="AH361" s="4">
        <v>0</v>
      </c>
      <c r="AI361" s="10">
        <v>0</v>
      </c>
      <c r="AJ361" s="4">
        <v>22.712826086956515</v>
      </c>
      <c r="AK361" s="4">
        <v>0</v>
      </c>
      <c r="AL361" s="10" t="s">
        <v>912</v>
      </c>
      <c r="AM361" s="1">
        <v>265844</v>
      </c>
      <c r="AN361" s="1">
        <v>7</v>
      </c>
      <c r="AX361"/>
      <c r="AY361"/>
    </row>
    <row r="362" spans="1:51" x14ac:dyDescent="0.25">
      <c r="A362" t="s">
        <v>496</v>
      </c>
      <c r="B362" t="s">
        <v>249</v>
      </c>
      <c r="C362" t="s">
        <v>750</v>
      </c>
      <c r="D362" t="s">
        <v>605</v>
      </c>
      <c r="E362" s="4">
        <v>22.793478260869566</v>
      </c>
      <c r="F362" s="4">
        <v>110.60456521739133</v>
      </c>
      <c r="G362" s="4">
        <v>19.972826086956516</v>
      </c>
      <c r="H362" s="10">
        <v>0.18057867726978791</v>
      </c>
      <c r="I362" s="4">
        <v>99.735000000000028</v>
      </c>
      <c r="J362" s="4">
        <v>19.972826086956516</v>
      </c>
      <c r="K362" s="10">
        <v>0.20025894707932532</v>
      </c>
      <c r="L362" s="4">
        <v>16.630869565217392</v>
      </c>
      <c r="M362" s="4">
        <v>0.17934782608695651</v>
      </c>
      <c r="N362" s="10">
        <v>1.078403179001856E-2</v>
      </c>
      <c r="O362" s="4">
        <v>5.7613043478260879</v>
      </c>
      <c r="P362" s="4">
        <v>0.17934782608695651</v>
      </c>
      <c r="Q362" s="8">
        <v>3.1129726058410679E-2</v>
      </c>
      <c r="R362" s="4">
        <v>5.3913043478260869</v>
      </c>
      <c r="S362" s="4">
        <v>0</v>
      </c>
      <c r="T362" s="10">
        <v>0</v>
      </c>
      <c r="U362" s="4">
        <v>5.4782608695652177</v>
      </c>
      <c r="V362" s="4">
        <v>0</v>
      </c>
      <c r="W362" s="10">
        <v>0</v>
      </c>
      <c r="X362" s="4">
        <v>22.74663043478261</v>
      </c>
      <c r="Y362" s="4">
        <v>4.4356521739130423</v>
      </c>
      <c r="Z362" s="10">
        <v>0.19500260430355182</v>
      </c>
      <c r="AA362" s="4">
        <v>0</v>
      </c>
      <c r="AB362" s="4">
        <v>0</v>
      </c>
      <c r="AC362" s="10" t="s">
        <v>912</v>
      </c>
      <c r="AD362" s="4">
        <v>51.85728260869567</v>
      </c>
      <c r="AE362" s="4">
        <v>15.357826086956518</v>
      </c>
      <c r="AF362" s="10">
        <v>0.29615562779954163</v>
      </c>
      <c r="AG362" s="4">
        <v>0</v>
      </c>
      <c r="AH362" s="4">
        <v>0</v>
      </c>
      <c r="AI362" s="10" t="s">
        <v>912</v>
      </c>
      <c r="AJ362" s="4">
        <v>19.369782608695655</v>
      </c>
      <c r="AK362" s="4">
        <v>0</v>
      </c>
      <c r="AL362" s="10" t="s">
        <v>912</v>
      </c>
      <c r="AM362" s="1">
        <v>265580</v>
      </c>
      <c r="AN362" s="1">
        <v>7</v>
      </c>
      <c r="AX362"/>
      <c r="AY362"/>
    </row>
    <row r="363" spans="1:51" x14ac:dyDescent="0.25">
      <c r="A363" t="s">
        <v>496</v>
      </c>
      <c r="B363" t="s">
        <v>384</v>
      </c>
      <c r="C363" t="s">
        <v>675</v>
      </c>
      <c r="D363" t="s">
        <v>538</v>
      </c>
      <c r="E363" s="4">
        <v>247.90217391304347</v>
      </c>
      <c r="F363" s="4">
        <v>571.16630434782621</v>
      </c>
      <c r="G363" s="4">
        <v>39.528260869565216</v>
      </c>
      <c r="H363" s="10">
        <v>6.9206219919957804E-2</v>
      </c>
      <c r="I363" s="4">
        <v>557.21630434782628</v>
      </c>
      <c r="J363" s="4">
        <v>39.528260869565216</v>
      </c>
      <c r="K363" s="10">
        <v>7.0938808791371682E-2</v>
      </c>
      <c r="L363" s="4">
        <v>64.711956521739125</v>
      </c>
      <c r="M363" s="4">
        <v>6.9826086956521722</v>
      </c>
      <c r="N363" s="10">
        <v>0.10790291425212058</v>
      </c>
      <c r="O363" s="4">
        <v>54.71847826086956</v>
      </c>
      <c r="P363" s="4">
        <v>6.9826086956521722</v>
      </c>
      <c r="Q363" s="8">
        <v>0.12760970183349554</v>
      </c>
      <c r="R363" s="4">
        <v>5.6369565217391315</v>
      </c>
      <c r="S363" s="4">
        <v>0</v>
      </c>
      <c r="T363" s="10">
        <v>0</v>
      </c>
      <c r="U363" s="4">
        <v>4.3565217391304349</v>
      </c>
      <c r="V363" s="4">
        <v>0</v>
      </c>
      <c r="W363" s="10">
        <v>0</v>
      </c>
      <c r="X363" s="4">
        <v>124.19456521739136</v>
      </c>
      <c r="Y363" s="4">
        <v>3.3989130434782613</v>
      </c>
      <c r="Z363" s="10">
        <v>2.7367647187530077E-2</v>
      </c>
      <c r="AA363" s="4">
        <v>3.9565217391304355</v>
      </c>
      <c r="AB363" s="4">
        <v>0</v>
      </c>
      <c r="AC363" s="10">
        <v>0</v>
      </c>
      <c r="AD363" s="4">
        <v>341.20652173913049</v>
      </c>
      <c r="AE363" s="4">
        <v>29.146739130434781</v>
      </c>
      <c r="AF363" s="10">
        <v>8.5422573349049069E-2</v>
      </c>
      <c r="AG363" s="4">
        <v>15.072826086956525</v>
      </c>
      <c r="AH363" s="4">
        <v>0</v>
      </c>
      <c r="AI363" s="10">
        <v>0</v>
      </c>
      <c r="AJ363" s="4">
        <v>22.02391304347826</v>
      </c>
      <c r="AK363" s="4">
        <v>0</v>
      </c>
      <c r="AL363" s="10" t="s">
        <v>912</v>
      </c>
      <c r="AM363" s="1">
        <v>265786</v>
      </c>
      <c r="AN363" s="1">
        <v>7</v>
      </c>
      <c r="AX363"/>
      <c r="AY363"/>
    </row>
    <row r="364" spans="1:51" x14ac:dyDescent="0.25">
      <c r="A364" t="s">
        <v>496</v>
      </c>
      <c r="B364" t="s">
        <v>127</v>
      </c>
      <c r="C364" t="s">
        <v>716</v>
      </c>
      <c r="D364" t="s">
        <v>610</v>
      </c>
      <c r="E364" s="4">
        <v>76.532608695652172</v>
      </c>
      <c r="F364" s="4">
        <v>200.85576086956519</v>
      </c>
      <c r="G364" s="4">
        <v>40.557065217391305</v>
      </c>
      <c r="H364" s="10">
        <v>0.20192134416163884</v>
      </c>
      <c r="I364" s="4">
        <v>185.54054347826087</v>
      </c>
      <c r="J364" s="4">
        <v>39.940217391304351</v>
      </c>
      <c r="K364" s="10">
        <v>0.21526409615149159</v>
      </c>
      <c r="L364" s="4">
        <v>21.644021739130434</v>
      </c>
      <c r="M364" s="4">
        <v>0.52173913043478259</v>
      </c>
      <c r="N364" s="10">
        <v>2.4105461393596987E-2</v>
      </c>
      <c r="O364" s="4">
        <v>11.5</v>
      </c>
      <c r="P364" s="4">
        <v>0.2608695652173913</v>
      </c>
      <c r="Q364" s="8">
        <v>2.268431001890359E-2</v>
      </c>
      <c r="R364" s="4">
        <v>4.4048913043478262</v>
      </c>
      <c r="S364" s="4">
        <v>0.2608695652173913</v>
      </c>
      <c r="T364" s="10">
        <v>5.9222702035780381E-2</v>
      </c>
      <c r="U364" s="4">
        <v>5.7391304347826084</v>
      </c>
      <c r="V364" s="4">
        <v>0</v>
      </c>
      <c r="W364" s="10">
        <v>0</v>
      </c>
      <c r="X364" s="4">
        <v>41.122282608695649</v>
      </c>
      <c r="Y364" s="4">
        <v>4.0190217391304346</v>
      </c>
      <c r="Z364" s="10">
        <v>9.7733430251767658E-2</v>
      </c>
      <c r="AA364" s="4">
        <v>5.1711956521739131</v>
      </c>
      <c r="AB364" s="4">
        <v>0.35597826086956524</v>
      </c>
      <c r="AC364" s="10">
        <v>6.8838675775091965E-2</v>
      </c>
      <c r="AD364" s="4">
        <v>132.91826086956522</v>
      </c>
      <c r="AE364" s="4">
        <v>35.660326086956523</v>
      </c>
      <c r="AF364" s="10">
        <v>0.26828763672999428</v>
      </c>
      <c r="AG364" s="4">
        <v>0</v>
      </c>
      <c r="AH364" s="4">
        <v>0</v>
      </c>
      <c r="AI364" s="10" t="s">
        <v>912</v>
      </c>
      <c r="AJ364" s="4">
        <v>0</v>
      </c>
      <c r="AK364" s="4">
        <v>0</v>
      </c>
      <c r="AL364" s="10" t="s">
        <v>912</v>
      </c>
      <c r="AM364" s="1">
        <v>265378</v>
      </c>
      <c r="AN364" s="1">
        <v>7</v>
      </c>
      <c r="AX364"/>
      <c r="AY364"/>
    </row>
    <row r="365" spans="1:51" x14ac:dyDescent="0.25">
      <c r="A365" t="s">
        <v>496</v>
      </c>
      <c r="B365" t="s">
        <v>316</v>
      </c>
      <c r="C365" t="s">
        <v>829</v>
      </c>
      <c r="D365" t="s">
        <v>534</v>
      </c>
      <c r="E365" s="4">
        <v>64.271739130434781</v>
      </c>
      <c r="F365" s="4">
        <v>251.30054347826086</v>
      </c>
      <c r="G365" s="4">
        <v>0</v>
      </c>
      <c r="H365" s="10">
        <v>0</v>
      </c>
      <c r="I365" s="4">
        <v>240.57869565217391</v>
      </c>
      <c r="J365" s="4">
        <v>0</v>
      </c>
      <c r="K365" s="10">
        <v>0</v>
      </c>
      <c r="L365" s="4">
        <v>31.982391304347821</v>
      </c>
      <c r="M365" s="4">
        <v>0</v>
      </c>
      <c r="N365" s="10">
        <v>0</v>
      </c>
      <c r="O365" s="4">
        <v>21.260543478260864</v>
      </c>
      <c r="P365" s="4">
        <v>0</v>
      </c>
      <c r="Q365" s="8">
        <v>0</v>
      </c>
      <c r="R365" s="4">
        <v>6.2003260869565224</v>
      </c>
      <c r="S365" s="4">
        <v>0</v>
      </c>
      <c r="T365" s="10">
        <v>0</v>
      </c>
      <c r="U365" s="4">
        <v>4.521521739130435</v>
      </c>
      <c r="V365" s="4">
        <v>0</v>
      </c>
      <c r="W365" s="10">
        <v>0</v>
      </c>
      <c r="X365" s="4">
        <v>53.694130434782586</v>
      </c>
      <c r="Y365" s="4">
        <v>0</v>
      </c>
      <c r="Z365" s="10">
        <v>0</v>
      </c>
      <c r="AA365" s="4">
        <v>0</v>
      </c>
      <c r="AB365" s="4">
        <v>0</v>
      </c>
      <c r="AC365" s="10" t="s">
        <v>912</v>
      </c>
      <c r="AD365" s="4">
        <v>85.047500000000014</v>
      </c>
      <c r="AE365" s="4">
        <v>0</v>
      </c>
      <c r="AF365" s="10">
        <v>0</v>
      </c>
      <c r="AG365" s="4">
        <v>23.669891304347829</v>
      </c>
      <c r="AH365" s="4">
        <v>0</v>
      </c>
      <c r="AI365" s="10">
        <v>0</v>
      </c>
      <c r="AJ365" s="4">
        <v>56.906630434782599</v>
      </c>
      <c r="AK365" s="4">
        <v>0</v>
      </c>
      <c r="AL365" s="10" t="s">
        <v>912</v>
      </c>
      <c r="AM365" s="1">
        <v>265694</v>
      </c>
      <c r="AN365" s="1">
        <v>7</v>
      </c>
      <c r="AX365"/>
      <c r="AY365"/>
    </row>
    <row r="366" spans="1:51" x14ac:dyDescent="0.25">
      <c r="A366" t="s">
        <v>496</v>
      </c>
      <c r="B366" t="s">
        <v>288</v>
      </c>
      <c r="C366" t="s">
        <v>821</v>
      </c>
      <c r="D366" t="s">
        <v>562</v>
      </c>
      <c r="E366" s="4">
        <v>34.032608695652172</v>
      </c>
      <c r="F366" s="4">
        <v>97.617826086956541</v>
      </c>
      <c r="G366" s="4">
        <v>0</v>
      </c>
      <c r="H366" s="10">
        <v>0</v>
      </c>
      <c r="I366" s="4">
        <v>90.445434782608714</v>
      </c>
      <c r="J366" s="4">
        <v>0</v>
      </c>
      <c r="K366" s="10">
        <v>0</v>
      </c>
      <c r="L366" s="4">
        <v>19.584782608695651</v>
      </c>
      <c r="M366" s="4">
        <v>0</v>
      </c>
      <c r="N366" s="10">
        <v>0</v>
      </c>
      <c r="O366" s="4">
        <v>12.412391304347825</v>
      </c>
      <c r="P366" s="4">
        <v>0</v>
      </c>
      <c r="Q366" s="8">
        <v>0</v>
      </c>
      <c r="R366" s="4">
        <v>2.9332608695652174</v>
      </c>
      <c r="S366" s="4">
        <v>0</v>
      </c>
      <c r="T366" s="10">
        <v>0</v>
      </c>
      <c r="U366" s="4">
        <v>4.2391304347826084</v>
      </c>
      <c r="V366" s="4">
        <v>0</v>
      </c>
      <c r="W366" s="10">
        <v>0</v>
      </c>
      <c r="X366" s="4">
        <v>18.096086956521741</v>
      </c>
      <c r="Y366" s="4">
        <v>0</v>
      </c>
      <c r="Z366" s="10">
        <v>0</v>
      </c>
      <c r="AA366" s="4">
        <v>0</v>
      </c>
      <c r="AB366" s="4">
        <v>0</v>
      </c>
      <c r="AC366" s="10" t="s">
        <v>912</v>
      </c>
      <c r="AD366" s="4">
        <v>42.209782608695662</v>
      </c>
      <c r="AE366" s="4">
        <v>0</v>
      </c>
      <c r="AF366" s="10">
        <v>0</v>
      </c>
      <c r="AG366" s="4">
        <v>11.763804347826092</v>
      </c>
      <c r="AH366" s="4">
        <v>0</v>
      </c>
      <c r="AI366" s="10">
        <v>0</v>
      </c>
      <c r="AJ366" s="4">
        <v>5.9633695652173913</v>
      </c>
      <c r="AK366" s="4">
        <v>0</v>
      </c>
      <c r="AL366" s="10" t="s">
        <v>912</v>
      </c>
      <c r="AM366" s="1">
        <v>265649</v>
      </c>
      <c r="AN366" s="1">
        <v>7</v>
      </c>
      <c r="AX366"/>
      <c r="AY366"/>
    </row>
    <row r="367" spans="1:51" x14ac:dyDescent="0.25">
      <c r="A367" t="s">
        <v>496</v>
      </c>
      <c r="B367" t="s">
        <v>61</v>
      </c>
      <c r="C367" t="s">
        <v>742</v>
      </c>
      <c r="D367" t="s">
        <v>523</v>
      </c>
      <c r="E367" s="4">
        <v>159.38043478260869</v>
      </c>
      <c r="F367" s="4">
        <v>437.66739130434786</v>
      </c>
      <c r="G367" s="4">
        <v>0</v>
      </c>
      <c r="H367" s="10">
        <v>0</v>
      </c>
      <c r="I367" s="4">
        <v>417.78391304347826</v>
      </c>
      <c r="J367" s="4">
        <v>0</v>
      </c>
      <c r="K367" s="10">
        <v>0</v>
      </c>
      <c r="L367" s="4">
        <v>43.036521739130414</v>
      </c>
      <c r="M367" s="4">
        <v>0</v>
      </c>
      <c r="N367" s="10">
        <v>0</v>
      </c>
      <c r="O367" s="4">
        <v>33.438586956521725</v>
      </c>
      <c r="P367" s="4">
        <v>0</v>
      </c>
      <c r="Q367" s="8">
        <v>0</v>
      </c>
      <c r="R367" s="4">
        <v>4.2935869565217386</v>
      </c>
      <c r="S367" s="4">
        <v>0</v>
      </c>
      <c r="T367" s="10">
        <v>0</v>
      </c>
      <c r="U367" s="4">
        <v>5.3043478260869561</v>
      </c>
      <c r="V367" s="4">
        <v>0</v>
      </c>
      <c r="W367" s="10">
        <v>0</v>
      </c>
      <c r="X367" s="4">
        <v>119.7201086956522</v>
      </c>
      <c r="Y367" s="4">
        <v>0</v>
      </c>
      <c r="Z367" s="10">
        <v>0</v>
      </c>
      <c r="AA367" s="4">
        <v>10.285543478260871</v>
      </c>
      <c r="AB367" s="4">
        <v>0</v>
      </c>
      <c r="AC367" s="10">
        <v>0</v>
      </c>
      <c r="AD367" s="4">
        <v>264.62521739130437</v>
      </c>
      <c r="AE367" s="4">
        <v>0</v>
      </c>
      <c r="AF367" s="10">
        <v>0</v>
      </c>
      <c r="AG367" s="4">
        <v>0</v>
      </c>
      <c r="AH367" s="4">
        <v>0</v>
      </c>
      <c r="AI367" s="10" t="s">
        <v>912</v>
      </c>
      <c r="AJ367" s="4">
        <v>0</v>
      </c>
      <c r="AK367" s="4">
        <v>0</v>
      </c>
      <c r="AL367" s="10" t="s">
        <v>912</v>
      </c>
      <c r="AM367" s="1">
        <v>265216</v>
      </c>
      <c r="AN367" s="1">
        <v>7</v>
      </c>
      <c r="AX367"/>
      <c r="AY367"/>
    </row>
    <row r="368" spans="1:51" x14ac:dyDescent="0.25">
      <c r="A368" t="s">
        <v>496</v>
      </c>
      <c r="B368" t="s">
        <v>406</v>
      </c>
      <c r="C368" t="s">
        <v>848</v>
      </c>
      <c r="D368" t="s">
        <v>568</v>
      </c>
      <c r="E368" s="4">
        <v>40.826086956521742</v>
      </c>
      <c r="F368" s="4">
        <v>125.9279347826087</v>
      </c>
      <c r="G368" s="4">
        <v>0</v>
      </c>
      <c r="H368" s="10">
        <v>0</v>
      </c>
      <c r="I368" s="4">
        <v>121.38119565217391</v>
      </c>
      <c r="J368" s="4">
        <v>0</v>
      </c>
      <c r="K368" s="10">
        <v>0</v>
      </c>
      <c r="L368" s="4">
        <v>15.195760869565213</v>
      </c>
      <c r="M368" s="4">
        <v>0</v>
      </c>
      <c r="N368" s="10">
        <v>0</v>
      </c>
      <c r="O368" s="4">
        <v>10.658804347826083</v>
      </c>
      <c r="P368" s="4">
        <v>0</v>
      </c>
      <c r="Q368" s="8">
        <v>0</v>
      </c>
      <c r="R368" s="4">
        <v>0</v>
      </c>
      <c r="S368" s="4">
        <v>0</v>
      </c>
      <c r="T368" s="10" t="s">
        <v>912</v>
      </c>
      <c r="U368" s="4">
        <v>4.5369565217391301</v>
      </c>
      <c r="V368" s="4">
        <v>0</v>
      </c>
      <c r="W368" s="10">
        <v>0</v>
      </c>
      <c r="X368" s="4">
        <v>26.813152173913053</v>
      </c>
      <c r="Y368" s="4">
        <v>0</v>
      </c>
      <c r="Z368" s="10">
        <v>0</v>
      </c>
      <c r="AA368" s="4">
        <v>9.7826086956521747E-3</v>
      </c>
      <c r="AB368" s="4">
        <v>0</v>
      </c>
      <c r="AC368" s="10">
        <v>0</v>
      </c>
      <c r="AD368" s="4">
        <v>55.313804347826085</v>
      </c>
      <c r="AE368" s="4">
        <v>0</v>
      </c>
      <c r="AF368" s="10">
        <v>0</v>
      </c>
      <c r="AG368" s="4">
        <v>13.602065217391303</v>
      </c>
      <c r="AH368" s="4">
        <v>0</v>
      </c>
      <c r="AI368" s="10">
        <v>0</v>
      </c>
      <c r="AJ368" s="4">
        <v>14.993369565217385</v>
      </c>
      <c r="AK368" s="4">
        <v>0</v>
      </c>
      <c r="AL368" s="10" t="s">
        <v>912</v>
      </c>
      <c r="AM368" s="1">
        <v>265816</v>
      </c>
      <c r="AN368" s="1">
        <v>7</v>
      </c>
      <c r="AX368"/>
      <c r="AY368"/>
    </row>
    <row r="369" spans="1:51" x14ac:dyDescent="0.25">
      <c r="A369" t="s">
        <v>496</v>
      </c>
      <c r="B369" t="s">
        <v>386</v>
      </c>
      <c r="C369" t="s">
        <v>845</v>
      </c>
      <c r="D369" t="s">
        <v>630</v>
      </c>
      <c r="E369" s="4">
        <v>38.413043478260867</v>
      </c>
      <c r="F369" s="4">
        <v>92.101195652173914</v>
      </c>
      <c r="G369" s="4">
        <v>7.2119565217391308</v>
      </c>
      <c r="H369" s="10">
        <v>7.8304700288317083E-2</v>
      </c>
      <c r="I369" s="4">
        <v>85.489782608695663</v>
      </c>
      <c r="J369" s="4">
        <v>7.2119565217391308</v>
      </c>
      <c r="K369" s="10">
        <v>8.4360449888494171E-2</v>
      </c>
      <c r="L369" s="4">
        <v>14.872391304347829</v>
      </c>
      <c r="M369" s="4">
        <v>0</v>
      </c>
      <c r="N369" s="10">
        <v>0</v>
      </c>
      <c r="O369" s="4">
        <v>11.574021739130437</v>
      </c>
      <c r="P369" s="4">
        <v>0</v>
      </c>
      <c r="Q369" s="8">
        <v>0</v>
      </c>
      <c r="R369" s="4">
        <v>0</v>
      </c>
      <c r="S369" s="4">
        <v>0</v>
      </c>
      <c r="T369" s="10" t="s">
        <v>912</v>
      </c>
      <c r="U369" s="4">
        <v>3.2983695652173912</v>
      </c>
      <c r="V369" s="4">
        <v>0</v>
      </c>
      <c r="W369" s="10">
        <v>0</v>
      </c>
      <c r="X369" s="4">
        <v>13.329130434782606</v>
      </c>
      <c r="Y369" s="4">
        <v>7.2119565217391308</v>
      </c>
      <c r="Z369" s="10">
        <v>0.54106729295103906</v>
      </c>
      <c r="AA369" s="4">
        <v>3.3130434782608691</v>
      </c>
      <c r="AB369" s="4">
        <v>0</v>
      </c>
      <c r="AC369" s="10">
        <v>0</v>
      </c>
      <c r="AD369" s="4">
        <v>38.924891304347831</v>
      </c>
      <c r="AE369" s="4">
        <v>0</v>
      </c>
      <c r="AF369" s="10">
        <v>0</v>
      </c>
      <c r="AG369" s="4">
        <v>10.003043478260867</v>
      </c>
      <c r="AH369" s="4">
        <v>0</v>
      </c>
      <c r="AI369" s="10">
        <v>0</v>
      </c>
      <c r="AJ369" s="4">
        <v>11.658695652173913</v>
      </c>
      <c r="AK369" s="4">
        <v>0</v>
      </c>
      <c r="AL369" s="10" t="s">
        <v>912</v>
      </c>
      <c r="AM369" s="1">
        <v>265788</v>
      </c>
      <c r="AN369" s="1">
        <v>7</v>
      </c>
      <c r="AX369"/>
      <c r="AY369"/>
    </row>
    <row r="370" spans="1:51" x14ac:dyDescent="0.25">
      <c r="A370" t="s">
        <v>496</v>
      </c>
      <c r="B370" t="s">
        <v>437</v>
      </c>
      <c r="C370" t="s">
        <v>700</v>
      </c>
      <c r="D370" t="s">
        <v>538</v>
      </c>
      <c r="E370" s="4">
        <v>74.304347826086953</v>
      </c>
      <c r="F370" s="4">
        <v>186.01521739130436</v>
      </c>
      <c r="G370" s="4">
        <v>16.027173913043477</v>
      </c>
      <c r="H370" s="10">
        <v>8.6160552549464142E-2</v>
      </c>
      <c r="I370" s="4">
        <v>178.42826086956524</v>
      </c>
      <c r="J370" s="4">
        <v>16.027173913043477</v>
      </c>
      <c r="K370" s="10">
        <v>8.9824189480609648E-2</v>
      </c>
      <c r="L370" s="4">
        <v>9.929347826086957</v>
      </c>
      <c r="M370" s="4">
        <v>0</v>
      </c>
      <c r="N370" s="10">
        <v>0</v>
      </c>
      <c r="O370" s="4">
        <v>4.392391304347826</v>
      </c>
      <c r="P370" s="4">
        <v>0</v>
      </c>
      <c r="Q370" s="8">
        <v>0</v>
      </c>
      <c r="R370" s="4">
        <v>0</v>
      </c>
      <c r="S370" s="4">
        <v>0</v>
      </c>
      <c r="T370" s="10" t="s">
        <v>912</v>
      </c>
      <c r="U370" s="4">
        <v>5.536956521739131</v>
      </c>
      <c r="V370" s="4">
        <v>0</v>
      </c>
      <c r="W370" s="10">
        <v>0</v>
      </c>
      <c r="X370" s="4">
        <v>53.033695652173925</v>
      </c>
      <c r="Y370" s="4">
        <v>1.1978260869565216</v>
      </c>
      <c r="Z370" s="10">
        <v>2.258613268840564E-2</v>
      </c>
      <c r="AA370" s="4">
        <v>2.0500000000000003</v>
      </c>
      <c r="AB370" s="4">
        <v>0</v>
      </c>
      <c r="AC370" s="10">
        <v>0</v>
      </c>
      <c r="AD370" s="4">
        <v>117.71521739130438</v>
      </c>
      <c r="AE370" s="4">
        <v>13.071739130434782</v>
      </c>
      <c r="AF370" s="10">
        <v>0.11104544866941214</v>
      </c>
      <c r="AG370" s="4">
        <v>0.60543478260869565</v>
      </c>
      <c r="AH370" s="4">
        <v>0</v>
      </c>
      <c r="AI370" s="10">
        <v>0</v>
      </c>
      <c r="AJ370" s="4">
        <v>2.6815217391304351</v>
      </c>
      <c r="AK370" s="4">
        <v>1.7576086956521737</v>
      </c>
      <c r="AL370" s="10">
        <v>1.5256648113790974</v>
      </c>
      <c r="AM370" s="1">
        <v>265850</v>
      </c>
      <c r="AN370" s="1">
        <v>7</v>
      </c>
      <c r="AX370"/>
      <c r="AY370"/>
    </row>
    <row r="371" spans="1:51" x14ac:dyDescent="0.25">
      <c r="A371" t="s">
        <v>496</v>
      </c>
      <c r="B371" t="s">
        <v>419</v>
      </c>
      <c r="C371" t="s">
        <v>852</v>
      </c>
      <c r="D371" t="s">
        <v>600</v>
      </c>
      <c r="E371" s="4">
        <v>140.59782608695653</v>
      </c>
      <c r="F371" s="4">
        <v>274.21195652173913</v>
      </c>
      <c r="G371" s="4">
        <v>0</v>
      </c>
      <c r="H371" s="10">
        <v>0</v>
      </c>
      <c r="I371" s="4">
        <v>274.21195652173913</v>
      </c>
      <c r="J371" s="4">
        <v>0</v>
      </c>
      <c r="K371" s="10">
        <v>0</v>
      </c>
      <c r="L371" s="4">
        <v>17.100543478260871</v>
      </c>
      <c r="M371" s="4">
        <v>0</v>
      </c>
      <c r="N371" s="10">
        <v>0</v>
      </c>
      <c r="O371" s="4">
        <v>17.100543478260871</v>
      </c>
      <c r="P371" s="4">
        <v>0</v>
      </c>
      <c r="Q371" s="8">
        <v>0</v>
      </c>
      <c r="R371" s="4">
        <v>0</v>
      </c>
      <c r="S371" s="4">
        <v>0</v>
      </c>
      <c r="T371" s="10" t="s">
        <v>912</v>
      </c>
      <c r="U371" s="4">
        <v>0</v>
      </c>
      <c r="V371" s="4">
        <v>0</v>
      </c>
      <c r="W371" s="10" t="s">
        <v>912</v>
      </c>
      <c r="X371" s="4">
        <v>65.831521739130437</v>
      </c>
      <c r="Y371" s="4">
        <v>0</v>
      </c>
      <c r="Z371" s="10">
        <v>0</v>
      </c>
      <c r="AA371" s="4">
        <v>0</v>
      </c>
      <c r="AB371" s="4">
        <v>0</v>
      </c>
      <c r="AC371" s="10" t="s">
        <v>912</v>
      </c>
      <c r="AD371" s="4">
        <v>174.47554347826087</v>
      </c>
      <c r="AE371" s="4">
        <v>0</v>
      </c>
      <c r="AF371" s="10">
        <v>0</v>
      </c>
      <c r="AG371" s="4">
        <v>0</v>
      </c>
      <c r="AH371" s="4">
        <v>0</v>
      </c>
      <c r="AI371" s="10" t="s">
        <v>912</v>
      </c>
      <c r="AJ371" s="4">
        <v>16.804347826086957</v>
      </c>
      <c r="AK371" s="4">
        <v>0</v>
      </c>
      <c r="AL371" s="10" t="s">
        <v>912</v>
      </c>
      <c r="AM371" s="1">
        <v>265832</v>
      </c>
      <c r="AN371" s="1">
        <v>7</v>
      </c>
      <c r="AX371"/>
      <c r="AY371"/>
    </row>
    <row r="372" spans="1:51" x14ac:dyDescent="0.25">
      <c r="A372" t="s">
        <v>496</v>
      </c>
      <c r="B372" t="s">
        <v>67</v>
      </c>
      <c r="C372" t="s">
        <v>746</v>
      </c>
      <c r="D372" t="s">
        <v>607</v>
      </c>
      <c r="E372" s="4">
        <v>58.804347826086953</v>
      </c>
      <c r="F372" s="4">
        <v>165.48641304347825</v>
      </c>
      <c r="G372" s="4">
        <v>0</v>
      </c>
      <c r="H372" s="10">
        <v>0</v>
      </c>
      <c r="I372" s="4">
        <v>153.76358695652172</v>
      </c>
      <c r="J372" s="4">
        <v>0</v>
      </c>
      <c r="K372" s="10">
        <v>0</v>
      </c>
      <c r="L372" s="4">
        <v>23.619565217391305</v>
      </c>
      <c r="M372" s="4">
        <v>0</v>
      </c>
      <c r="N372" s="10">
        <v>0</v>
      </c>
      <c r="O372" s="4">
        <v>11.896739130434783</v>
      </c>
      <c r="P372" s="4">
        <v>0</v>
      </c>
      <c r="Q372" s="8">
        <v>0</v>
      </c>
      <c r="R372" s="4">
        <v>6.5271739130434785</v>
      </c>
      <c r="S372" s="4">
        <v>0</v>
      </c>
      <c r="T372" s="10">
        <v>0</v>
      </c>
      <c r="U372" s="4">
        <v>5.1956521739130439</v>
      </c>
      <c r="V372" s="4">
        <v>0</v>
      </c>
      <c r="W372" s="10">
        <v>0</v>
      </c>
      <c r="X372" s="4">
        <v>47.084239130434781</v>
      </c>
      <c r="Y372" s="4">
        <v>0</v>
      </c>
      <c r="Z372" s="10">
        <v>0</v>
      </c>
      <c r="AA372" s="4">
        <v>0</v>
      </c>
      <c r="AB372" s="4">
        <v>0</v>
      </c>
      <c r="AC372" s="10" t="s">
        <v>912</v>
      </c>
      <c r="AD372" s="4">
        <v>58.290760869565219</v>
      </c>
      <c r="AE372" s="4">
        <v>0</v>
      </c>
      <c r="AF372" s="10">
        <v>0</v>
      </c>
      <c r="AG372" s="4">
        <v>30.445652173913043</v>
      </c>
      <c r="AH372" s="4">
        <v>0</v>
      </c>
      <c r="AI372" s="10">
        <v>0</v>
      </c>
      <c r="AJ372" s="4">
        <v>6.0461956521739131</v>
      </c>
      <c r="AK372" s="4">
        <v>0</v>
      </c>
      <c r="AL372" s="10" t="s">
        <v>912</v>
      </c>
      <c r="AM372" s="1">
        <v>265246</v>
      </c>
      <c r="AN372" s="1">
        <v>7</v>
      </c>
      <c r="AX372"/>
      <c r="AY372"/>
    </row>
    <row r="373" spans="1:51" x14ac:dyDescent="0.25">
      <c r="A373" t="s">
        <v>496</v>
      </c>
      <c r="B373" t="s">
        <v>259</v>
      </c>
      <c r="C373" t="s">
        <v>812</v>
      </c>
      <c r="D373" t="s">
        <v>538</v>
      </c>
      <c r="E373" s="4">
        <v>66.260869565217391</v>
      </c>
      <c r="F373" s="4">
        <v>230.72456521739122</v>
      </c>
      <c r="G373" s="4">
        <v>51.725543478260867</v>
      </c>
      <c r="H373" s="10">
        <v>0.22418741337544398</v>
      </c>
      <c r="I373" s="4">
        <v>215.24630434782603</v>
      </c>
      <c r="J373" s="4">
        <v>51.725543478260867</v>
      </c>
      <c r="K373" s="10">
        <v>0.24030862520489676</v>
      </c>
      <c r="L373" s="4">
        <v>16.715978260869566</v>
      </c>
      <c r="M373" s="4">
        <v>0.67663043478260865</v>
      </c>
      <c r="N373" s="10">
        <v>4.047806381553707E-2</v>
      </c>
      <c r="O373" s="4">
        <v>5.955108695652175</v>
      </c>
      <c r="P373" s="4">
        <v>0.67663043478260865</v>
      </c>
      <c r="Q373" s="8">
        <v>0.11362184459817107</v>
      </c>
      <c r="R373" s="4">
        <v>5.3804347826086953</v>
      </c>
      <c r="S373" s="4">
        <v>0</v>
      </c>
      <c r="T373" s="10">
        <v>0</v>
      </c>
      <c r="U373" s="4">
        <v>5.3804347826086953</v>
      </c>
      <c r="V373" s="4">
        <v>0</v>
      </c>
      <c r="W373" s="10">
        <v>0</v>
      </c>
      <c r="X373" s="4">
        <v>65.352391304347833</v>
      </c>
      <c r="Y373" s="4">
        <v>9.5516304347826093</v>
      </c>
      <c r="Z373" s="10">
        <v>0.14615579084628152</v>
      </c>
      <c r="AA373" s="4">
        <v>4.7173913043478262</v>
      </c>
      <c r="AB373" s="4">
        <v>0</v>
      </c>
      <c r="AC373" s="10">
        <v>0</v>
      </c>
      <c r="AD373" s="4">
        <v>129.96086956521731</v>
      </c>
      <c r="AE373" s="4">
        <v>41.497282608695649</v>
      </c>
      <c r="AF373" s="10">
        <v>0.31930597838814379</v>
      </c>
      <c r="AG373" s="4">
        <v>0</v>
      </c>
      <c r="AH373" s="4">
        <v>0</v>
      </c>
      <c r="AI373" s="10" t="s">
        <v>912</v>
      </c>
      <c r="AJ373" s="4">
        <v>13.977934782608699</v>
      </c>
      <c r="AK373" s="4">
        <v>0</v>
      </c>
      <c r="AL373" s="10" t="s">
        <v>912</v>
      </c>
      <c r="AM373" s="1">
        <v>265595</v>
      </c>
      <c r="AN373" s="1">
        <v>7</v>
      </c>
      <c r="AX373"/>
      <c r="AY373"/>
    </row>
    <row r="374" spans="1:51" x14ac:dyDescent="0.25">
      <c r="A374" t="s">
        <v>496</v>
      </c>
      <c r="B374" t="s">
        <v>138</v>
      </c>
      <c r="C374" t="s">
        <v>776</v>
      </c>
      <c r="D374" t="s">
        <v>616</v>
      </c>
      <c r="E374" s="4">
        <v>66.771739130434781</v>
      </c>
      <c r="F374" s="4">
        <v>206.08706521739126</v>
      </c>
      <c r="G374" s="4">
        <v>0</v>
      </c>
      <c r="H374" s="10">
        <v>0</v>
      </c>
      <c r="I374" s="4">
        <v>187.6885869565217</v>
      </c>
      <c r="J374" s="4">
        <v>0</v>
      </c>
      <c r="K374" s="10">
        <v>0</v>
      </c>
      <c r="L374" s="4">
        <v>29.918260869565223</v>
      </c>
      <c r="M374" s="4">
        <v>0</v>
      </c>
      <c r="N374" s="10">
        <v>0</v>
      </c>
      <c r="O374" s="4">
        <v>11.519782608695653</v>
      </c>
      <c r="P374" s="4">
        <v>0</v>
      </c>
      <c r="Q374" s="8">
        <v>0</v>
      </c>
      <c r="R374" s="4">
        <v>12.74630434782609</v>
      </c>
      <c r="S374" s="4">
        <v>0</v>
      </c>
      <c r="T374" s="10">
        <v>0</v>
      </c>
      <c r="U374" s="4">
        <v>5.6521739130434785</v>
      </c>
      <c r="V374" s="4">
        <v>0</v>
      </c>
      <c r="W374" s="10">
        <v>0</v>
      </c>
      <c r="X374" s="4">
        <v>68.748586956521734</v>
      </c>
      <c r="Y374" s="4">
        <v>0</v>
      </c>
      <c r="Z374" s="10">
        <v>0</v>
      </c>
      <c r="AA374" s="4">
        <v>0</v>
      </c>
      <c r="AB374" s="4">
        <v>0</v>
      </c>
      <c r="AC374" s="10" t="s">
        <v>912</v>
      </c>
      <c r="AD374" s="4">
        <v>84.179347826086953</v>
      </c>
      <c r="AE374" s="4">
        <v>0</v>
      </c>
      <c r="AF374" s="10">
        <v>0</v>
      </c>
      <c r="AG374" s="4">
        <v>2.5969565217391302</v>
      </c>
      <c r="AH374" s="4">
        <v>0</v>
      </c>
      <c r="AI374" s="10">
        <v>0</v>
      </c>
      <c r="AJ374" s="4">
        <v>20.643913043478257</v>
      </c>
      <c r="AK374" s="4">
        <v>0</v>
      </c>
      <c r="AL374" s="10" t="s">
        <v>912</v>
      </c>
      <c r="AM374" s="1">
        <v>265393</v>
      </c>
      <c r="AN374" s="1">
        <v>7</v>
      </c>
      <c r="AX374"/>
      <c r="AY374"/>
    </row>
    <row r="375" spans="1:51" x14ac:dyDescent="0.25">
      <c r="A375" t="s">
        <v>496</v>
      </c>
      <c r="B375" t="s">
        <v>327</v>
      </c>
      <c r="C375" t="s">
        <v>650</v>
      </c>
      <c r="D375" t="s">
        <v>627</v>
      </c>
      <c r="E375" s="4">
        <v>97.489130434782609</v>
      </c>
      <c r="F375" s="4">
        <v>340.77869565217395</v>
      </c>
      <c r="G375" s="4">
        <v>0</v>
      </c>
      <c r="H375" s="10">
        <v>0</v>
      </c>
      <c r="I375" s="4">
        <v>313.88608695652175</v>
      </c>
      <c r="J375" s="4">
        <v>0</v>
      </c>
      <c r="K375" s="10">
        <v>0</v>
      </c>
      <c r="L375" s="4">
        <v>19.341521739130435</v>
      </c>
      <c r="M375" s="4">
        <v>0</v>
      </c>
      <c r="N375" s="10">
        <v>0</v>
      </c>
      <c r="O375" s="4">
        <v>13.950000000000001</v>
      </c>
      <c r="P375" s="4">
        <v>0</v>
      </c>
      <c r="Q375" s="8">
        <v>0</v>
      </c>
      <c r="R375" s="4">
        <v>0</v>
      </c>
      <c r="S375" s="4">
        <v>0</v>
      </c>
      <c r="T375" s="10" t="s">
        <v>912</v>
      </c>
      <c r="U375" s="4">
        <v>5.391521739130436</v>
      </c>
      <c r="V375" s="4">
        <v>0</v>
      </c>
      <c r="W375" s="10">
        <v>0</v>
      </c>
      <c r="X375" s="4">
        <v>58.485434782608692</v>
      </c>
      <c r="Y375" s="4">
        <v>0</v>
      </c>
      <c r="Z375" s="10">
        <v>0</v>
      </c>
      <c r="AA375" s="4">
        <v>21.501086956521739</v>
      </c>
      <c r="AB375" s="4">
        <v>0</v>
      </c>
      <c r="AC375" s="10">
        <v>0</v>
      </c>
      <c r="AD375" s="4">
        <v>202.94065217391307</v>
      </c>
      <c r="AE375" s="4">
        <v>0</v>
      </c>
      <c r="AF375" s="10">
        <v>0</v>
      </c>
      <c r="AG375" s="4">
        <v>0</v>
      </c>
      <c r="AH375" s="4">
        <v>0</v>
      </c>
      <c r="AI375" s="10" t="s">
        <v>912</v>
      </c>
      <c r="AJ375" s="4">
        <v>38.509999999999984</v>
      </c>
      <c r="AK375" s="4">
        <v>0</v>
      </c>
      <c r="AL375" s="10" t="s">
        <v>912</v>
      </c>
      <c r="AM375" s="1">
        <v>265708</v>
      </c>
      <c r="AN375" s="1">
        <v>7</v>
      </c>
      <c r="AX375"/>
      <c r="AY375"/>
    </row>
    <row r="376" spans="1:51" x14ac:dyDescent="0.25">
      <c r="A376" t="s">
        <v>496</v>
      </c>
      <c r="B376" t="s">
        <v>190</v>
      </c>
      <c r="C376" t="s">
        <v>775</v>
      </c>
      <c r="D376" t="s">
        <v>572</v>
      </c>
      <c r="E376" s="4">
        <v>62.217391304347828</v>
      </c>
      <c r="F376" s="4">
        <v>201.73858695652174</v>
      </c>
      <c r="G376" s="4">
        <v>0</v>
      </c>
      <c r="H376" s="10">
        <v>0</v>
      </c>
      <c r="I376" s="4">
        <v>187.75489130434784</v>
      </c>
      <c r="J376" s="4">
        <v>0</v>
      </c>
      <c r="K376" s="10">
        <v>0</v>
      </c>
      <c r="L376" s="4">
        <v>22.815217391304348</v>
      </c>
      <c r="M376" s="4">
        <v>0</v>
      </c>
      <c r="N376" s="10">
        <v>0</v>
      </c>
      <c r="O376" s="4">
        <v>13.929347826086957</v>
      </c>
      <c r="P376" s="4">
        <v>0</v>
      </c>
      <c r="Q376" s="8">
        <v>0</v>
      </c>
      <c r="R376" s="4">
        <v>3.9048913043478262</v>
      </c>
      <c r="S376" s="4">
        <v>0</v>
      </c>
      <c r="T376" s="10">
        <v>0</v>
      </c>
      <c r="U376" s="4">
        <v>4.9809782608695654</v>
      </c>
      <c r="V376" s="4">
        <v>0</v>
      </c>
      <c r="W376" s="10">
        <v>0</v>
      </c>
      <c r="X376" s="4">
        <v>31.75</v>
      </c>
      <c r="Y376" s="4">
        <v>0</v>
      </c>
      <c r="Z376" s="10">
        <v>0</v>
      </c>
      <c r="AA376" s="4">
        <v>5.0978260869565215</v>
      </c>
      <c r="AB376" s="4">
        <v>0</v>
      </c>
      <c r="AC376" s="10">
        <v>0</v>
      </c>
      <c r="AD376" s="4">
        <v>84.540760869565219</v>
      </c>
      <c r="AE376" s="4">
        <v>0</v>
      </c>
      <c r="AF376" s="10">
        <v>0</v>
      </c>
      <c r="AG376" s="4">
        <v>25.803804347826084</v>
      </c>
      <c r="AH376" s="4">
        <v>0</v>
      </c>
      <c r="AI376" s="10">
        <v>0</v>
      </c>
      <c r="AJ376" s="4">
        <v>31.730978260869566</v>
      </c>
      <c r="AK376" s="4">
        <v>0</v>
      </c>
      <c r="AL376" s="10" t="s">
        <v>912</v>
      </c>
      <c r="AM376" s="1">
        <v>265479</v>
      </c>
      <c r="AN376" s="1">
        <v>7</v>
      </c>
      <c r="AX376"/>
      <c r="AY376"/>
    </row>
    <row r="377" spans="1:51" x14ac:dyDescent="0.25">
      <c r="A377" t="s">
        <v>496</v>
      </c>
      <c r="B377" t="s">
        <v>268</v>
      </c>
      <c r="C377" t="s">
        <v>815</v>
      </c>
      <c r="D377" t="s">
        <v>555</v>
      </c>
      <c r="E377" s="4">
        <v>55.760869565217391</v>
      </c>
      <c r="F377" s="4">
        <v>85.622608695652175</v>
      </c>
      <c r="G377" s="4">
        <v>1.5244565217391304</v>
      </c>
      <c r="H377" s="10">
        <v>1.7804369020778744E-2</v>
      </c>
      <c r="I377" s="4">
        <v>74.388913043478269</v>
      </c>
      <c r="J377" s="4">
        <v>1.5244565217391304</v>
      </c>
      <c r="K377" s="10">
        <v>2.0493060852335987E-2</v>
      </c>
      <c r="L377" s="4">
        <v>24.281521739130437</v>
      </c>
      <c r="M377" s="4">
        <v>1.5244565217391304</v>
      </c>
      <c r="N377" s="10">
        <v>6.2782577554948732E-2</v>
      </c>
      <c r="O377" s="4">
        <v>19.417391304347827</v>
      </c>
      <c r="P377" s="4">
        <v>1.5244565217391304</v>
      </c>
      <c r="Q377" s="8">
        <v>7.8509852216748763E-2</v>
      </c>
      <c r="R377" s="4">
        <v>0</v>
      </c>
      <c r="S377" s="4">
        <v>0</v>
      </c>
      <c r="T377" s="10" t="s">
        <v>912</v>
      </c>
      <c r="U377" s="4">
        <v>4.8641304347826084</v>
      </c>
      <c r="V377" s="4">
        <v>0</v>
      </c>
      <c r="W377" s="10">
        <v>0</v>
      </c>
      <c r="X377" s="4">
        <v>15.957065217391303</v>
      </c>
      <c r="Y377" s="4">
        <v>0</v>
      </c>
      <c r="Z377" s="10">
        <v>0</v>
      </c>
      <c r="AA377" s="4">
        <v>6.3695652173913047</v>
      </c>
      <c r="AB377" s="4">
        <v>0</v>
      </c>
      <c r="AC377" s="10">
        <v>0</v>
      </c>
      <c r="AD377" s="4">
        <v>13.604456521739134</v>
      </c>
      <c r="AE377" s="4">
        <v>0</v>
      </c>
      <c r="AF377" s="10">
        <v>0</v>
      </c>
      <c r="AG377" s="4">
        <v>18.78913043478261</v>
      </c>
      <c r="AH377" s="4">
        <v>0</v>
      </c>
      <c r="AI377" s="10">
        <v>0</v>
      </c>
      <c r="AJ377" s="4">
        <v>6.620869565217391</v>
      </c>
      <c r="AK377" s="4">
        <v>0</v>
      </c>
      <c r="AL377" s="10" t="s">
        <v>912</v>
      </c>
      <c r="AM377" s="1">
        <v>265611</v>
      </c>
      <c r="AN377" s="1">
        <v>7</v>
      </c>
      <c r="AX377"/>
      <c r="AY377"/>
    </row>
    <row r="378" spans="1:51" x14ac:dyDescent="0.25">
      <c r="A378" t="s">
        <v>496</v>
      </c>
      <c r="B378" t="s">
        <v>438</v>
      </c>
      <c r="C378" t="s">
        <v>750</v>
      </c>
      <c r="D378" t="s">
        <v>605</v>
      </c>
      <c r="E378" s="4">
        <v>76.315217391304344</v>
      </c>
      <c r="F378" s="4">
        <v>188.83478260869566</v>
      </c>
      <c r="G378" s="4">
        <v>0</v>
      </c>
      <c r="H378" s="10">
        <v>0</v>
      </c>
      <c r="I378" s="4">
        <v>171.10108695652175</v>
      </c>
      <c r="J378" s="4">
        <v>0</v>
      </c>
      <c r="K378" s="10">
        <v>0</v>
      </c>
      <c r="L378" s="4">
        <v>31.733695652173914</v>
      </c>
      <c r="M378" s="4">
        <v>0</v>
      </c>
      <c r="N378" s="10">
        <v>0</v>
      </c>
      <c r="O378" s="4">
        <v>14</v>
      </c>
      <c r="P378" s="4">
        <v>0</v>
      </c>
      <c r="Q378" s="8">
        <v>0</v>
      </c>
      <c r="R378" s="4">
        <v>12.081521739130435</v>
      </c>
      <c r="S378" s="4">
        <v>0</v>
      </c>
      <c r="T378" s="10">
        <v>0</v>
      </c>
      <c r="U378" s="4">
        <v>5.6521739130434785</v>
      </c>
      <c r="V378" s="4">
        <v>0</v>
      </c>
      <c r="W378" s="10">
        <v>0</v>
      </c>
      <c r="X378" s="4">
        <v>39.146847826086969</v>
      </c>
      <c r="Y378" s="4">
        <v>0</v>
      </c>
      <c r="Z378" s="10">
        <v>0</v>
      </c>
      <c r="AA378" s="4">
        <v>0</v>
      </c>
      <c r="AB378" s="4">
        <v>0</v>
      </c>
      <c r="AC378" s="10" t="s">
        <v>912</v>
      </c>
      <c r="AD378" s="4">
        <v>51.956739130434777</v>
      </c>
      <c r="AE378" s="4">
        <v>0</v>
      </c>
      <c r="AF378" s="10">
        <v>0</v>
      </c>
      <c r="AG378" s="4">
        <v>36.48923913043479</v>
      </c>
      <c r="AH378" s="4">
        <v>0</v>
      </c>
      <c r="AI378" s="10">
        <v>0</v>
      </c>
      <c r="AJ378" s="4">
        <v>29.50826086956522</v>
      </c>
      <c r="AK378" s="4">
        <v>0</v>
      </c>
      <c r="AL378" s="10" t="s">
        <v>912</v>
      </c>
      <c r="AM378" s="1">
        <v>265851</v>
      </c>
      <c r="AN378" s="1">
        <v>7</v>
      </c>
      <c r="AX378"/>
      <c r="AY378"/>
    </row>
    <row r="379" spans="1:51" x14ac:dyDescent="0.25">
      <c r="A379" t="s">
        <v>496</v>
      </c>
      <c r="B379" t="s">
        <v>460</v>
      </c>
      <c r="C379" t="s">
        <v>716</v>
      </c>
      <c r="D379" t="s">
        <v>610</v>
      </c>
      <c r="E379" s="4">
        <v>22.663043478260871</v>
      </c>
      <c r="F379" s="4">
        <v>75.404891304347828</v>
      </c>
      <c r="G379" s="4">
        <v>0.20652173913043478</v>
      </c>
      <c r="H379" s="10">
        <v>2.7388374355832644E-3</v>
      </c>
      <c r="I379" s="4">
        <v>68.820652173913047</v>
      </c>
      <c r="J379" s="4">
        <v>0.20652173913043478</v>
      </c>
      <c r="K379" s="10">
        <v>3.0008686725104634E-3</v>
      </c>
      <c r="L379" s="4">
        <v>13.668478260869565</v>
      </c>
      <c r="M379" s="4">
        <v>8.1521739130434784E-2</v>
      </c>
      <c r="N379" s="10">
        <v>5.964214711729623E-3</v>
      </c>
      <c r="O379" s="4">
        <v>7.0842391304347823</v>
      </c>
      <c r="P379" s="4">
        <v>8.1521739130434784E-2</v>
      </c>
      <c r="Q379" s="8">
        <v>1.1507479861910242E-2</v>
      </c>
      <c r="R379" s="4">
        <v>0.62771739130434778</v>
      </c>
      <c r="S379" s="4">
        <v>0</v>
      </c>
      <c r="T379" s="10">
        <v>0</v>
      </c>
      <c r="U379" s="4">
        <v>5.9565217391304346</v>
      </c>
      <c r="V379" s="4">
        <v>0</v>
      </c>
      <c r="W379" s="10">
        <v>0</v>
      </c>
      <c r="X379" s="4">
        <v>18.171195652173914</v>
      </c>
      <c r="Y379" s="4">
        <v>0</v>
      </c>
      <c r="Z379" s="10">
        <v>0</v>
      </c>
      <c r="AA379" s="4">
        <v>0</v>
      </c>
      <c r="AB379" s="4">
        <v>0</v>
      </c>
      <c r="AC379" s="10" t="s">
        <v>912</v>
      </c>
      <c r="AD379" s="4">
        <v>29.948369565217391</v>
      </c>
      <c r="AE379" s="4">
        <v>0</v>
      </c>
      <c r="AF379" s="10">
        <v>0</v>
      </c>
      <c r="AG379" s="4">
        <v>1.7173913043478262</v>
      </c>
      <c r="AH379" s="4">
        <v>0</v>
      </c>
      <c r="AI379" s="10">
        <v>0</v>
      </c>
      <c r="AJ379" s="4">
        <v>11.899456521739131</v>
      </c>
      <c r="AK379" s="4">
        <v>0.125</v>
      </c>
      <c r="AL379" s="10">
        <v>95.195652173913047</v>
      </c>
      <c r="AM379" s="1">
        <v>265879</v>
      </c>
      <c r="AN379" s="1">
        <v>7</v>
      </c>
      <c r="AX379"/>
      <c r="AY379"/>
    </row>
    <row r="380" spans="1:51" x14ac:dyDescent="0.25">
      <c r="A380" t="s">
        <v>496</v>
      </c>
      <c r="B380" t="s">
        <v>434</v>
      </c>
      <c r="C380" t="s">
        <v>758</v>
      </c>
      <c r="D380" t="s">
        <v>544</v>
      </c>
      <c r="E380" s="4">
        <v>42.728260869565219</v>
      </c>
      <c r="F380" s="4">
        <v>112.66358695652178</v>
      </c>
      <c r="G380" s="4">
        <v>0</v>
      </c>
      <c r="H380" s="10">
        <v>0</v>
      </c>
      <c r="I380" s="4">
        <v>101.54152173913047</v>
      </c>
      <c r="J380" s="4">
        <v>0</v>
      </c>
      <c r="K380" s="10">
        <v>0</v>
      </c>
      <c r="L380" s="4">
        <v>31.02369565217392</v>
      </c>
      <c r="M380" s="4">
        <v>0</v>
      </c>
      <c r="N380" s="10">
        <v>0</v>
      </c>
      <c r="O380" s="4">
        <v>19.901630434782614</v>
      </c>
      <c r="P380" s="4">
        <v>0</v>
      </c>
      <c r="Q380" s="8">
        <v>0</v>
      </c>
      <c r="R380" s="4">
        <v>5.7742391304347827</v>
      </c>
      <c r="S380" s="4">
        <v>0</v>
      </c>
      <c r="T380" s="10">
        <v>0</v>
      </c>
      <c r="U380" s="4">
        <v>5.3478260869565215</v>
      </c>
      <c r="V380" s="4">
        <v>0</v>
      </c>
      <c r="W380" s="10">
        <v>0</v>
      </c>
      <c r="X380" s="4">
        <v>14.156630434782603</v>
      </c>
      <c r="Y380" s="4">
        <v>0</v>
      </c>
      <c r="Z380" s="10">
        <v>0</v>
      </c>
      <c r="AA380" s="4">
        <v>0</v>
      </c>
      <c r="AB380" s="4">
        <v>0</v>
      </c>
      <c r="AC380" s="10" t="s">
        <v>912</v>
      </c>
      <c r="AD380" s="4">
        <v>55.982717391304369</v>
      </c>
      <c r="AE380" s="4">
        <v>0</v>
      </c>
      <c r="AF380" s="10">
        <v>0</v>
      </c>
      <c r="AG380" s="4">
        <v>0.83967391304347827</v>
      </c>
      <c r="AH380" s="4">
        <v>0</v>
      </c>
      <c r="AI380" s="10">
        <v>0</v>
      </c>
      <c r="AJ380" s="4">
        <v>10.660869565217389</v>
      </c>
      <c r="AK380" s="4">
        <v>0</v>
      </c>
      <c r="AL380" s="10" t="s">
        <v>912</v>
      </c>
      <c r="AM380" s="1">
        <v>265847</v>
      </c>
      <c r="AN380" s="1">
        <v>7</v>
      </c>
      <c r="AX380"/>
      <c r="AY380"/>
    </row>
    <row r="381" spans="1:51" x14ac:dyDescent="0.25">
      <c r="A381" t="s">
        <v>496</v>
      </c>
      <c r="B381" t="s">
        <v>206</v>
      </c>
      <c r="C381" t="s">
        <v>714</v>
      </c>
      <c r="D381" t="s">
        <v>523</v>
      </c>
      <c r="E381" s="4">
        <v>72.489130434782609</v>
      </c>
      <c r="F381" s="4">
        <v>74.019021739130437</v>
      </c>
      <c r="G381" s="4">
        <v>0</v>
      </c>
      <c r="H381" s="10">
        <v>0</v>
      </c>
      <c r="I381" s="4">
        <v>74.019021739130437</v>
      </c>
      <c r="J381" s="4">
        <v>0</v>
      </c>
      <c r="K381" s="10">
        <v>0</v>
      </c>
      <c r="L381" s="4">
        <v>14.758152173913043</v>
      </c>
      <c r="M381" s="4">
        <v>0</v>
      </c>
      <c r="N381" s="10">
        <v>0</v>
      </c>
      <c r="O381" s="4">
        <v>14.758152173913043</v>
      </c>
      <c r="P381" s="4">
        <v>0</v>
      </c>
      <c r="Q381" s="8">
        <v>0</v>
      </c>
      <c r="R381" s="4">
        <v>0</v>
      </c>
      <c r="S381" s="4">
        <v>0</v>
      </c>
      <c r="T381" s="10" t="s">
        <v>912</v>
      </c>
      <c r="U381" s="4">
        <v>0</v>
      </c>
      <c r="V381" s="4">
        <v>0</v>
      </c>
      <c r="W381" s="10" t="s">
        <v>912</v>
      </c>
      <c r="X381" s="4">
        <v>14.730978260869565</v>
      </c>
      <c r="Y381" s="4">
        <v>0</v>
      </c>
      <c r="Z381" s="10">
        <v>0</v>
      </c>
      <c r="AA381" s="4">
        <v>0</v>
      </c>
      <c r="AB381" s="4">
        <v>0</v>
      </c>
      <c r="AC381" s="10" t="s">
        <v>912</v>
      </c>
      <c r="AD381" s="4">
        <v>39.154891304347828</v>
      </c>
      <c r="AE381" s="4">
        <v>0</v>
      </c>
      <c r="AF381" s="10">
        <v>0</v>
      </c>
      <c r="AG381" s="4">
        <v>5.375</v>
      </c>
      <c r="AH381" s="4">
        <v>0</v>
      </c>
      <c r="AI381" s="10">
        <v>0</v>
      </c>
      <c r="AJ381" s="4">
        <v>0</v>
      </c>
      <c r="AK381" s="4">
        <v>0</v>
      </c>
      <c r="AL381" s="10" t="s">
        <v>912</v>
      </c>
      <c r="AM381" s="1">
        <v>265509</v>
      </c>
      <c r="AN381" s="1">
        <v>7</v>
      </c>
      <c r="AX381"/>
      <c r="AY381"/>
    </row>
    <row r="382" spans="1:51" x14ac:dyDescent="0.25">
      <c r="A382" t="s">
        <v>496</v>
      </c>
      <c r="B382" t="s">
        <v>271</v>
      </c>
      <c r="C382" t="s">
        <v>688</v>
      </c>
      <c r="D382" t="s">
        <v>546</v>
      </c>
      <c r="E382" s="4">
        <v>57.630434782608695</v>
      </c>
      <c r="F382" s="4">
        <v>173.40217391304347</v>
      </c>
      <c r="G382" s="4">
        <v>0</v>
      </c>
      <c r="H382" s="10">
        <v>0</v>
      </c>
      <c r="I382" s="4">
        <v>157.1111956521739</v>
      </c>
      <c r="J382" s="4">
        <v>0</v>
      </c>
      <c r="K382" s="10">
        <v>0</v>
      </c>
      <c r="L382" s="4">
        <v>21.899239130434779</v>
      </c>
      <c r="M382" s="4">
        <v>0</v>
      </c>
      <c r="N382" s="10">
        <v>0</v>
      </c>
      <c r="O382" s="4">
        <v>8.1964130434782607</v>
      </c>
      <c r="P382" s="4">
        <v>0</v>
      </c>
      <c r="Q382" s="8">
        <v>0</v>
      </c>
      <c r="R382" s="4">
        <v>8.5588043478260847</v>
      </c>
      <c r="S382" s="4">
        <v>0</v>
      </c>
      <c r="T382" s="10">
        <v>0</v>
      </c>
      <c r="U382" s="4">
        <v>5.1440217391304346</v>
      </c>
      <c r="V382" s="4">
        <v>0</v>
      </c>
      <c r="W382" s="10">
        <v>0</v>
      </c>
      <c r="X382" s="4">
        <v>36.120326086956517</v>
      </c>
      <c r="Y382" s="4">
        <v>0</v>
      </c>
      <c r="Z382" s="10">
        <v>0</v>
      </c>
      <c r="AA382" s="4">
        <v>2.5881521739130431</v>
      </c>
      <c r="AB382" s="4">
        <v>0</v>
      </c>
      <c r="AC382" s="10">
        <v>0</v>
      </c>
      <c r="AD382" s="4">
        <v>67.482717391304348</v>
      </c>
      <c r="AE382" s="4">
        <v>0</v>
      </c>
      <c r="AF382" s="10">
        <v>0</v>
      </c>
      <c r="AG382" s="4">
        <v>18.835108695652174</v>
      </c>
      <c r="AH382" s="4">
        <v>0</v>
      </c>
      <c r="AI382" s="10">
        <v>0</v>
      </c>
      <c r="AJ382" s="4">
        <v>26.476630434782614</v>
      </c>
      <c r="AK382" s="4">
        <v>0</v>
      </c>
      <c r="AL382" s="10" t="s">
        <v>912</v>
      </c>
      <c r="AM382" s="1">
        <v>265618</v>
      </c>
      <c r="AN382" s="1">
        <v>7</v>
      </c>
      <c r="AX382"/>
      <c r="AY382"/>
    </row>
    <row r="383" spans="1:51" x14ac:dyDescent="0.25">
      <c r="A383" t="s">
        <v>496</v>
      </c>
      <c r="B383" t="s">
        <v>135</v>
      </c>
      <c r="C383" t="s">
        <v>660</v>
      </c>
      <c r="D383" t="s">
        <v>599</v>
      </c>
      <c r="E383" s="4">
        <v>62.184782608695649</v>
      </c>
      <c r="F383" s="4">
        <v>232.50271739130434</v>
      </c>
      <c r="G383" s="4">
        <v>0</v>
      </c>
      <c r="H383" s="10">
        <v>0</v>
      </c>
      <c r="I383" s="4">
        <v>208.6141304347826</v>
      </c>
      <c r="J383" s="4">
        <v>0</v>
      </c>
      <c r="K383" s="10">
        <v>0</v>
      </c>
      <c r="L383" s="4">
        <v>36.127717391304351</v>
      </c>
      <c r="M383" s="4">
        <v>0</v>
      </c>
      <c r="N383" s="10">
        <v>0</v>
      </c>
      <c r="O383" s="4">
        <v>26.600543478260871</v>
      </c>
      <c r="P383" s="4">
        <v>0</v>
      </c>
      <c r="Q383" s="8">
        <v>0</v>
      </c>
      <c r="R383" s="4">
        <v>4.3532608695652177</v>
      </c>
      <c r="S383" s="4">
        <v>0</v>
      </c>
      <c r="T383" s="10">
        <v>0</v>
      </c>
      <c r="U383" s="4">
        <v>5.1739130434782608</v>
      </c>
      <c r="V383" s="4">
        <v>0</v>
      </c>
      <c r="W383" s="10">
        <v>0</v>
      </c>
      <c r="X383" s="4">
        <v>35.057065217391305</v>
      </c>
      <c r="Y383" s="4">
        <v>0</v>
      </c>
      <c r="Z383" s="10">
        <v>0</v>
      </c>
      <c r="AA383" s="4">
        <v>14.361413043478262</v>
      </c>
      <c r="AB383" s="4">
        <v>0</v>
      </c>
      <c r="AC383" s="10">
        <v>0</v>
      </c>
      <c r="AD383" s="4">
        <v>122.87228260869566</v>
      </c>
      <c r="AE383" s="4">
        <v>0</v>
      </c>
      <c r="AF383" s="10">
        <v>0</v>
      </c>
      <c r="AG383" s="4">
        <v>0</v>
      </c>
      <c r="AH383" s="4">
        <v>0</v>
      </c>
      <c r="AI383" s="10" t="s">
        <v>912</v>
      </c>
      <c r="AJ383" s="4">
        <v>24.084239130434781</v>
      </c>
      <c r="AK383" s="4">
        <v>0</v>
      </c>
      <c r="AL383" s="10" t="s">
        <v>912</v>
      </c>
      <c r="AM383" s="1">
        <v>265389</v>
      </c>
      <c r="AN383" s="1">
        <v>7</v>
      </c>
      <c r="AX383"/>
      <c r="AY383"/>
    </row>
    <row r="384" spans="1:51" x14ac:dyDescent="0.25">
      <c r="A384" t="s">
        <v>496</v>
      </c>
      <c r="B384" t="s">
        <v>375</v>
      </c>
      <c r="C384" t="s">
        <v>843</v>
      </c>
      <c r="D384" t="s">
        <v>604</v>
      </c>
      <c r="E384" s="4">
        <v>57.478260869565219</v>
      </c>
      <c r="F384" s="4">
        <v>188.60326086956522</v>
      </c>
      <c r="G384" s="4">
        <v>0</v>
      </c>
      <c r="H384" s="10">
        <v>0</v>
      </c>
      <c r="I384" s="4">
        <v>176.6766304347826</v>
      </c>
      <c r="J384" s="4">
        <v>0</v>
      </c>
      <c r="K384" s="10">
        <v>0</v>
      </c>
      <c r="L384" s="4">
        <v>22.733695652173914</v>
      </c>
      <c r="M384" s="4">
        <v>0</v>
      </c>
      <c r="N384" s="10">
        <v>0</v>
      </c>
      <c r="O384" s="4">
        <v>12.388586956521738</v>
      </c>
      <c r="P384" s="4">
        <v>0</v>
      </c>
      <c r="Q384" s="8">
        <v>0</v>
      </c>
      <c r="R384" s="4">
        <v>4.6059782608695654</v>
      </c>
      <c r="S384" s="4">
        <v>0</v>
      </c>
      <c r="T384" s="10">
        <v>0</v>
      </c>
      <c r="U384" s="4">
        <v>5.7391304347826084</v>
      </c>
      <c r="V384" s="4">
        <v>0</v>
      </c>
      <c r="W384" s="10">
        <v>0</v>
      </c>
      <c r="X384" s="4">
        <v>46.345108695652172</v>
      </c>
      <c r="Y384" s="4">
        <v>0</v>
      </c>
      <c r="Z384" s="10">
        <v>0</v>
      </c>
      <c r="AA384" s="4">
        <v>1.5815217391304348</v>
      </c>
      <c r="AB384" s="4">
        <v>0</v>
      </c>
      <c r="AC384" s="10">
        <v>0</v>
      </c>
      <c r="AD384" s="4">
        <v>79.605978260869563</v>
      </c>
      <c r="AE384" s="4">
        <v>0</v>
      </c>
      <c r="AF384" s="10">
        <v>0</v>
      </c>
      <c r="AG384" s="4">
        <v>32.627717391304351</v>
      </c>
      <c r="AH384" s="4">
        <v>0</v>
      </c>
      <c r="AI384" s="10">
        <v>0</v>
      </c>
      <c r="AJ384" s="4">
        <v>5.7092391304347823</v>
      </c>
      <c r="AK384" s="4">
        <v>0</v>
      </c>
      <c r="AL384" s="10" t="s">
        <v>912</v>
      </c>
      <c r="AM384" s="1">
        <v>265771</v>
      </c>
      <c r="AN384" s="1">
        <v>7</v>
      </c>
      <c r="AX384"/>
      <c r="AY384"/>
    </row>
    <row r="385" spans="1:51" x14ac:dyDescent="0.25">
      <c r="A385" t="s">
        <v>496</v>
      </c>
      <c r="B385" t="s">
        <v>270</v>
      </c>
      <c r="C385" t="s">
        <v>735</v>
      </c>
      <c r="D385" t="s">
        <v>562</v>
      </c>
      <c r="E385" s="4">
        <v>69.464788732394368</v>
      </c>
      <c r="F385" s="4">
        <v>276.2042253521127</v>
      </c>
      <c r="G385" s="4">
        <v>0</v>
      </c>
      <c r="H385" s="10">
        <v>0</v>
      </c>
      <c r="I385" s="4">
        <v>238.14084507042253</v>
      </c>
      <c r="J385" s="4">
        <v>0</v>
      </c>
      <c r="K385" s="10">
        <v>0</v>
      </c>
      <c r="L385" s="4">
        <v>42.58450704225352</v>
      </c>
      <c r="M385" s="4">
        <v>0</v>
      </c>
      <c r="N385" s="10">
        <v>0</v>
      </c>
      <c r="O385" s="4">
        <v>22.12323943661972</v>
      </c>
      <c r="P385" s="4">
        <v>0</v>
      </c>
      <c r="Q385" s="8">
        <v>0</v>
      </c>
      <c r="R385" s="4">
        <v>14.940140845070422</v>
      </c>
      <c r="S385" s="4">
        <v>0</v>
      </c>
      <c r="T385" s="10">
        <v>0</v>
      </c>
      <c r="U385" s="4">
        <v>5.52112676056338</v>
      </c>
      <c r="V385" s="4">
        <v>0</v>
      </c>
      <c r="W385" s="10">
        <v>0</v>
      </c>
      <c r="X385" s="4">
        <v>84.992957746478879</v>
      </c>
      <c r="Y385" s="4">
        <v>0</v>
      </c>
      <c r="Z385" s="10">
        <v>0</v>
      </c>
      <c r="AA385" s="4">
        <v>17.60211267605634</v>
      </c>
      <c r="AB385" s="4">
        <v>0</v>
      </c>
      <c r="AC385" s="10">
        <v>0</v>
      </c>
      <c r="AD385" s="4">
        <v>106.52112676056338</v>
      </c>
      <c r="AE385" s="4">
        <v>0</v>
      </c>
      <c r="AF385" s="10">
        <v>0</v>
      </c>
      <c r="AG385" s="4">
        <v>0</v>
      </c>
      <c r="AH385" s="4">
        <v>0</v>
      </c>
      <c r="AI385" s="10" t="s">
        <v>912</v>
      </c>
      <c r="AJ385" s="4">
        <v>24.503521126760564</v>
      </c>
      <c r="AK385" s="4">
        <v>0</v>
      </c>
      <c r="AL385" s="10" t="s">
        <v>912</v>
      </c>
      <c r="AM385" s="1">
        <v>265617</v>
      </c>
      <c r="AN385" s="1">
        <v>7</v>
      </c>
      <c r="AX385"/>
      <c r="AY385"/>
    </row>
    <row r="386" spans="1:51" x14ac:dyDescent="0.25">
      <c r="A386" t="s">
        <v>496</v>
      </c>
      <c r="B386" t="s">
        <v>51</v>
      </c>
      <c r="C386" t="s">
        <v>657</v>
      </c>
      <c r="D386" t="s">
        <v>544</v>
      </c>
      <c r="E386" s="4">
        <v>125.6304347826087</v>
      </c>
      <c r="F386" s="4">
        <v>329.66369565217389</v>
      </c>
      <c r="G386" s="4">
        <v>23.633586956521739</v>
      </c>
      <c r="H386" s="10">
        <v>7.1689989732619475E-2</v>
      </c>
      <c r="I386" s="4">
        <v>317.05500000000001</v>
      </c>
      <c r="J386" s="4">
        <v>23.633586956521739</v>
      </c>
      <c r="K386" s="10">
        <v>7.4540969095335946E-2</v>
      </c>
      <c r="L386" s="4">
        <v>58.982717391304334</v>
      </c>
      <c r="M386" s="4">
        <v>6.0405434782608687</v>
      </c>
      <c r="N386" s="10">
        <v>0.10241209197240903</v>
      </c>
      <c r="O386" s="4">
        <v>46.895760869565208</v>
      </c>
      <c r="P386" s="4">
        <v>6.0405434782608687</v>
      </c>
      <c r="Q386" s="8">
        <v>0.1288078787134278</v>
      </c>
      <c r="R386" s="4">
        <v>5.5652173913043477</v>
      </c>
      <c r="S386" s="4">
        <v>0</v>
      </c>
      <c r="T386" s="10">
        <v>0</v>
      </c>
      <c r="U386" s="4">
        <v>6.5217391304347823</v>
      </c>
      <c r="V386" s="4">
        <v>0</v>
      </c>
      <c r="W386" s="10">
        <v>0</v>
      </c>
      <c r="X386" s="4">
        <v>84.070217391304354</v>
      </c>
      <c r="Y386" s="4">
        <v>14.570978260869564</v>
      </c>
      <c r="Z386" s="10">
        <v>0.17331914574514573</v>
      </c>
      <c r="AA386" s="4">
        <v>0.52173913043478259</v>
      </c>
      <c r="AB386" s="4">
        <v>0</v>
      </c>
      <c r="AC386" s="10">
        <v>0</v>
      </c>
      <c r="AD386" s="4">
        <v>115.88032608695652</v>
      </c>
      <c r="AE386" s="4">
        <v>2.8876086956521743</v>
      </c>
      <c r="AF386" s="10">
        <v>2.4918886519919824E-2</v>
      </c>
      <c r="AG386" s="4">
        <v>3.95</v>
      </c>
      <c r="AH386" s="4">
        <v>0</v>
      </c>
      <c r="AI386" s="10">
        <v>0</v>
      </c>
      <c r="AJ386" s="4">
        <v>66.258695652173927</v>
      </c>
      <c r="AK386" s="4">
        <v>0.13445652173913042</v>
      </c>
      <c r="AL386" s="10">
        <v>492.7890056588522</v>
      </c>
      <c r="AM386" s="1">
        <v>265188</v>
      </c>
      <c r="AN386" s="1">
        <v>7</v>
      </c>
      <c r="AX386"/>
      <c r="AY386"/>
    </row>
    <row r="387" spans="1:51" x14ac:dyDescent="0.25">
      <c r="A387" t="s">
        <v>496</v>
      </c>
      <c r="B387" t="s">
        <v>34</v>
      </c>
      <c r="C387" t="s">
        <v>657</v>
      </c>
      <c r="D387" t="s">
        <v>544</v>
      </c>
      <c r="E387" s="4">
        <v>90.076086956521735</v>
      </c>
      <c r="F387" s="4">
        <v>316.32336956521738</v>
      </c>
      <c r="G387" s="4">
        <v>5.434782608695652E-3</v>
      </c>
      <c r="H387" s="10">
        <v>1.7181097356688172E-5</v>
      </c>
      <c r="I387" s="4">
        <v>296.79347826086956</v>
      </c>
      <c r="J387" s="4">
        <v>5.434782608695652E-3</v>
      </c>
      <c r="K387" s="10">
        <v>1.8311664530305805E-5</v>
      </c>
      <c r="L387" s="4">
        <v>69.288043478260875</v>
      </c>
      <c r="M387" s="4">
        <v>0</v>
      </c>
      <c r="N387" s="10">
        <v>0</v>
      </c>
      <c r="O387" s="4">
        <v>55.410326086956523</v>
      </c>
      <c r="P387" s="4">
        <v>0</v>
      </c>
      <c r="Q387" s="8">
        <v>0</v>
      </c>
      <c r="R387" s="4">
        <v>8.1385869565217384</v>
      </c>
      <c r="S387" s="4">
        <v>0</v>
      </c>
      <c r="T387" s="10">
        <v>0</v>
      </c>
      <c r="U387" s="4">
        <v>5.7391304347826084</v>
      </c>
      <c r="V387" s="4">
        <v>0</v>
      </c>
      <c r="W387" s="10">
        <v>0</v>
      </c>
      <c r="X387" s="4">
        <v>34.861413043478258</v>
      </c>
      <c r="Y387" s="4">
        <v>0</v>
      </c>
      <c r="Z387" s="10">
        <v>0</v>
      </c>
      <c r="AA387" s="4">
        <v>5.6521739130434785</v>
      </c>
      <c r="AB387" s="4">
        <v>0</v>
      </c>
      <c r="AC387" s="10">
        <v>0</v>
      </c>
      <c r="AD387" s="4">
        <v>112.41304347826087</v>
      </c>
      <c r="AE387" s="4">
        <v>5.434782608695652E-3</v>
      </c>
      <c r="AF387" s="10">
        <v>4.8346548056468766E-5</v>
      </c>
      <c r="AG387" s="4">
        <v>53.366847826086953</v>
      </c>
      <c r="AH387" s="4">
        <v>0</v>
      </c>
      <c r="AI387" s="10">
        <v>0</v>
      </c>
      <c r="AJ387" s="4">
        <v>40.741847826086953</v>
      </c>
      <c r="AK387" s="4">
        <v>0</v>
      </c>
      <c r="AL387" s="10" t="s">
        <v>912</v>
      </c>
      <c r="AM387" s="1">
        <v>265157</v>
      </c>
      <c r="AN387" s="1">
        <v>7</v>
      </c>
      <c r="AX387"/>
      <c r="AY387"/>
    </row>
    <row r="388" spans="1:51" x14ac:dyDescent="0.25">
      <c r="A388" t="s">
        <v>496</v>
      </c>
      <c r="B388" t="s">
        <v>189</v>
      </c>
      <c r="C388" t="s">
        <v>657</v>
      </c>
      <c r="D388" t="s">
        <v>544</v>
      </c>
      <c r="E388" s="4">
        <v>106.83695652173913</v>
      </c>
      <c r="F388" s="4">
        <v>298.50380434782608</v>
      </c>
      <c r="G388" s="4">
        <v>49.472391304347823</v>
      </c>
      <c r="H388" s="10">
        <v>0.16573454201843615</v>
      </c>
      <c r="I388" s="4">
        <v>284.7666304347826</v>
      </c>
      <c r="J388" s="4">
        <v>49.472391304347823</v>
      </c>
      <c r="K388" s="10">
        <v>0.17372959475207198</v>
      </c>
      <c r="L388" s="4">
        <v>32.894891304347816</v>
      </c>
      <c r="M388" s="4">
        <v>2.2982608695652171</v>
      </c>
      <c r="N388" s="10">
        <v>6.9866802364580219E-2</v>
      </c>
      <c r="O388" s="4">
        <v>19.907717391304342</v>
      </c>
      <c r="P388" s="4">
        <v>2.2982608695652171</v>
      </c>
      <c r="Q388" s="8">
        <v>0.11544572511206602</v>
      </c>
      <c r="R388" s="4">
        <v>10.204565217391304</v>
      </c>
      <c r="S388" s="4">
        <v>0</v>
      </c>
      <c r="T388" s="10">
        <v>0</v>
      </c>
      <c r="U388" s="4">
        <v>2.7826086956521738</v>
      </c>
      <c r="V388" s="4">
        <v>0</v>
      </c>
      <c r="W388" s="10">
        <v>0</v>
      </c>
      <c r="X388" s="4">
        <v>53.12880434782609</v>
      </c>
      <c r="Y388" s="4">
        <v>16.814239130434785</v>
      </c>
      <c r="Z388" s="10">
        <v>0.31648066123142082</v>
      </c>
      <c r="AA388" s="4">
        <v>0.75</v>
      </c>
      <c r="AB388" s="4">
        <v>0</v>
      </c>
      <c r="AC388" s="10">
        <v>0</v>
      </c>
      <c r="AD388" s="4">
        <v>101.79032608695653</v>
      </c>
      <c r="AE388" s="4">
        <v>25.643478260869557</v>
      </c>
      <c r="AF388" s="10">
        <v>0.2519245123447495</v>
      </c>
      <c r="AG388" s="4">
        <v>0.57499999999999996</v>
      </c>
      <c r="AH388" s="4">
        <v>0</v>
      </c>
      <c r="AI388" s="10">
        <v>0</v>
      </c>
      <c r="AJ388" s="4">
        <v>109.36478260869565</v>
      </c>
      <c r="AK388" s="4">
        <v>4.7164130434782603</v>
      </c>
      <c r="AL388" s="10">
        <v>23.188126570026043</v>
      </c>
      <c r="AM388" s="1">
        <v>265477</v>
      </c>
      <c r="AN388" s="1">
        <v>7</v>
      </c>
      <c r="AX388"/>
      <c r="AY388"/>
    </row>
    <row r="389" spans="1:51" x14ac:dyDescent="0.25">
      <c r="A389" t="s">
        <v>496</v>
      </c>
      <c r="B389" t="s">
        <v>405</v>
      </c>
      <c r="C389" t="s">
        <v>657</v>
      </c>
      <c r="D389" t="s">
        <v>544</v>
      </c>
      <c r="E389" s="4">
        <v>58.228260869565219</v>
      </c>
      <c r="F389" s="4">
        <v>165.65945652173912</v>
      </c>
      <c r="G389" s="4">
        <v>0</v>
      </c>
      <c r="H389" s="10">
        <v>0</v>
      </c>
      <c r="I389" s="4">
        <v>152.68576086956523</v>
      </c>
      <c r="J389" s="4">
        <v>0</v>
      </c>
      <c r="K389" s="10">
        <v>0</v>
      </c>
      <c r="L389" s="4">
        <v>26.043586956521739</v>
      </c>
      <c r="M389" s="4">
        <v>0</v>
      </c>
      <c r="N389" s="10">
        <v>0</v>
      </c>
      <c r="O389" s="4">
        <v>20.913152173913044</v>
      </c>
      <c r="P389" s="4">
        <v>0</v>
      </c>
      <c r="Q389" s="8">
        <v>0</v>
      </c>
      <c r="R389" s="4">
        <v>0</v>
      </c>
      <c r="S389" s="4">
        <v>0</v>
      </c>
      <c r="T389" s="10" t="s">
        <v>912</v>
      </c>
      <c r="U389" s="4">
        <v>5.1304347826086953</v>
      </c>
      <c r="V389" s="4">
        <v>0</v>
      </c>
      <c r="W389" s="10">
        <v>0</v>
      </c>
      <c r="X389" s="4">
        <v>41.72673913043478</v>
      </c>
      <c r="Y389" s="4">
        <v>0</v>
      </c>
      <c r="Z389" s="10">
        <v>0</v>
      </c>
      <c r="AA389" s="4">
        <v>7.8432608695652144</v>
      </c>
      <c r="AB389" s="4">
        <v>0</v>
      </c>
      <c r="AC389" s="10">
        <v>0</v>
      </c>
      <c r="AD389" s="4">
        <v>66.064130434782598</v>
      </c>
      <c r="AE389" s="4">
        <v>0</v>
      </c>
      <c r="AF389" s="10">
        <v>0</v>
      </c>
      <c r="AG389" s="4">
        <v>9.0266304347826072</v>
      </c>
      <c r="AH389" s="4">
        <v>0</v>
      </c>
      <c r="AI389" s="10">
        <v>0</v>
      </c>
      <c r="AJ389" s="4">
        <v>14.955108695652173</v>
      </c>
      <c r="AK389" s="4">
        <v>0</v>
      </c>
      <c r="AL389" s="10" t="s">
        <v>912</v>
      </c>
      <c r="AM389" s="1">
        <v>265814</v>
      </c>
      <c r="AN389" s="1">
        <v>7</v>
      </c>
      <c r="AX389"/>
      <c r="AY389"/>
    </row>
    <row r="390" spans="1:51" x14ac:dyDescent="0.25">
      <c r="A390" t="s">
        <v>496</v>
      </c>
      <c r="B390" t="s">
        <v>429</v>
      </c>
      <c r="C390" t="s">
        <v>765</v>
      </c>
      <c r="D390" t="s">
        <v>593</v>
      </c>
      <c r="E390" s="4">
        <v>52.652173913043477</v>
      </c>
      <c r="F390" s="4">
        <v>181.26413043478263</v>
      </c>
      <c r="G390" s="4">
        <v>0</v>
      </c>
      <c r="H390" s="10">
        <v>0</v>
      </c>
      <c r="I390" s="4">
        <v>153.52836956521742</v>
      </c>
      <c r="J390" s="4">
        <v>0</v>
      </c>
      <c r="K390" s="10">
        <v>0</v>
      </c>
      <c r="L390" s="4">
        <v>58.335108695652181</v>
      </c>
      <c r="M390" s="4">
        <v>0</v>
      </c>
      <c r="N390" s="10">
        <v>0</v>
      </c>
      <c r="O390" s="4">
        <v>45.871086956521744</v>
      </c>
      <c r="P390" s="4">
        <v>0</v>
      </c>
      <c r="Q390" s="8">
        <v>0</v>
      </c>
      <c r="R390" s="4">
        <v>7.0835869565217395</v>
      </c>
      <c r="S390" s="4">
        <v>0</v>
      </c>
      <c r="T390" s="10">
        <v>0</v>
      </c>
      <c r="U390" s="4">
        <v>5.3804347826086953</v>
      </c>
      <c r="V390" s="4">
        <v>0</v>
      </c>
      <c r="W390" s="10">
        <v>0</v>
      </c>
      <c r="X390" s="4">
        <v>19.380434782608695</v>
      </c>
      <c r="Y390" s="4">
        <v>0</v>
      </c>
      <c r="Z390" s="10">
        <v>0</v>
      </c>
      <c r="AA390" s="4">
        <v>15.271739130434783</v>
      </c>
      <c r="AB390" s="4">
        <v>0</v>
      </c>
      <c r="AC390" s="10">
        <v>0</v>
      </c>
      <c r="AD390" s="4">
        <v>88.276847826086964</v>
      </c>
      <c r="AE390" s="4">
        <v>0</v>
      </c>
      <c r="AF390" s="10">
        <v>0</v>
      </c>
      <c r="AG390" s="4">
        <v>0</v>
      </c>
      <c r="AH390" s="4">
        <v>0</v>
      </c>
      <c r="AI390" s="10" t="s">
        <v>912</v>
      </c>
      <c r="AJ390" s="4">
        <v>0</v>
      </c>
      <c r="AK390" s="4">
        <v>0</v>
      </c>
      <c r="AL390" s="10" t="s">
        <v>912</v>
      </c>
      <c r="AM390" s="1">
        <v>265842</v>
      </c>
      <c r="AN390" s="1">
        <v>7</v>
      </c>
      <c r="AX390"/>
      <c r="AY390"/>
    </row>
    <row r="391" spans="1:51" x14ac:dyDescent="0.25">
      <c r="A391" t="s">
        <v>496</v>
      </c>
      <c r="B391" t="s">
        <v>53</v>
      </c>
      <c r="C391" t="s">
        <v>647</v>
      </c>
      <c r="D391" t="s">
        <v>593</v>
      </c>
      <c r="E391" s="4">
        <v>94.195652173913047</v>
      </c>
      <c r="F391" s="4">
        <v>146.69565217391303</v>
      </c>
      <c r="G391" s="4">
        <v>0</v>
      </c>
      <c r="H391" s="10">
        <v>0</v>
      </c>
      <c r="I391" s="4">
        <v>134.62228260869566</v>
      </c>
      <c r="J391" s="4">
        <v>0</v>
      </c>
      <c r="K391" s="10">
        <v>0</v>
      </c>
      <c r="L391" s="4">
        <v>32.864130434782609</v>
      </c>
      <c r="M391" s="4">
        <v>0</v>
      </c>
      <c r="N391" s="10">
        <v>0</v>
      </c>
      <c r="O391" s="4">
        <v>20.790760869565219</v>
      </c>
      <c r="P391" s="4">
        <v>0</v>
      </c>
      <c r="Q391" s="8">
        <v>0</v>
      </c>
      <c r="R391" s="4">
        <v>5.7146739130434785</v>
      </c>
      <c r="S391" s="4">
        <v>0</v>
      </c>
      <c r="T391" s="10">
        <v>0</v>
      </c>
      <c r="U391" s="4">
        <v>6.3586956521739131</v>
      </c>
      <c r="V391" s="4">
        <v>0</v>
      </c>
      <c r="W391" s="10">
        <v>0</v>
      </c>
      <c r="X391" s="4">
        <v>26.214673913043477</v>
      </c>
      <c r="Y391" s="4">
        <v>0</v>
      </c>
      <c r="Z391" s="10">
        <v>0</v>
      </c>
      <c r="AA391" s="4">
        <v>0</v>
      </c>
      <c r="AB391" s="4">
        <v>0</v>
      </c>
      <c r="AC391" s="10" t="s">
        <v>912</v>
      </c>
      <c r="AD391" s="4">
        <v>87.616847826086953</v>
      </c>
      <c r="AE391" s="4">
        <v>0</v>
      </c>
      <c r="AF391" s="10">
        <v>0</v>
      </c>
      <c r="AG391" s="4">
        <v>0</v>
      </c>
      <c r="AH391" s="4">
        <v>0</v>
      </c>
      <c r="AI391" s="10" t="s">
        <v>912</v>
      </c>
      <c r="AJ391" s="4">
        <v>0</v>
      </c>
      <c r="AK391" s="4">
        <v>0</v>
      </c>
      <c r="AL391" s="10" t="s">
        <v>912</v>
      </c>
      <c r="AM391" s="1">
        <v>265195</v>
      </c>
      <c r="AN391" s="1">
        <v>7</v>
      </c>
      <c r="AX391"/>
      <c r="AY391"/>
    </row>
    <row r="392" spans="1:51" x14ac:dyDescent="0.25">
      <c r="A392" t="s">
        <v>496</v>
      </c>
      <c r="B392" t="s">
        <v>274</v>
      </c>
      <c r="C392" t="s">
        <v>816</v>
      </c>
      <c r="D392" t="s">
        <v>524</v>
      </c>
      <c r="E392" s="4">
        <v>47.510869565217391</v>
      </c>
      <c r="F392" s="4">
        <v>120.39130434782609</v>
      </c>
      <c r="G392" s="4">
        <v>0</v>
      </c>
      <c r="H392" s="10">
        <v>0</v>
      </c>
      <c r="I392" s="4">
        <v>102.97010869565217</v>
      </c>
      <c r="J392" s="4">
        <v>0</v>
      </c>
      <c r="K392" s="10">
        <v>0</v>
      </c>
      <c r="L392" s="4">
        <v>9.4048913043478262</v>
      </c>
      <c r="M392" s="4">
        <v>0</v>
      </c>
      <c r="N392" s="10">
        <v>0</v>
      </c>
      <c r="O392" s="4">
        <v>5.5516304347826084</v>
      </c>
      <c r="P392" s="4">
        <v>0</v>
      </c>
      <c r="Q392" s="8">
        <v>0</v>
      </c>
      <c r="R392" s="4">
        <v>0</v>
      </c>
      <c r="S392" s="4">
        <v>0</v>
      </c>
      <c r="T392" s="10" t="s">
        <v>912</v>
      </c>
      <c r="U392" s="4">
        <v>3.8532608695652173</v>
      </c>
      <c r="V392" s="4">
        <v>0</v>
      </c>
      <c r="W392" s="10">
        <v>0</v>
      </c>
      <c r="X392" s="4">
        <v>19.605978260869566</v>
      </c>
      <c r="Y392" s="4">
        <v>0</v>
      </c>
      <c r="Z392" s="10">
        <v>0</v>
      </c>
      <c r="AA392" s="4">
        <v>13.567934782608695</v>
      </c>
      <c r="AB392" s="4">
        <v>0</v>
      </c>
      <c r="AC392" s="10">
        <v>0</v>
      </c>
      <c r="AD392" s="4">
        <v>77.8125</v>
      </c>
      <c r="AE392" s="4">
        <v>0</v>
      </c>
      <c r="AF392" s="10">
        <v>0</v>
      </c>
      <c r="AG392" s="4">
        <v>0</v>
      </c>
      <c r="AH392" s="4">
        <v>0</v>
      </c>
      <c r="AI392" s="10" t="s">
        <v>912</v>
      </c>
      <c r="AJ392" s="4">
        <v>0</v>
      </c>
      <c r="AK392" s="4">
        <v>0</v>
      </c>
      <c r="AL392" s="10" t="s">
        <v>912</v>
      </c>
      <c r="AM392" s="1">
        <v>265625</v>
      </c>
      <c r="AN392" s="1">
        <v>7</v>
      </c>
      <c r="AX392"/>
      <c r="AY392"/>
    </row>
    <row r="393" spans="1:51" x14ac:dyDescent="0.25">
      <c r="A393" t="s">
        <v>496</v>
      </c>
      <c r="B393" t="s">
        <v>198</v>
      </c>
      <c r="C393" t="s">
        <v>792</v>
      </c>
      <c r="D393" t="s">
        <v>522</v>
      </c>
      <c r="E393" s="4">
        <v>47.239130434782609</v>
      </c>
      <c r="F393" s="4">
        <v>182.45978260869563</v>
      </c>
      <c r="G393" s="4">
        <v>9.159782608695652</v>
      </c>
      <c r="H393" s="10">
        <v>5.0201652538081655E-2</v>
      </c>
      <c r="I393" s="4">
        <v>167.37173913043478</v>
      </c>
      <c r="J393" s="4">
        <v>9.159782608695652</v>
      </c>
      <c r="K393" s="10">
        <v>5.4727175903677053E-2</v>
      </c>
      <c r="L393" s="4">
        <v>32.874999999999993</v>
      </c>
      <c r="M393" s="4">
        <v>3.340217391304348</v>
      </c>
      <c r="N393" s="10">
        <v>0.10160357083815509</v>
      </c>
      <c r="O393" s="4">
        <v>22.379347826086953</v>
      </c>
      <c r="P393" s="4">
        <v>3.340217391304348</v>
      </c>
      <c r="Q393" s="8">
        <v>0.14925445626305311</v>
      </c>
      <c r="R393" s="4">
        <v>6.2565217391304353</v>
      </c>
      <c r="S393" s="4">
        <v>0</v>
      </c>
      <c r="T393" s="10">
        <v>0</v>
      </c>
      <c r="U393" s="4">
        <v>4.2391304347826084</v>
      </c>
      <c r="V393" s="4">
        <v>0</v>
      </c>
      <c r="W393" s="10">
        <v>0</v>
      </c>
      <c r="X393" s="4">
        <v>45.289130434782614</v>
      </c>
      <c r="Y393" s="4">
        <v>1.2847826086956522</v>
      </c>
      <c r="Z393" s="10">
        <v>2.8368453895262321E-2</v>
      </c>
      <c r="AA393" s="4">
        <v>4.5923913043478271</v>
      </c>
      <c r="AB393" s="4">
        <v>0</v>
      </c>
      <c r="AC393" s="10">
        <v>0</v>
      </c>
      <c r="AD393" s="4">
        <v>72.796739130434773</v>
      </c>
      <c r="AE393" s="4">
        <v>4.534782608695652</v>
      </c>
      <c r="AF393" s="10">
        <v>6.2293760172009618E-2</v>
      </c>
      <c r="AG393" s="4">
        <v>0</v>
      </c>
      <c r="AH393" s="4">
        <v>0</v>
      </c>
      <c r="AI393" s="10" t="s">
        <v>912</v>
      </c>
      <c r="AJ393" s="4">
        <v>26.906521739130426</v>
      </c>
      <c r="AK393" s="4">
        <v>0</v>
      </c>
      <c r="AL393" s="10" t="s">
        <v>912</v>
      </c>
      <c r="AM393" s="1">
        <v>265495</v>
      </c>
      <c r="AN393" s="1">
        <v>7</v>
      </c>
      <c r="AX393"/>
      <c r="AY393"/>
    </row>
    <row r="394" spans="1:51" x14ac:dyDescent="0.25">
      <c r="A394" t="s">
        <v>496</v>
      </c>
      <c r="B394" t="s">
        <v>306</v>
      </c>
      <c r="C394" t="s">
        <v>827</v>
      </c>
      <c r="D394" t="s">
        <v>547</v>
      </c>
      <c r="E394" s="4">
        <v>58.141304347826086</v>
      </c>
      <c r="F394" s="4">
        <v>137.43478260869566</v>
      </c>
      <c r="G394" s="4">
        <v>0</v>
      </c>
      <c r="H394" s="10">
        <v>0</v>
      </c>
      <c r="I394" s="4">
        <v>133.43478260869566</v>
      </c>
      <c r="J394" s="4">
        <v>0</v>
      </c>
      <c r="K394" s="10">
        <v>0</v>
      </c>
      <c r="L394" s="4">
        <v>15.638586956521738</v>
      </c>
      <c r="M394" s="4">
        <v>0</v>
      </c>
      <c r="N394" s="10">
        <v>0</v>
      </c>
      <c r="O394" s="4">
        <v>15.638586956521738</v>
      </c>
      <c r="P394" s="4">
        <v>0</v>
      </c>
      <c r="Q394" s="8">
        <v>0</v>
      </c>
      <c r="R394" s="4">
        <v>0</v>
      </c>
      <c r="S394" s="4">
        <v>0</v>
      </c>
      <c r="T394" s="10" t="s">
        <v>912</v>
      </c>
      <c r="U394" s="4">
        <v>0</v>
      </c>
      <c r="V394" s="4">
        <v>0</v>
      </c>
      <c r="W394" s="10" t="s">
        <v>912</v>
      </c>
      <c r="X394" s="4">
        <v>20.510869565217391</v>
      </c>
      <c r="Y394" s="4">
        <v>0</v>
      </c>
      <c r="Z394" s="10">
        <v>0</v>
      </c>
      <c r="AA394" s="4">
        <v>4</v>
      </c>
      <c r="AB394" s="4">
        <v>0</v>
      </c>
      <c r="AC394" s="10">
        <v>0</v>
      </c>
      <c r="AD394" s="4">
        <v>79.146739130434781</v>
      </c>
      <c r="AE394" s="4">
        <v>0</v>
      </c>
      <c r="AF394" s="10">
        <v>0</v>
      </c>
      <c r="AG394" s="4">
        <v>0</v>
      </c>
      <c r="AH394" s="4">
        <v>0</v>
      </c>
      <c r="AI394" s="10" t="s">
        <v>912</v>
      </c>
      <c r="AJ394" s="4">
        <v>18.138586956521738</v>
      </c>
      <c r="AK394" s="4">
        <v>0</v>
      </c>
      <c r="AL394" s="10" t="s">
        <v>912</v>
      </c>
      <c r="AM394" s="1">
        <v>265676</v>
      </c>
      <c r="AN394" s="1">
        <v>7</v>
      </c>
      <c r="AX394"/>
      <c r="AY394"/>
    </row>
    <row r="395" spans="1:51" x14ac:dyDescent="0.25">
      <c r="A395" t="s">
        <v>496</v>
      </c>
      <c r="B395" t="s">
        <v>305</v>
      </c>
      <c r="C395" t="s">
        <v>660</v>
      </c>
      <c r="D395" t="s">
        <v>599</v>
      </c>
      <c r="E395" s="4">
        <v>83.293478260869563</v>
      </c>
      <c r="F395" s="4">
        <v>258.16673913043485</v>
      </c>
      <c r="G395" s="4">
        <v>0</v>
      </c>
      <c r="H395" s="10">
        <v>0</v>
      </c>
      <c r="I395" s="4">
        <v>243.26880434782615</v>
      </c>
      <c r="J395" s="4">
        <v>0</v>
      </c>
      <c r="K395" s="10">
        <v>0</v>
      </c>
      <c r="L395" s="4">
        <v>22.794456521739125</v>
      </c>
      <c r="M395" s="4">
        <v>0</v>
      </c>
      <c r="N395" s="10">
        <v>0</v>
      </c>
      <c r="O395" s="4">
        <v>11.962391304347824</v>
      </c>
      <c r="P395" s="4">
        <v>0</v>
      </c>
      <c r="Q395" s="8">
        <v>0</v>
      </c>
      <c r="R395" s="4">
        <v>5.9715217391304325</v>
      </c>
      <c r="S395" s="4">
        <v>0</v>
      </c>
      <c r="T395" s="10">
        <v>0</v>
      </c>
      <c r="U395" s="4">
        <v>4.8605434782608699</v>
      </c>
      <c r="V395" s="4">
        <v>0</v>
      </c>
      <c r="W395" s="10">
        <v>0</v>
      </c>
      <c r="X395" s="4">
        <v>25.829891304347822</v>
      </c>
      <c r="Y395" s="4">
        <v>0</v>
      </c>
      <c r="Z395" s="10">
        <v>0</v>
      </c>
      <c r="AA395" s="4">
        <v>4.0658695652173922</v>
      </c>
      <c r="AB395" s="4">
        <v>0</v>
      </c>
      <c r="AC395" s="10">
        <v>0</v>
      </c>
      <c r="AD395" s="4">
        <v>133.18793478260878</v>
      </c>
      <c r="AE395" s="4">
        <v>0</v>
      </c>
      <c r="AF395" s="10">
        <v>0</v>
      </c>
      <c r="AG395" s="4">
        <v>19.672717391304342</v>
      </c>
      <c r="AH395" s="4">
        <v>0</v>
      </c>
      <c r="AI395" s="10">
        <v>0</v>
      </c>
      <c r="AJ395" s="4">
        <v>52.615869565217388</v>
      </c>
      <c r="AK395" s="4">
        <v>0</v>
      </c>
      <c r="AL395" s="10" t="s">
        <v>912</v>
      </c>
      <c r="AM395" s="1">
        <v>265674</v>
      </c>
      <c r="AN395" s="1">
        <v>7</v>
      </c>
      <c r="AX395"/>
      <c r="AY395"/>
    </row>
    <row r="396" spans="1:51" x14ac:dyDescent="0.25">
      <c r="A396" t="s">
        <v>496</v>
      </c>
      <c r="B396" t="s">
        <v>62</v>
      </c>
      <c r="C396" t="s">
        <v>743</v>
      </c>
      <c r="D396" t="s">
        <v>605</v>
      </c>
      <c r="E396" s="4">
        <v>59.75</v>
      </c>
      <c r="F396" s="4">
        <v>141.58934782608694</v>
      </c>
      <c r="G396" s="4">
        <v>2.9891304347826084</v>
      </c>
      <c r="H396" s="10">
        <v>2.1111266353554602E-2</v>
      </c>
      <c r="I396" s="4">
        <v>136.9707608695652</v>
      </c>
      <c r="J396" s="4">
        <v>2.902173913043478</v>
      </c>
      <c r="K396" s="10">
        <v>2.1188273282698386E-2</v>
      </c>
      <c r="L396" s="4">
        <v>27.156739130434783</v>
      </c>
      <c r="M396" s="4">
        <v>2.9891304347826084</v>
      </c>
      <c r="N396" s="10">
        <v>0.11006956396442551</v>
      </c>
      <c r="O396" s="4">
        <v>22.538152173913044</v>
      </c>
      <c r="P396" s="4">
        <v>2.902173913043478</v>
      </c>
      <c r="Q396" s="8">
        <v>0.12876716292663165</v>
      </c>
      <c r="R396" s="4">
        <v>4.0995652173913042</v>
      </c>
      <c r="S396" s="4">
        <v>8.6956521739130432E-2</v>
      </c>
      <c r="T396" s="10">
        <v>2.1211157068618092E-2</v>
      </c>
      <c r="U396" s="4">
        <v>0.51902173913043481</v>
      </c>
      <c r="V396" s="4">
        <v>0</v>
      </c>
      <c r="W396" s="10">
        <v>0</v>
      </c>
      <c r="X396" s="4">
        <v>30.8041304347826</v>
      </c>
      <c r="Y396" s="4">
        <v>0</v>
      </c>
      <c r="Z396" s="10">
        <v>0</v>
      </c>
      <c r="AA396" s="4">
        <v>0</v>
      </c>
      <c r="AB396" s="4">
        <v>0</v>
      </c>
      <c r="AC396" s="10" t="s">
        <v>912</v>
      </c>
      <c r="AD396" s="4">
        <v>66.26858695652173</v>
      </c>
      <c r="AE396" s="4">
        <v>0</v>
      </c>
      <c r="AF396" s="10">
        <v>0</v>
      </c>
      <c r="AG396" s="4">
        <v>17.11282608695652</v>
      </c>
      <c r="AH396" s="4">
        <v>0</v>
      </c>
      <c r="AI396" s="10">
        <v>0</v>
      </c>
      <c r="AJ396" s="4">
        <v>0.24706521739130435</v>
      </c>
      <c r="AK396" s="4">
        <v>0</v>
      </c>
      <c r="AL396" s="10" t="s">
        <v>912</v>
      </c>
      <c r="AM396" s="1">
        <v>265225</v>
      </c>
      <c r="AN396" s="1">
        <v>7</v>
      </c>
      <c r="AX396"/>
      <c r="AY396"/>
    </row>
    <row r="397" spans="1:51" x14ac:dyDescent="0.25">
      <c r="A397" t="s">
        <v>496</v>
      </c>
      <c r="B397" t="s">
        <v>320</v>
      </c>
      <c r="C397" t="s">
        <v>831</v>
      </c>
      <c r="D397" t="s">
        <v>599</v>
      </c>
      <c r="E397" s="4">
        <v>130.2608695652174</v>
      </c>
      <c r="F397" s="4">
        <v>430.66597826086957</v>
      </c>
      <c r="G397" s="4">
        <v>0</v>
      </c>
      <c r="H397" s="10">
        <v>0</v>
      </c>
      <c r="I397" s="4">
        <v>420.76847826086964</v>
      </c>
      <c r="J397" s="4">
        <v>0</v>
      </c>
      <c r="K397" s="10">
        <v>0</v>
      </c>
      <c r="L397" s="4">
        <v>54.291521739130445</v>
      </c>
      <c r="M397" s="4">
        <v>0</v>
      </c>
      <c r="N397" s="10">
        <v>0</v>
      </c>
      <c r="O397" s="4">
        <v>44.394021739130451</v>
      </c>
      <c r="P397" s="4">
        <v>0</v>
      </c>
      <c r="Q397" s="8">
        <v>0</v>
      </c>
      <c r="R397" s="4">
        <v>4.573369565217388</v>
      </c>
      <c r="S397" s="4">
        <v>0</v>
      </c>
      <c r="T397" s="10">
        <v>0</v>
      </c>
      <c r="U397" s="4">
        <v>5.3241304347826039</v>
      </c>
      <c r="V397" s="4">
        <v>0</v>
      </c>
      <c r="W397" s="10">
        <v>0</v>
      </c>
      <c r="X397" s="4">
        <v>55.793043478260877</v>
      </c>
      <c r="Y397" s="4">
        <v>0</v>
      </c>
      <c r="Z397" s="10">
        <v>0</v>
      </c>
      <c r="AA397" s="4">
        <v>0</v>
      </c>
      <c r="AB397" s="4">
        <v>0</v>
      </c>
      <c r="AC397" s="10" t="s">
        <v>912</v>
      </c>
      <c r="AD397" s="4">
        <v>227.6723913043478</v>
      </c>
      <c r="AE397" s="4">
        <v>0</v>
      </c>
      <c r="AF397" s="10">
        <v>0</v>
      </c>
      <c r="AG397" s="4">
        <v>44.156304347826101</v>
      </c>
      <c r="AH397" s="4">
        <v>0</v>
      </c>
      <c r="AI397" s="10">
        <v>0</v>
      </c>
      <c r="AJ397" s="4">
        <v>48.752717391304351</v>
      </c>
      <c r="AK397" s="4">
        <v>0</v>
      </c>
      <c r="AL397" s="10" t="s">
        <v>912</v>
      </c>
      <c r="AM397" s="1">
        <v>265701</v>
      </c>
      <c r="AN397" s="1">
        <v>7</v>
      </c>
      <c r="AX397"/>
      <c r="AY397"/>
    </row>
    <row r="398" spans="1:51" x14ac:dyDescent="0.25">
      <c r="A398" t="s">
        <v>496</v>
      </c>
      <c r="B398" t="s">
        <v>439</v>
      </c>
      <c r="C398" t="s">
        <v>761</v>
      </c>
      <c r="D398" t="s">
        <v>581</v>
      </c>
      <c r="E398" s="4">
        <v>57.489130434782609</v>
      </c>
      <c r="F398" s="4">
        <v>155.36195652173907</v>
      </c>
      <c r="G398" s="4">
        <v>0.86956521739130432</v>
      </c>
      <c r="H398" s="10">
        <v>5.5970279781436079E-3</v>
      </c>
      <c r="I398" s="4">
        <v>142.24021739130433</v>
      </c>
      <c r="J398" s="4">
        <v>0</v>
      </c>
      <c r="K398" s="10">
        <v>0</v>
      </c>
      <c r="L398" s="4">
        <v>28.255326086956515</v>
      </c>
      <c r="M398" s="4">
        <v>0.86956521739130432</v>
      </c>
      <c r="N398" s="10">
        <v>3.0775267456308743E-2</v>
      </c>
      <c r="O398" s="4">
        <v>15.133586956521734</v>
      </c>
      <c r="P398" s="4">
        <v>0</v>
      </c>
      <c r="Q398" s="8">
        <v>0</v>
      </c>
      <c r="R398" s="4">
        <v>7.7304347826086959</v>
      </c>
      <c r="S398" s="4">
        <v>0.86956521739130432</v>
      </c>
      <c r="T398" s="10">
        <v>0.1124859392575928</v>
      </c>
      <c r="U398" s="4">
        <v>5.3913043478260869</v>
      </c>
      <c r="V398" s="4">
        <v>0</v>
      </c>
      <c r="W398" s="10">
        <v>0</v>
      </c>
      <c r="X398" s="4">
        <v>28.909782608695636</v>
      </c>
      <c r="Y398" s="4">
        <v>0</v>
      </c>
      <c r="Z398" s="10">
        <v>0</v>
      </c>
      <c r="AA398" s="4">
        <v>0</v>
      </c>
      <c r="AB398" s="4">
        <v>0</v>
      </c>
      <c r="AC398" s="10" t="s">
        <v>912</v>
      </c>
      <c r="AD398" s="4">
        <v>55.789347826086953</v>
      </c>
      <c r="AE398" s="4">
        <v>0</v>
      </c>
      <c r="AF398" s="10">
        <v>0</v>
      </c>
      <c r="AG398" s="4">
        <v>21.903260869565212</v>
      </c>
      <c r="AH398" s="4">
        <v>0</v>
      </c>
      <c r="AI398" s="10">
        <v>0</v>
      </c>
      <c r="AJ398" s="4">
        <v>20.50423913043478</v>
      </c>
      <c r="AK398" s="4">
        <v>0</v>
      </c>
      <c r="AL398" s="10" t="s">
        <v>912</v>
      </c>
      <c r="AM398" s="1">
        <v>265852</v>
      </c>
      <c r="AN398" s="1">
        <v>7</v>
      </c>
      <c r="AX398"/>
      <c r="AY398"/>
    </row>
    <row r="399" spans="1:51" x14ac:dyDescent="0.25">
      <c r="A399" t="s">
        <v>496</v>
      </c>
      <c r="B399" t="s">
        <v>367</v>
      </c>
      <c r="C399" t="s">
        <v>761</v>
      </c>
      <c r="D399" t="s">
        <v>581</v>
      </c>
      <c r="E399" s="4">
        <v>49.532608695652172</v>
      </c>
      <c r="F399" s="4">
        <v>171.98576086956521</v>
      </c>
      <c r="G399" s="4">
        <v>54.394021739130437</v>
      </c>
      <c r="H399" s="10">
        <v>0.31627049509280664</v>
      </c>
      <c r="I399" s="4">
        <v>163.12597826086954</v>
      </c>
      <c r="J399" s="4">
        <v>54.394021739130437</v>
      </c>
      <c r="K399" s="10">
        <v>0.33344794200801064</v>
      </c>
      <c r="L399" s="4">
        <v>12.42217391304348</v>
      </c>
      <c r="M399" s="4">
        <v>0.27173913043478259</v>
      </c>
      <c r="N399" s="10">
        <v>2.1875328129921944E-2</v>
      </c>
      <c r="O399" s="4">
        <v>6.5772826086956524</v>
      </c>
      <c r="P399" s="4">
        <v>0.27173913043478259</v>
      </c>
      <c r="Q399" s="8">
        <v>4.1314802267356343E-2</v>
      </c>
      <c r="R399" s="4">
        <v>0</v>
      </c>
      <c r="S399" s="4">
        <v>0</v>
      </c>
      <c r="T399" s="10" t="s">
        <v>912</v>
      </c>
      <c r="U399" s="4">
        <v>5.8448913043478266</v>
      </c>
      <c r="V399" s="4">
        <v>0</v>
      </c>
      <c r="W399" s="10">
        <v>0</v>
      </c>
      <c r="X399" s="4">
        <v>18.196630434782612</v>
      </c>
      <c r="Y399" s="4">
        <v>0.12771739130434784</v>
      </c>
      <c r="Z399" s="10">
        <v>7.0187385385493007E-3</v>
      </c>
      <c r="AA399" s="4">
        <v>3.0148913043478269</v>
      </c>
      <c r="AB399" s="4">
        <v>0</v>
      </c>
      <c r="AC399" s="10">
        <v>0</v>
      </c>
      <c r="AD399" s="4">
        <v>97.445326086956513</v>
      </c>
      <c r="AE399" s="4">
        <v>53.75</v>
      </c>
      <c r="AF399" s="10">
        <v>0.55159136059574099</v>
      </c>
      <c r="AG399" s="4">
        <v>24.133152173913043</v>
      </c>
      <c r="AH399" s="4">
        <v>0</v>
      </c>
      <c r="AI399" s="10">
        <v>0</v>
      </c>
      <c r="AJ399" s="4">
        <v>16.773586956521736</v>
      </c>
      <c r="AK399" s="4">
        <v>0.24456521739130435</v>
      </c>
      <c r="AL399" s="10">
        <v>68.585333333333324</v>
      </c>
      <c r="AM399" s="1">
        <v>265762</v>
      </c>
      <c r="AN399" s="1">
        <v>7</v>
      </c>
      <c r="AX399"/>
      <c r="AY399"/>
    </row>
    <row r="400" spans="1:51" x14ac:dyDescent="0.25">
      <c r="A400" t="s">
        <v>496</v>
      </c>
      <c r="B400" t="s">
        <v>424</v>
      </c>
      <c r="C400" t="s">
        <v>739</v>
      </c>
      <c r="D400" t="s">
        <v>602</v>
      </c>
      <c r="E400" s="4">
        <v>44.423913043478258</v>
      </c>
      <c r="F400" s="4">
        <v>207.11565217391305</v>
      </c>
      <c r="G400" s="4">
        <v>7.9227173913043467</v>
      </c>
      <c r="H400" s="10">
        <v>3.8252625082394624E-2</v>
      </c>
      <c r="I400" s="4">
        <v>180.13195652173914</v>
      </c>
      <c r="J400" s="4">
        <v>7.9227173913043467</v>
      </c>
      <c r="K400" s="10">
        <v>4.3982853149925109E-2</v>
      </c>
      <c r="L400" s="4">
        <v>36.571521739130432</v>
      </c>
      <c r="M400" s="4">
        <v>0.68293478260869567</v>
      </c>
      <c r="N400" s="10">
        <v>1.8673950389053017E-2</v>
      </c>
      <c r="O400" s="4">
        <v>19.922065217391303</v>
      </c>
      <c r="P400" s="4">
        <v>0.68293478260869567</v>
      </c>
      <c r="Q400" s="8">
        <v>3.4280320597109393E-2</v>
      </c>
      <c r="R400" s="4">
        <v>11.220108695652174</v>
      </c>
      <c r="S400" s="4">
        <v>0</v>
      </c>
      <c r="T400" s="10">
        <v>0</v>
      </c>
      <c r="U400" s="4">
        <v>5.4293478260869561</v>
      </c>
      <c r="V400" s="4">
        <v>0</v>
      </c>
      <c r="W400" s="10">
        <v>0</v>
      </c>
      <c r="X400" s="4">
        <v>36.763586956521742</v>
      </c>
      <c r="Y400" s="4">
        <v>0.56793478260869568</v>
      </c>
      <c r="Z400" s="10">
        <v>1.544829625249464E-2</v>
      </c>
      <c r="AA400" s="4">
        <v>10.334239130434783</v>
      </c>
      <c r="AB400" s="4">
        <v>0</v>
      </c>
      <c r="AC400" s="10">
        <v>0</v>
      </c>
      <c r="AD400" s="4">
        <v>78.177282608695663</v>
      </c>
      <c r="AE400" s="4">
        <v>6.6501086956521736</v>
      </c>
      <c r="AF400" s="10">
        <v>8.5064464685198488E-2</v>
      </c>
      <c r="AG400" s="4">
        <v>2.1739130434782608E-2</v>
      </c>
      <c r="AH400" s="4">
        <v>2.1739130434782608E-2</v>
      </c>
      <c r="AI400" s="10">
        <v>1</v>
      </c>
      <c r="AJ400" s="4">
        <v>45.247282608695649</v>
      </c>
      <c r="AK400" s="4">
        <v>0</v>
      </c>
      <c r="AL400" s="10" t="s">
        <v>912</v>
      </c>
      <c r="AM400" s="1">
        <v>265837</v>
      </c>
      <c r="AN400" s="1">
        <v>7</v>
      </c>
      <c r="AX400"/>
      <c r="AY400"/>
    </row>
    <row r="401" spans="1:51" x14ac:dyDescent="0.25">
      <c r="A401" t="s">
        <v>496</v>
      </c>
      <c r="B401" t="s">
        <v>254</v>
      </c>
      <c r="C401" t="s">
        <v>716</v>
      </c>
      <c r="D401" t="s">
        <v>593</v>
      </c>
      <c r="E401" s="4">
        <v>59.695652173913047</v>
      </c>
      <c r="F401" s="4">
        <v>149.74706521739131</v>
      </c>
      <c r="G401" s="4">
        <v>10.721956521739131</v>
      </c>
      <c r="H401" s="10">
        <v>7.1600445098365134E-2</v>
      </c>
      <c r="I401" s="4">
        <v>131.60086956521738</v>
      </c>
      <c r="J401" s="4">
        <v>8.4610869565217381</v>
      </c>
      <c r="K401" s="10">
        <v>6.4293549005226602E-2</v>
      </c>
      <c r="L401" s="4">
        <v>20.039347826086953</v>
      </c>
      <c r="M401" s="4">
        <v>2.8695652173913047</v>
      </c>
      <c r="N401" s="10">
        <v>0.14319653724737205</v>
      </c>
      <c r="O401" s="4">
        <v>3.1911956521739135</v>
      </c>
      <c r="P401" s="4">
        <v>0.60869565217391308</v>
      </c>
      <c r="Q401" s="8">
        <v>0.19074219149153579</v>
      </c>
      <c r="R401" s="4">
        <v>11.195978260869563</v>
      </c>
      <c r="S401" s="4">
        <v>0.52173913043478259</v>
      </c>
      <c r="T401" s="10">
        <v>4.6600584448996639E-2</v>
      </c>
      <c r="U401" s="4">
        <v>5.6521739130434785</v>
      </c>
      <c r="V401" s="4">
        <v>1.7391304347826086</v>
      </c>
      <c r="W401" s="10">
        <v>0.30769230769230765</v>
      </c>
      <c r="X401" s="4">
        <v>30.234347826086967</v>
      </c>
      <c r="Y401" s="4">
        <v>4.8160869565217386</v>
      </c>
      <c r="Z401" s="10">
        <v>0.15929190813787938</v>
      </c>
      <c r="AA401" s="4">
        <v>1.2980434782608692</v>
      </c>
      <c r="AB401" s="4">
        <v>0</v>
      </c>
      <c r="AC401" s="10">
        <v>0</v>
      </c>
      <c r="AD401" s="4">
        <v>67.633152173913047</v>
      </c>
      <c r="AE401" s="4">
        <v>2.3841304347826089</v>
      </c>
      <c r="AF401" s="10">
        <v>3.5250914058419382E-2</v>
      </c>
      <c r="AG401" s="4">
        <v>2.1795652173913043</v>
      </c>
      <c r="AH401" s="4">
        <v>0</v>
      </c>
      <c r="AI401" s="10">
        <v>0</v>
      </c>
      <c r="AJ401" s="4">
        <v>28.362608695652167</v>
      </c>
      <c r="AK401" s="4">
        <v>0.65217391304347827</v>
      </c>
      <c r="AL401" s="10">
        <v>43.48933333333332</v>
      </c>
      <c r="AM401" s="1">
        <v>265586</v>
      </c>
      <c r="AN401" s="1">
        <v>7</v>
      </c>
      <c r="AX401"/>
      <c r="AY401"/>
    </row>
    <row r="402" spans="1:51" x14ac:dyDescent="0.25">
      <c r="A402" t="s">
        <v>496</v>
      </c>
      <c r="B402" t="s">
        <v>295</v>
      </c>
      <c r="C402" t="s">
        <v>754</v>
      </c>
      <c r="D402" t="s">
        <v>562</v>
      </c>
      <c r="E402" s="4">
        <v>66.293478260869563</v>
      </c>
      <c r="F402" s="4">
        <v>182.35000000000002</v>
      </c>
      <c r="G402" s="4">
        <v>0</v>
      </c>
      <c r="H402" s="10">
        <v>0</v>
      </c>
      <c r="I402" s="4">
        <v>173.72228260869565</v>
      </c>
      <c r="J402" s="4">
        <v>0</v>
      </c>
      <c r="K402" s="10">
        <v>0</v>
      </c>
      <c r="L402" s="4">
        <v>16.461956521739129</v>
      </c>
      <c r="M402" s="4">
        <v>0</v>
      </c>
      <c r="N402" s="10">
        <v>0</v>
      </c>
      <c r="O402" s="4">
        <v>14.75</v>
      </c>
      <c r="P402" s="4">
        <v>0</v>
      </c>
      <c r="Q402" s="8">
        <v>0</v>
      </c>
      <c r="R402" s="4">
        <v>1.7119565217391304</v>
      </c>
      <c r="S402" s="4">
        <v>0</v>
      </c>
      <c r="T402" s="10">
        <v>0</v>
      </c>
      <c r="U402" s="4">
        <v>0</v>
      </c>
      <c r="V402" s="4">
        <v>0</v>
      </c>
      <c r="W402" s="10" t="s">
        <v>912</v>
      </c>
      <c r="X402" s="4">
        <v>47.630434782608695</v>
      </c>
      <c r="Y402" s="4">
        <v>0</v>
      </c>
      <c r="Z402" s="10">
        <v>0</v>
      </c>
      <c r="AA402" s="4">
        <v>6.9157608695652177</v>
      </c>
      <c r="AB402" s="4">
        <v>0</v>
      </c>
      <c r="AC402" s="10">
        <v>0</v>
      </c>
      <c r="AD402" s="4">
        <v>101.26032608695652</v>
      </c>
      <c r="AE402" s="4">
        <v>0</v>
      </c>
      <c r="AF402" s="10">
        <v>0</v>
      </c>
      <c r="AG402" s="4">
        <v>0</v>
      </c>
      <c r="AH402" s="4">
        <v>0</v>
      </c>
      <c r="AI402" s="10" t="s">
        <v>912</v>
      </c>
      <c r="AJ402" s="4">
        <v>10.081521739130435</v>
      </c>
      <c r="AK402" s="4">
        <v>0</v>
      </c>
      <c r="AL402" s="10" t="s">
        <v>912</v>
      </c>
      <c r="AM402" s="1">
        <v>265661</v>
      </c>
      <c r="AN402" s="1">
        <v>7</v>
      </c>
      <c r="AX402"/>
      <c r="AY402"/>
    </row>
    <row r="403" spans="1:51" x14ac:dyDescent="0.25">
      <c r="A403" t="s">
        <v>496</v>
      </c>
      <c r="B403" t="s">
        <v>255</v>
      </c>
      <c r="C403" t="s">
        <v>809</v>
      </c>
      <c r="D403" t="s">
        <v>589</v>
      </c>
      <c r="E403" s="4">
        <v>67.630434782608702</v>
      </c>
      <c r="F403" s="4">
        <v>188.565</v>
      </c>
      <c r="G403" s="4">
        <v>47.254130434782603</v>
      </c>
      <c r="H403" s="10">
        <v>0.25059862877407052</v>
      </c>
      <c r="I403" s="4">
        <v>171.29021739130434</v>
      </c>
      <c r="J403" s="4">
        <v>47.254130434782603</v>
      </c>
      <c r="K403" s="10">
        <v>0.27587174068927006</v>
      </c>
      <c r="L403" s="4">
        <v>11.900000000000002</v>
      </c>
      <c r="M403" s="4">
        <v>0</v>
      </c>
      <c r="N403" s="10">
        <v>0</v>
      </c>
      <c r="O403" s="4">
        <v>6.2478260869565228</v>
      </c>
      <c r="P403" s="4">
        <v>0</v>
      </c>
      <c r="Q403" s="8">
        <v>0</v>
      </c>
      <c r="R403" s="4">
        <v>0</v>
      </c>
      <c r="S403" s="4">
        <v>0</v>
      </c>
      <c r="T403" s="10" t="s">
        <v>912</v>
      </c>
      <c r="U403" s="4">
        <v>5.6521739130434785</v>
      </c>
      <c r="V403" s="4">
        <v>0</v>
      </c>
      <c r="W403" s="10">
        <v>0</v>
      </c>
      <c r="X403" s="4">
        <v>44.485217391304339</v>
      </c>
      <c r="Y403" s="4">
        <v>8.9535869565217379</v>
      </c>
      <c r="Z403" s="10">
        <v>0.2012710621994605</v>
      </c>
      <c r="AA403" s="4">
        <v>11.622608695652174</v>
      </c>
      <c r="AB403" s="4">
        <v>0</v>
      </c>
      <c r="AC403" s="10">
        <v>0</v>
      </c>
      <c r="AD403" s="4">
        <v>62.016086956521725</v>
      </c>
      <c r="AE403" s="4">
        <v>30.609782608695646</v>
      </c>
      <c r="AF403" s="10">
        <v>0.49357810385804524</v>
      </c>
      <c r="AG403" s="4">
        <v>36.555978260869566</v>
      </c>
      <c r="AH403" s="4">
        <v>0</v>
      </c>
      <c r="AI403" s="10">
        <v>0</v>
      </c>
      <c r="AJ403" s="4">
        <v>21.985108695652173</v>
      </c>
      <c r="AK403" s="4">
        <v>7.690760869565219</v>
      </c>
      <c r="AL403" s="10">
        <v>2.8586389654441375</v>
      </c>
      <c r="AM403" s="1">
        <v>265589</v>
      </c>
      <c r="AN403" s="1">
        <v>7</v>
      </c>
      <c r="AX403"/>
      <c r="AY403"/>
    </row>
    <row r="404" spans="1:51" x14ac:dyDescent="0.25">
      <c r="A404" t="s">
        <v>496</v>
      </c>
      <c r="B404" t="s">
        <v>23</v>
      </c>
      <c r="C404" t="s">
        <v>726</v>
      </c>
      <c r="D404" t="s">
        <v>593</v>
      </c>
      <c r="E404" s="4">
        <v>143.96739130434781</v>
      </c>
      <c r="F404" s="4">
        <v>323.51706521739129</v>
      </c>
      <c r="G404" s="4">
        <v>10.397282608695651</v>
      </c>
      <c r="H404" s="10">
        <v>3.2138281798856791E-2</v>
      </c>
      <c r="I404" s="4">
        <v>308.2127173913043</v>
      </c>
      <c r="J404" s="4">
        <v>10.397282608695651</v>
      </c>
      <c r="K404" s="10">
        <v>3.3734112909738725E-2</v>
      </c>
      <c r="L404" s="4">
        <v>44.662391304347835</v>
      </c>
      <c r="M404" s="4">
        <v>5.2203260869565202</v>
      </c>
      <c r="N404" s="10">
        <v>0.1168841599049876</v>
      </c>
      <c r="O404" s="4">
        <v>31.879782608695663</v>
      </c>
      <c r="P404" s="4">
        <v>5.2203260869565202</v>
      </c>
      <c r="Q404" s="8">
        <v>0.16375036652642047</v>
      </c>
      <c r="R404" s="4">
        <v>8.7826086956521738</v>
      </c>
      <c r="S404" s="4">
        <v>0</v>
      </c>
      <c r="T404" s="10">
        <v>0</v>
      </c>
      <c r="U404" s="4">
        <v>4</v>
      </c>
      <c r="V404" s="4">
        <v>0</v>
      </c>
      <c r="W404" s="10">
        <v>0</v>
      </c>
      <c r="X404" s="4">
        <v>83.691739130434797</v>
      </c>
      <c r="Y404" s="4">
        <v>0</v>
      </c>
      <c r="Z404" s="10">
        <v>0</v>
      </c>
      <c r="AA404" s="4">
        <v>2.5217391304347827</v>
      </c>
      <c r="AB404" s="4">
        <v>0</v>
      </c>
      <c r="AC404" s="10">
        <v>0</v>
      </c>
      <c r="AD404" s="4">
        <v>135.57456521739124</v>
      </c>
      <c r="AE404" s="4">
        <v>5.1769565217391316</v>
      </c>
      <c r="AF404" s="10">
        <v>3.8185307940600662E-2</v>
      </c>
      <c r="AG404" s="4">
        <v>5.8554347826086959</v>
      </c>
      <c r="AH404" s="4">
        <v>0</v>
      </c>
      <c r="AI404" s="10">
        <v>0</v>
      </c>
      <c r="AJ404" s="4">
        <v>51.211195652173913</v>
      </c>
      <c r="AK404" s="4">
        <v>0</v>
      </c>
      <c r="AL404" s="10" t="s">
        <v>912</v>
      </c>
      <c r="AM404" s="1">
        <v>265120</v>
      </c>
      <c r="AN404" s="1">
        <v>7</v>
      </c>
      <c r="AX404"/>
      <c r="AY404"/>
    </row>
    <row r="405" spans="1:51" x14ac:dyDescent="0.25">
      <c r="A405" t="s">
        <v>496</v>
      </c>
      <c r="B405" t="s">
        <v>450</v>
      </c>
      <c r="C405" t="s">
        <v>859</v>
      </c>
      <c r="D405" t="s">
        <v>542</v>
      </c>
      <c r="E405" s="4">
        <v>40.836956521739133</v>
      </c>
      <c r="F405" s="4">
        <v>145.41684782608695</v>
      </c>
      <c r="G405" s="4">
        <v>10.614130434782608</v>
      </c>
      <c r="H405" s="10">
        <v>7.2991063920438609E-2</v>
      </c>
      <c r="I405" s="4">
        <v>135.04826086956521</v>
      </c>
      <c r="J405" s="4">
        <v>10.614130434782608</v>
      </c>
      <c r="K405" s="10">
        <v>7.8595091609762691E-2</v>
      </c>
      <c r="L405" s="4">
        <v>16.166086956521738</v>
      </c>
      <c r="M405" s="4">
        <v>0</v>
      </c>
      <c r="N405" s="10">
        <v>0</v>
      </c>
      <c r="O405" s="4">
        <v>5.7975000000000003</v>
      </c>
      <c r="P405" s="4">
        <v>0</v>
      </c>
      <c r="Q405" s="8">
        <v>0</v>
      </c>
      <c r="R405" s="4">
        <v>4.6294565217391295</v>
      </c>
      <c r="S405" s="4">
        <v>0</v>
      </c>
      <c r="T405" s="10">
        <v>0</v>
      </c>
      <c r="U405" s="4">
        <v>5.7391304347826084</v>
      </c>
      <c r="V405" s="4">
        <v>0</v>
      </c>
      <c r="W405" s="10">
        <v>0</v>
      </c>
      <c r="X405" s="4">
        <v>26.39152173913044</v>
      </c>
      <c r="Y405" s="4">
        <v>1.0652173913043479</v>
      </c>
      <c r="Z405" s="10">
        <v>4.0362105748717056E-2</v>
      </c>
      <c r="AA405" s="4">
        <v>0</v>
      </c>
      <c r="AB405" s="4">
        <v>0</v>
      </c>
      <c r="AC405" s="10" t="s">
        <v>912</v>
      </c>
      <c r="AD405" s="4">
        <v>71.631086956521727</v>
      </c>
      <c r="AE405" s="4">
        <v>9.4211956521739122</v>
      </c>
      <c r="AF405" s="10">
        <v>0.13152384045061807</v>
      </c>
      <c r="AG405" s="4">
        <v>7.9757608695652156</v>
      </c>
      <c r="AH405" s="4">
        <v>0</v>
      </c>
      <c r="AI405" s="10">
        <v>0</v>
      </c>
      <c r="AJ405" s="4">
        <v>23.252391304347825</v>
      </c>
      <c r="AK405" s="4">
        <v>0.12771739130434784</v>
      </c>
      <c r="AL405" s="10">
        <v>182.06127659574466</v>
      </c>
      <c r="AM405" s="1">
        <v>265866</v>
      </c>
      <c r="AN405" s="1">
        <v>7</v>
      </c>
      <c r="AX405"/>
      <c r="AY405"/>
    </row>
    <row r="406" spans="1:51" x14ac:dyDescent="0.25">
      <c r="A406" t="s">
        <v>496</v>
      </c>
      <c r="B406" t="s">
        <v>403</v>
      </c>
      <c r="C406" t="s">
        <v>739</v>
      </c>
      <c r="D406" t="s">
        <v>602</v>
      </c>
      <c r="E406" s="4">
        <v>46.281690140845072</v>
      </c>
      <c r="F406" s="4">
        <v>78.45140845070425</v>
      </c>
      <c r="G406" s="4">
        <v>4.6329577464788736</v>
      </c>
      <c r="H406" s="10">
        <v>5.9055125178409516E-2</v>
      </c>
      <c r="I406" s="4">
        <v>67.574788732394381</v>
      </c>
      <c r="J406" s="4">
        <v>4.6329577464788736</v>
      </c>
      <c r="K406" s="10">
        <v>6.856044737077957E-2</v>
      </c>
      <c r="L406" s="4">
        <v>23.370563380281695</v>
      </c>
      <c r="M406" s="4">
        <v>0</v>
      </c>
      <c r="N406" s="10">
        <v>0</v>
      </c>
      <c r="O406" s="4">
        <v>12.719295774647891</v>
      </c>
      <c r="P406" s="4">
        <v>0</v>
      </c>
      <c r="Q406" s="8">
        <v>0</v>
      </c>
      <c r="R406" s="4">
        <v>10.651267605633803</v>
      </c>
      <c r="S406" s="4">
        <v>0</v>
      </c>
      <c r="T406" s="10">
        <v>0</v>
      </c>
      <c r="U406" s="4">
        <v>0</v>
      </c>
      <c r="V406" s="4">
        <v>0</v>
      </c>
      <c r="W406" s="10" t="s">
        <v>912</v>
      </c>
      <c r="X406" s="4">
        <v>21.968873239436626</v>
      </c>
      <c r="Y406" s="4">
        <v>0</v>
      </c>
      <c r="Z406" s="10">
        <v>0</v>
      </c>
      <c r="AA406" s="4">
        <v>0.22535211267605634</v>
      </c>
      <c r="AB406" s="4">
        <v>0</v>
      </c>
      <c r="AC406" s="10">
        <v>0</v>
      </c>
      <c r="AD406" s="4">
        <v>15.858309859154934</v>
      </c>
      <c r="AE406" s="4">
        <v>3.409859154929578</v>
      </c>
      <c r="AF406" s="10">
        <v>0.21502033856155742</v>
      </c>
      <c r="AG406" s="4">
        <v>4.2822535211267621</v>
      </c>
      <c r="AH406" s="4">
        <v>0</v>
      </c>
      <c r="AI406" s="10">
        <v>0</v>
      </c>
      <c r="AJ406" s="4">
        <v>12.746056338028165</v>
      </c>
      <c r="AK406" s="4">
        <v>1.2230985915492958</v>
      </c>
      <c r="AL406" s="10">
        <v>10.421119299861811</v>
      </c>
      <c r="AM406" s="1">
        <v>265810</v>
      </c>
      <c r="AN406" s="1">
        <v>7</v>
      </c>
      <c r="AX406"/>
      <c r="AY406"/>
    </row>
    <row r="407" spans="1:51" x14ac:dyDescent="0.25">
      <c r="A407" t="s">
        <v>496</v>
      </c>
      <c r="B407" t="s">
        <v>383</v>
      </c>
      <c r="C407" t="s">
        <v>681</v>
      </c>
      <c r="D407" t="s">
        <v>567</v>
      </c>
      <c r="E407" s="4">
        <v>51.507042253521128</v>
      </c>
      <c r="F407" s="4">
        <v>197.91408450704225</v>
      </c>
      <c r="G407" s="4">
        <v>0</v>
      </c>
      <c r="H407" s="10">
        <v>0</v>
      </c>
      <c r="I407" s="4">
        <v>181.04422535211268</v>
      </c>
      <c r="J407" s="4">
        <v>0</v>
      </c>
      <c r="K407" s="10">
        <v>0</v>
      </c>
      <c r="L407" s="4">
        <v>33.114788732394359</v>
      </c>
      <c r="M407" s="4">
        <v>0</v>
      </c>
      <c r="N407" s="10">
        <v>0</v>
      </c>
      <c r="O407" s="4">
        <v>22.581830985915484</v>
      </c>
      <c r="P407" s="4">
        <v>0</v>
      </c>
      <c r="Q407" s="8">
        <v>0</v>
      </c>
      <c r="R407" s="4">
        <v>5.575211267605634</v>
      </c>
      <c r="S407" s="4">
        <v>0</v>
      </c>
      <c r="T407" s="10">
        <v>0</v>
      </c>
      <c r="U407" s="4">
        <v>4.957746478873239</v>
      </c>
      <c r="V407" s="4">
        <v>0</v>
      </c>
      <c r="W407" s="10">
        <v>0</v>
      </c>
      <c r="X407" s="4">
        <v>20.624788732394371</v>
      </c>
      <c r="Y407" s="4">
        <v>0</v>
      </c>
      <c r="Z407" s="10">
        <v>0</v>
      </c>
      <c r="AA407" s="4">
        <v>6.3369014084507036</v>
      </c>
      <c r="AB407" s="4">
        <v>0</v>
      </c>
      <c r="AC407" s="10">
        <v>0</v>
      </c>
      <c r="AD407" s="4">
        <v>47.442535211267625</v>
      </c>
      <c r="AE407" s="4">
        <v>0</v>
      </c>
      <c r="AF407" s="10">
        <v>0</v>
      </c>
      <c r="AG407" s="4">
        <v>40.136619718309859</v>
      </c>
      <c r="AH407" s="4">
        <v>0</v>
      </c>
      <c r="AI407" s="10">
        <v>0</v>
      </c>
      <c r="AJ407" s="4">
        <v>50.258450704225346</v>
      </c>
      <c r="AK407" s="4">
        <v>0</v>
      </c>
      <c r="AL407" s="10" t="s">
        <v>912</v>
      </c>
      <c r="AM407" s="1">
        <v>265785</v>
      </c>
      <c r="AN407" s="1">
        <v>7</v>
      </c>
      <c r="AX407"/>
      <c r="AY407"/>
    </row>
    <row r="408" spans="1:51" x14ac:dyDescent="0.25">
      <c r="A408" t="s">
        <v>496</v>
      </c>
      <c r="B408" t="s">
        <v>376</v>
      </c>
      <c r="C408" t="s">
        <v>703</v>
      </c>
      <c r="D408" t="s">
        <v>523</v>
      </c>
      <c r="E408" s="4">
        <v>46.183098591549296</v>
      </c>
      <c r="F408" s="4">
        <v>180.37830985915497</v>
      </c>
      <c r="G408" s="4">
        <v>0</v>
      </c>
      <c r="H408" s="10">
        <v>0</v>
      </c>
      <c r="I408" s="4">
        <v>162.82718309859158</v>
      </c>
      <c r="J408" s="4">
        <v>0</v>
      </c>
      <c r="K408" s="10">
        <v>0</v>
      </c>
      <c r="L408" s="4">
        <v>17.941549295774649</v>
      </c>
      <c r="M408" s="4">
        <v>0</v>
      </c>
      <c r="N408" s="10">
        <v>0</v>
      </c>
      <c r="O408" s="4">
        <v>11.4</v>
      </c>
      <c r="P408" s="4">
        <v>0</v>
      </c>
      <c r="Q408" s="8">
        <v>0</v>
      </c>
      <c r="R408" s="4">
        <v>0.90140845070422537</v>
      </c>
      <c r="S408" s="4">
        <v>0</v>
      </c>
      <c r="T408" s="10">
        <v>0</v>
      </c>
      <c r="U408" s="4">
        <v>5.6401408450704213</v>
      </c>
      <c r="V408" s="4">
        <v>0</v>
      </c>
      <c r="W408" s="10">
        <v>0</v>
      </c>
      <c r="X408" s="4">
        <v>29.252253521126757</v>
      </c>
      <c r="Y408" s="4">
        <v>0</v>
      </c>
      <c r="Z408" s="10">
        <v>0</v>
      </c>
      <c r="AA408" s="4">
        <v>11.009577464788736</v>
      </c>
      <c r="AB408" s="4">
        <v>0</v>
      </c>
      <c r="AC408" s="10">
        <v>0</v>
      </c>
      <c r="AD408" s="4">
        <v>59.593943661971835</v>
      </c>
      <c r="AE408" s="4">
        <v>0</v>
      </c>
      <c r="AF408" s="10">
        <v>0</v>
      </c>
      <c r="AG408" s="4">
        <v>17.372112676056339</v>
      </c>
      <c r="AH408" s="4">
        <v>0</v>
      </c>
      <c r="AI408" s="10">
        <v>0</v>
      </c>
      <c r="AJ408" s="4">
        <v>45.208873239436649</v>
      </c>
      <c r="AK408" s="4">
        <v>0</v>
      </c>
      <c r="AL408" s="10" t="s">
        <v>912</v>
      </c>
      <c r="AM408" s="1">
        <v>265772</v>
      </c>
      <c r="AN408" s="1">
        <v>7</v>
      </c>
      <c r="AX408"/>
      <c r="AY408"/>
    </row>
    <row r="409" spans="1:51" x14ac:dyDescent="0.25">
      <c r="A409" t="s">
        <v>496</v>
      </c>
      <c r="B409" t="s">
        <v>121</v>
      </c>
      <c r="C409" t="s">
        <v>726</v>
      </c>
      <c r="D409" t="s">
        <v>593</v>
      </c>
      <c r="E409" s="4">
        <v>85.845070422535215</v>
      </c>
      <c r="F409" s="4">
        <v>232.36042253521126</v>
      </c>
      <c r="G409" s="4">
        <v>3.045774647887324</v>
      </c>
      <c r="H409" s="10">
        <v>1.3107975164857413E-2</v>
      </c>
      <c r="I409" s="4">
        <v>217.4018309859155</v>
      </c>
      <c r="J409" s="4">
        <v>3.045774647887324</v>
      </c>
      <c r="K409" s="10">
        <v>1.4009884986132643E-2</v>
      </c>
      <c r="L409" s="4">
        <v>27.856056338028171</v>
      </c>
      <c r="M409" s="4">
        <v>0</v>
      </c>
      <c r="N409" s="10">
        <v>0</v>
      </c>
      <c r="O409" s="4">
        <v>12.897464788732396</v>
      </c>
      <c r="P409" s="4">
        <v>0</v>
      </c>
      <c r="Q409" s="8">
        <v>0</v>
      </c>
      <c r="R409" s="4">
        <v>9.3247887323943672</v>
      </c>
      <c r="S409" s="4">
        <v>0</v>
      </c>
      <c r="T409" s="10">
        <v>0</v>
      </c>
      <c r="U409" s="4">
        <v>5.6338028169014081</v>
      </c>
      <c r="V409" s="4">
        <v>0</v>
      </c>
      <c r="W409" s="10">
        <v>0</v>
      </c>
      <c r="X409" s="4">
        <v>45.156197183098591</v>
      </c>
      <c r="Y409" s="4">
        <v>3.045774647887324</v>
      </c>
      <c r="Z409" s="10">
        <v>6.7449759676116397E-2</v>
      </c>
      <c r="AA409" s="4">
        <v>0</v>
      </c>
      <c r="AB409" s="4">
        <v>0</v>
      </c>
      <c r="AC409" s="10" t="s">
        <v>912</v>
      </c>
      <c r="AD409" s="4">
        <v>121.75718309859155</v>
      </c>
      <c r="AE409" s="4">
        <v>0</v>
      </c>
      <c r="AF409" s="10">
        <v>0</v>
      </c>
      <c r="AG409" s="4">
        <v>0</v>
      </c>
      <c r="AH409" s="4">
        <v>0</v>
      </c>
      <c r="AI409" s="10" t="s">
        <v>912</v>
      </c>
      <c r="AJ409" s="4">
        <v>37.590985915492958</v>
      </c>
      <c r="AK409" s="4">
        <v>0</v>
      </c>
      <c r="AL409" s="10" t="s">
        <v>912</v>
      </c>
      <c r="AM409" s="1">
        <v>265365</v>
      </c>
      <c r="AN409" s="1">
        <v>7</v>
      </c>
      <c r="AX409"/>
      <c r="AY409"/>
    </row>
    <row r="410" spans="1:51" x14ac:dyDescent="0.25">
      <c r="A410" t="s">
        <v>496</v>
      </c>
      <c r="B410" t="s">
        <v>289</v>
      </c>
      <c r="C410" t="s">
        <v>822</v>
      </c>
      <c r="D410" t="s">
        <v>624</v>
      </c>
      <c r="E410" s="4">
        <v>46.563380281690144</v>
      </c>
      <c r="F410" s="4">
        <v>161.25521126760569</v>
      </c>
      <c r="G410" s="4">
        <v>1.8484507042253522</v>
      </c>
      <c r="H410" s="10">
        <v>1.1462889724275749E-2</v>
      </c>
      <c r="I410" s="4">
        <v>153.15295774647893</v>
      </c>
      <c r="J410" s="4">
        <v>1.8484507042253522</v>
      </c>
      <c r="K410" s="10">
        <v>1.2069311173769016E-2</v>
      </c>
      <c r="L410" s="4">
        <v>23.360281690140845</v>
      </c>
      <c r="M410" s="4">
        <v>0.51859154929577467</v>
      </c>
      <c r="N410" s="10">
        <v>2.2199713007512452E-2</v>
      </c>
      <c r="O410" s="4">
        <v>16.500281690140845</v>
      </c>
      <c r="P410" s="4">
        <v>0.51859154929577467</v>
      </c>
      <c r="Q410" s="8">
        <v>3.1429254302103249E-2</v>
      </c>
      <c r="R410" s="4">
        <v>4.0143661971830982</v>
      </c>
      <c r="S410" s="4">
        <v>0</v>
      </c>
      <c r="T410" s="10">
        <v>0</v>
      </c>
      <c r="U410" s="4">
        <v>2.8456338028169013</v>
      </c>
      <c r="V410" s="4">
        <v>0</v>
      </c>
      <c r="W410" s="10">
        <v>0</v>
      </c>
      <c r="X410" s="4">
        <v>14.507042253521124</v>
      </c>
      <c r="Y410" s="4">
        <v>1.3298591549295775</v>
      </c>
      <c r="Z410" s="10">
        <v>9.1669902912621379E-2</v>
      </c>
      <c r="AA410" s="4">
        <v>1.2422535211267605</v>
      </c>
      <c r="AB410" s="4">
        <v>0</v>
      </c>
      <c r="AC410" s="10">
        <v>0</v>
      </c>
      <c r="AD410" s="4">
        <v>51.152253521126781</v>
      </c>
      <c r="AE410" s="4">
        <v>0</v>
      </c>
      <c r="AF410" s="10">
        <v>0</v>
      </c>
      <c r="AG410" s="4">
        <v>15.655070422535214</v>
      </c>
      <c r="AH410" s="4">
        <v>0</v>
      </c>
      <c r="AI410" s="10">
        <v>0</v>
      </c>
      <c r="AJ410" s="4">
        <v>55.338309859154954</v>
      </c>
      <c r="AK410" s="4">
        <v>0</v>
      </c>
      <c r="AL410" s="10" t="s">
        <v>912</v>
      </c>
      <c r="AM410" s="1">
        <v>265651</v>
      </c>
      <c r="AN410" s="1">
        <v>7</v>
      </c>
      <c r="AX410"/>
      <c r="AY410"/>
    </row>
    <row r="411" spans="1:51" x14ac:dyDescent="0.25">
      <c r="A411" t="s">
        <v>496</v>
      </c>
      <c r="B411" t="s">
        <v>380</v>
      </c>
      <c r="C411" t="s">
        <v>734</v>
      </c>
      <c r="D411" t="s">
        <v>547</v>
      </c>
      <c r="E411" s="4">
        <v>36.436619718309856</v>
      </c>
      <c r="F411" s="4">
        <v>166.44535211267609</v>
      </c>
      <c r="G411" s="4">
        <v>0</v>
      </c>
      <c r="H411" s="10">
        <v>0</v>
      </c>
      <c r="I411" s="4">
        <v>151.65464788732399</v>
      </c>
      <c r="J411" s="4">
        <v>0</v>
      </c>
      <c r="K411" s="10">
        <v>0</v>
      </c>
      <c r="L411" s="4">
        <v>13.641549295774645</v>
      </c>
      <c r="M411" s="4">
        <v>0</v>
      </c>
      <c r="N411" s="10">
        <v>0</v>
      </c>
      <c r="O411" s="4">
        <v>3.5069014084507044</v>
      </c>
      <c r="P411" s="4">
        <v>0</v>
      </c>
      <c r="Q411" s="8">
        <v>0</v>
      </c>
      <c r="R411" s="4">
        <v>4.6135211267605625</v>
      </c>
      <c r="S411" s="4">
        <v>0</v>
      </c>
      <c r="T411" s="10">
        <v>0</v>
      </c>
      <c r="U411" s="4">
        <v>5.5211267605633791</v>
      </c>
      <c r="V411" s="4">
        <v>0</v>
      </c>
      <c r="W411" s="10">
        <v>0</v>
      </c>
      <c r="X411" s="4">
        <v>16.969014084507048</v>
      </c>
      <c r="Y411" s="4">
        <v>0</v>
      </c>
      <c r="Z411" s="10">
        <v>0</v>
      </c>
      <c r="AA411" s="4">
        <v>4.6560563380281694</v>
      </c>
      <c r="AB411" s="4">
        <v>0</v>
      </c>
      <c r="AC411" s="10">
        <v>0</v>
      </c>
      <c r="AD411" s="4">
        <v>53.270985915492972</v>
      </c>
      <c r="AE411" s="4">
        <v>0</v>
      </c>
      <c r="AF411" s="10">
        <v>0</v>
      </c>
      <c r="AG411" s="4">
        <v>32.14676056338029</v>
      </c>
      <c r="AH411" s="4">
        <v>0</v>
      </c>
      <c r="AI411" s="10">
        <v>0</v>
      </c>
      <c r="AJ411" s="4">
        <v>45.760985915492967</v>
      </c>
      <c r="AK411" s="4">
        <v>0</v>
      </c>
      <c r="AL411" s="10" t="s">
        <v>912</v>
      </c>
      <c r="AM411" s="1">
        <v>265779</v>
      </c>
      <c r="AN411" s="1">
        <v>7</v>
      </c>
      <c r="AX411"/>
      <c r="AY411"/>
    </row>
    <row r="412" spans="1:51" x14ac:dyDescent="0.25">
      <c r="A412" t="s">
        <v>496</v>
      </c>
      <c r="B412" t="s">
        <v>233</v>
      </c>
      <c r="C412" t="s">
        <v>804</v>
      </c>
      <c r="D412" t="s">
        <v>625</v>
      </c>
      <c r="E412" s="4">
        <v>70.901408450704224</v>
      </c>
      <c r="F412" s="4">
        <v>225.82647887323952</v>
      </c>
      <c r="G412" s="4">
        <v>0</v>
      </c>
      <c r="H412" s="10">
        <v>0</v>
      </c>
      <c r="I412" s="4">
        <v>213.8757746478874</v>
      </c>
      <c r="J412" s="4">
        <v>0</v>
      </c>
      <c r="K412" s="10">
        <v>0</v>
      </c>
      <c r="L412" s="4">
        <v>46.029295774647878</v>
      </c>
      <c r="M412" s="4">
        <v>0</v>
      </c>
      <c r="N412" s="10">
        <v>0</v>
      </c>
      <c r="O412" s="4">
        <v>34.078591549295766</v>
      </c>
      <c r="P412" s="4">
        <v>0</v>
      </c>
      <c r="Q412" s="8">
        <v>0</v>
      </c>
      <c r="R412" s="4">
        <v>6.9716901408450704</v>
      </c>
      <c r="S412" s="4">
        <v>0</v>
      </c>
      <c r="T412" s="10">
        <v>0</v>
      </c>
      <c r="U412" s="4">
        <v>4.9790140845070425</v>
      </c>
      <c r="V412" s="4">
        <v>0</v>
      </c>
      <c r="W412" s="10">
        <v>0</v>
      </c>
      <c r="X412" s="4">
        <v>28.951267605633817</v>
      </c>
      <c r="Y412" s="4">
        <v>0</v>
      </c>
      <c r="Z412" s="10">
        <v>0</v>
      </c>
      <c r="AA412" s="4">
        <v>0</v>
      </c>
      <c r="AB412" s="4">
        <v>0</v>
      </c>
      <c r="AC412" s="10" t="s">
        <v>912</v>
      </c>
      <c r="AD412" s="4">
        <v>115.30042253521133</v>
      </c>
      <c r="AE412" s="4">
        <v>0</v>
      </c>
      <c r="AF412" s="10">
        <v>0</v>
      </c>
      <c r="AG412" s="4">
        <v>16.154647887323936</v>
      </c>
      <c r="AH412" s="4">
        <v>0</v>
      </c>
      <c r="AI412" s="10">
        <v>0</v>
      </c>
      <c r="AJ412" s="4">
        <v>19.390845070422547</v>
      </c>
      <c r="AK412" s="4">
        <v>0</v>
      </c>
      <c r="AL412" s="10" t="s">
        <v>912</v>
      </c>
      <c r="AM412" s="1">
        <v>265553</v>
      </c>
      <c r="AN412" s="1">
        <v>7</v>
      </c>
      <c r="AX412"/>
      <c r="AY412"/>
    </row>
    <row r="413" spans="1:51" x14ac:dyDescent="0.25">
      <c r="A413" t="s">
        <v>496</v>
      </c>
      <c r="B413" t="s">
        <v>194</v>
      </c>
      <c r="C413" t="s">
        <v>752</v>
      </c>
      <c r="D413" t="s">
        <v>593</v>
      </c>
      <c r="E413" s="4">
        <v>136.21126760563379</v>
      </c>
      <c r="F413" s="4">
        <v>406.75985915492953</v>
      </c>
      <c r="G413" s="4">
        <v>0</v>
      </c>
      <c r="H413" s="10">
        <v>0</v>
      </c>
      <c r="I413" s="4">
        <v>383.9036619718309</v>
      </c>
      <c r="J413" s="4">
        <v>0</v>
      </c>
      <c r="K413" s="10">
        <v>0</v>
      </c>
      <c r="L413" s="4">
        <v>26.792957746478873</v>
      </c>
      <c r="M413" s="4">
        <v>0</v>
      </c>
      <c r="N413" s="10">
        <v>0</v>
      </c>
      <c r="O413" s="4">
        <v>9.4700000000000006</v>
      </c>
      <c r="P413" s="4">
        <v>0</v>
      </c>
      <c r="Q413" s="8">
        <v>0</v>
      </c>
      <c r="R413" s="4">
        <v>11.689154929577464</v>
      </c>
      <c r="S413" s="4">
        <v>0</v>
      </c>
      <c r="T413" s="10">
        <v>0</v>
      </c>
      <c r="U413" s="4">
        <v>5.6338028169014081</v>
      </c>
      <c r="V413" s="4">
        <v>0</v>
      </c>
      <c r="W413" s="10">
        <v>0</v>
      </c>
      <c r="X413" s="4">
        <v>125.07014084507044</v>
      </c>
      <c r="Y413" s="4">
        <v>0</v>
      </c>
      <c r="Z413" s="10">
        <v>0</v>
      </c>
      <c r="AA413" s="4">
        <v>5.5332394366197191</v>
      </c>
      <c r="AB413" s="4">
        <v>0</v>
      </c>
      <c r="AC413" s="10">
        <v>0</v>
      </c>
      <c r="AD413" s="4">
        <v>211.29436619718302</v>
      </c>
      <c r="AE413" s="4">
        <v>0</v>
      </c>
      <c r="AF413" s="10">
        <v>0</v>
      </c>
      <c r="AG413" s="4">
        <v>0</v>
      </c>
      <c r="AH413" s="4">
        <v>0</v>
      </c>
      <c r="AI413" s="10" t="s">
        <v>912</v>
      </c>
      <c r="AJ413" s="4">
        <v>38.069154929577472</v>
      </c>
      <c r="AK413" s="4">
        <v>0</v>
      </c>
      <c r="AL413" s="10" t="s">
        <v>912</v>
      </c>
      <c r="AM413" s="1">
        <v>265486</v>
      </c>
      <c r="AN413" s="1">
        <v>7</v>
      </c>
      <c r="AX413"/>
      <c r="AY413"/>
    </row>
    <row r="414" spans="1:51" x14ac:dyDescent="0.25">
      <c r="A414" t="s">
        <v>496</v>
      </c>
      <c r="B414" t="s">
        <v>408</v>
      </c>
      <c r="C414" t="s">
        <v>739</v>
      </c>
      <c r="D414" t="s">
        <v>602</v>
      </c>
      <c r="E414" s="4">
        <v>26.43661971830986</v>
      </c>
      <c r="F414" s="4">
        <v>139.14253521126759</v>
      </c>
      <c r="G414" s="4">
        <v>0</v>
      </c>
      <c r="H414" s="10">
        <v>0</v>
      </c>
      <c r="I414" s="4">
        <v>126.26042253521123</v>
      </c>
      <c r="J414" s="4">
        <v>0</v>
      </c>
      <c r="K414" s="10">
        <v>0</v>
      </c>
      <c r="L414" s="4">
        <v>16.020563380281693</v>
      </c>
      <c r="M414" s="4">
        <v>0</v>
      </c>
      <c r="N414" s="10">
        <v>0</v>
      </c>
      <c r="O414" s="4">
        <v>8.0304225352112688</v>
      </c>
      <c r="P414" s="4">
        <v>0</v>
      </c>
      <c r="Q414" s="8">
        <v>0</v>
      </c>
      <c r="R414" s="4">
        <v>2.9295774647887325</v>
      </c>
      <c r="S414" s="4">
        <v>0</v>
      </c>
      <c r="T414" s="10">
        <v>0</v>
      </c>
      <c r="U414" s="4">
        <v>5.0605633802816907</v>
      </c>
      <c r="V414" s="4">
        <v>0</v>
      </c>
      <c r="W414" s="10">
        <v>0</v>
      </c>
      <c r="X414" s="4">
        <v>22.734084507042244</v>
      </c>
      <c r="Y414" s="4">
        <v>0</v>
      </c>
      <c r="Z414" s="10">
        <v>0</v>
      </c>
      <c r="AA414" s="4">
        <v>4.8919718309859164</v>
      </c>
      <c r="AB414" s="4">
        <v>0</v>
      </c>
      <c r="AC414" s="10">
        <v>0</v>
      </c>
      <c r="AD414" s="4">
        <v>33.845915492957744</v>
      </c>
      <c r="AE414" s="4">
        <v>0</v>
      </c>
      <c r="AF414" s="10">
        <v>0</v>
      </c>
      <c r="AG414" s="4">
        <v>30.178309859154929</v>
      </c>
      <c r="AH414" s="4">
        <v>0</v>
      </c>
      <c r="AI414" s="10">
        <v>0</v>
      </c>
      <c r="AJ414" s="4">
        <v>31.471690140845062</v>
      </c>
      <c r="AK414" s="4">
        <v>0</v>
      </c>
      <c r="AL414" s="10" t="s">
        <v>912</v>
      </c>
      <c r="AM414" s="1">
        <v>265819</v>
      </c>
      <c r="AN414" s="1">
        <v>7</v>
      </c>
      <c r="AX414"/>
      <c r="AY414"/>
    </row>
    <row r="415" spans="1:51" x14ac:dyDescent="0.25">
      <c r="A415" t="s">
        <v>496</v>
      </c>
      <c r="B415" t="s">
        <v>303</v>
      </c>
      <c r="C415" t="s">
        <v>802</v>
      </c>
      <c r="D415" t="s">
        <v>624</v>
      </c>
      <c r="E415" s="4">
        <v>77.056338028169009</v>
      </c>
      <c r="F415" s="4">
        <v>215.8505633802817</v>
      </c>
      <c r="G415" s="4">
        <v>0</v>
      </c>
      <c r="H415" s="10">
        <v>0</v>
      </c>
      <c r="I415" s="4">
        <v>199.80267605633804</v>
      </c>
      <c r="J415" s="4">
        <v>0</v>
      </c>
      <c r="K415" s="10">
        <v>0</v>
      </c>
      <c r="L415" s="4">
        <v>33.373943661971836</v>
      </c>
      <c r="M415" s="4">
        <v>0</v>
      </c>
      <c r="N415" s="10">
        <v>0</v>
      </c>
      <c r="O415" s="4">
        <v>23.035492957746484</v>
      </c>
      <c r="P415" s="4">
        <v>0</v>
      </c>
      <c r="Q415" s="8">
        <v>0</v>
      </c>
      <c r="R415" s="4">
        <v>5.0678873239436637</v>
      </c>
      <c r="S415" s="4">
        <v>0</v>
      </c>
      <c r="T415" s="10">
        <v>0</v>
      </c>
      <c r="U415" s="4">
        <v>5.2705633802816898</v>
      </c>
      <c r="V415" s="4">
        <v>0</v>
      </c>
      <c r="W415" s="10">
        <v>0</v>
      </c>
      <c r="X415" s="4">
        <v>43.832957746478876</v>
      </c>
      <c r="Y415" s="4">
        <v>0</v>
      </c>
      <c r="Z415" s="10">
        <v>0</v>
      </c>
      <c r="AA415" s="4">
        <v>5.7094366197183088</v>
      </c>
      <c r="AB415" s="4">
        <v>0</v>
      </c>
      <c r="AC415" s="10">
        <v>0</v>
      </c>
      <c r="AD415" s="4">
        <v>103.31788732394369</v>
      </c>
      <c r="AE415" s="4">
        <v>0</v>
      </c>
      <c r="AF415" s="10">
        <v>0</v>
      </c>
      <c r="AG415" s="4">
        <v>12.820704225352111</v>
      </c>
      <c r="AH415" s="4">
        <v>0</v>
      </c>
      <c r="AI415" s="10">
        <v>0</v>
      </c>
      <c r="AJ415" s="4">
        <v>16.795633802816905</v>
      </c>
      <c r="AK415" s="4">
        <v>0</v>
      </c>
      <c r="AL415" s="10" t="s">
        <v>912</v>
      </c>
      <c r="AM415" s="1">
        <v>265670</v>
      </c>
      <c r="AN415" s="1">
        <v>7</v>
      </c>
      <c r="AX415"/>
      <c r="AY415"/>
    </row>
    <row r="416" spans="1:51" x14ac:dyDescent="0.25">
      <c r="A416" t="s">
        <v>496</v>
      </c>
      <c r="B416" t="s">
        <v>58</v>
      </c>
      <c r="C416" t="s">
        <v>739</v>
      </c>
      <c r="D416" t="s">
        <v>602</v>
      </c>
      <c r="E416" s="4">
        <v>69.323943661971825</v>
      </c>
      <c r="F416" s="4">
        <v>196.34211267605639</v>
      </c>
      <c r="G416" s="4">
        <v>0</v>
      </c>
      <c r="H416" s="10">
        <v>0</v>
      </c>
      <c r="I416" s="4">
        <v>181.59492957746485</v>
      </c>
      <c r="J416" s="4">
        <v>0</v>
      </c>
      <c r="K416" s="10">
        <v>0</v>
      </c>
      <c r="L416" s="4">
        <v>23.781690140845072</v>
      </c>
      <c r="M416" s="4">
        <v>0</v>
      </c>
      <c r="N416" s="10">
        <v>0</v>
      </c>
      <c r="O416" s="4">
        <v>12.9130985915493</v>
      </c>
      <c r="P416" s="4">
        <v>0</v>
      </c>
      <c r="Q416" s="8">
        <v>0</v>
      </c>
      <c r="R416" s="4">
        <v>5.4592957746478863</v>
      </c>
      <c r="S416" s="4">
        <v>0</v>
      </c>
      <c r="T416" s="10">
        <v>0</v>
      </c>
      <c r="U416" s="4">
        <v>5.4092957746478874</v>
      </c>
      <c r="V416" s="4">
        <v>0</v>
      </c>
      <c r="W416" s="10">
        <v>0</v>
      </c>
      <c r="X416" s="4">
        <v>38.569436619718296</v>
      </c>
      <c r="Y416" s="4">
        <v>0</v>
      </c>
      <c r="Z416" s="10">
        <v>0</v>
      </c>
      <c r="AA416" s="4">
        <v>3.8785915492957748</v>
      </c>
      <c r="AB416" s="4">
        <v>0</v>
      </c>
      <c r="AC416" s="10">
        <v>0</v>
      </c>
      <c r="AD416" s="4">
        <v>95.26323943661977</v>
      </c>
      <c r="AE416" s="4">
        <v>0</v>
      </c>
      <c r="AF416" s="10">
        <v>0</v>
      </c>
      <c r="AG416" s="4">
        <v>9.5721126760563404</v>
      </c>
      <c r="AH416" s="4">
        <v>0</v>
      </c>
      <c r="AI416" s="10">
        <v>0</v>
      </c>
      <c r="AJ416" s="4">
        <v>25.277042253521131</v>
      </c>
      <c r="AK416" s="4">
        <v>0</v>
      </c>
      <c r="AL416" s="10" t="s">
        <v>912</v>
      </c>
      <c r="AM416" s="1">
        <v>265208</v>
      </c>
      <c r="AN416" s="1">
        <v>7</v>
      </c>
      <c r="AX416"/>
      <c r="AY416"/>
    </row>
    <row r="417" spans="1:51" x14ac:dyDescent="0.25">
      <c r="A417" t="s">
        <v>496</v>
      </c>
      <c r="B417" t="s">
        <v>378</v>
      </c>
      <c r="C417" t="s">
        <v>844</v>
      </c>
      <c r="D417" t="s">
        <v>584</v>
      </c>
      <c r="E417" s="4">
        <v>52.352112676056336</v>
      </c>
      <c r="F417" s="4">
        <v>159.25408450704225</v>
      </c>
      <c r="G417" s="4">
        <v>10.838591549295776</v>
      </c>
      <c r="H417" s="10">
        <v>6.8058483917983845E-2</v>
      </c>
      <c r="I417" s="4">
        <v>143.10197183098592</v>
      </c>
      <c r="J417" s="4">
        <v>10.838591549295776</v>
      </c>
      <c r="K417" s="10">
        <v>7.5740336842436806E-2</v>
      </c>
      <c r="L417" s="4">
        <v>28.986056338028174</v>
      </c>
      <c r="M417" s="4">
        <v>0</v>
      </c>
      <c r="N417" s="10">
        <v>0</v>
      </c>
      <c r="O417" s="4">
        <v>19.552957746478878</v>
      </c>
      <c r="P417" s="4">
        <v>0</v>
      </c>
      <c r="Q417" s="8">
        <v>0</v>
      </c>
      <c r="R417" s="4">
        <v>6.003239436619717</v>
      </c>
      <c r="S417" s="4">
        <v>0</v>
      </c>
      <c r="T417" s="10">
        <v>0</v>
      </c>
      <c r="U417" s="4">
        <v>3.4298591549295772</v>
      </c>
      <c r="V417" s="4">
        <v>0</v>
      </c>
      <c r="W417" s="10">
        <v>0</v>
      </c>
      <c r="X417" s="4">
        <v>21.870985915492952</v>
      </c>
      <c r="Y417" s="4">
        <v>1.052112676056338</v>
      </c>
      <c r="Z417" s="10">
        <v>4.8105406867417128E-2</v>
      </c>
      <c r="AA417" s="4">
        <v>6.7190140845070419</v>
      </c>
      <c r="AB417" s="4">
        <v>0</v>
      </c>
      <c r="AC417" s="10">
        <v>0</v>
      </c>
      <c r="AD417" s="4">
        <v>69.805352112676047</v>
      </c>
      <c r="AE417" s="4">
        <v>8.8085915492957767</v>
      </c>
      <c r="AF417" s="10">
        <v>0.12618791085069553</v>
      </c>
      <c r="AG417" s="4">
        <v>13.5987323943662</v>
      </c>
      <c r="AH417" s="4">
        <v>0</v>
      </c>
      <c r="AI417" s="10">
        <v>0</v>
      </c>
      <c r="AJ417" s="4">
        <v>18.273943661971831</v>
      </c>
      <c r="AK417" s="4">
        <v>0.97788732394366185</v>
      </c>
      <c r="AL417" s="10">
        <v>18.687166930721592</v>
      </c>
      <c r="AM417" s="1">
        <v>265777</v>
      </c>
      <c r="AN417" s="1">
        <v>7</v>
      </c>
      <c r="AX417"/>
      <c r="AY417"/>
    </row>
    <row r="418" spans="1:51" x14ac:dyDescent="0.25">
      <c r="A418" t="s">
        <v>496</v>
      </c>
      <c r="B418" t="s">
        <v>251</v>
      </c>
      <c r="C418" t="s">
        <v>808</v>
      </c>
      <c r="D418" t="s">
        <v>592</v>
      </c>
      <c r="E418" s="4">
        <v>56.630434782608695</v>
      </c>
      <c r="F418" s="4">
        <v>113.26902173913044</v>
      </c>
      <c r="G418" s="4">
        <v>0</v>
      </c>
      <c r="H418" s="10">
        <v>0</v>
      </c>
      <c r="I418" s="4">
        <v>113.26902173913044</v>
      </c>
      <c r="J418" s="4">
        <v>0</v>
      </c>
      <c r="K418" s="10">
        <v>0</v>
      </c>
      <c r="L418" s="4">
        <v>15.557065217391305</v>
      </c>
      <c r="M418" s="4">
        <v>0</v>
      </c>
      <c r="N418" s="10">
        <v>0</v>
      </c>
      <c r="O418" s="4">
        <v>15.557065217391305</v>
      </c>
      <c r="P418" s="4">
        <v>0</v>
      </c>
      <c r="Q418" s="8">
        <v>0</v>
      </c>
      <c r="R418" s="4">
        <v>0</v>
      </c>
      <c r="S418" s="4">
        <v>0</v>
      </c>
      <c r="T418" s="10" t="s">
        <v>912</v>
      </c>
      <c r="U418" s="4">
        <v>0</v>
      </c>
      <c r="V418" s="4">
        <v>0</v>
      </c>
      <c r="W418" s="10" t="s">
        <v>912</v>
      </c>
      <c r="X418" s="4">
        <v>27.043478260869566</v>
      </c>
      <c r="Y418" s="4">
        <v>0</v>
      </c>
      <c r="Z418" s="10">
        <v>0</v>
      </c>
      <c r="AA418" s="4">
        <v>0</v>
      </c>
      <c r="AB418" s="4">
        <v>0</v>
      </c>
      <c r="AC418" s="10" t="s">
        <v>912</v>
      </c>
      <c r="AD418" s="4">
        <v>59.277173913043477</v>
      </c>
      <c r="AE418" s="4">
        <v>0</v>
      </c>
      <c r="AF418" s="10">
        <v>0</v>
      </c>
      <c r="AG418" s="4">
        <v>0</v>
      </c>
      <c r="AH418" s="4">
        <v>0</v>
      </c>
      <c r="AI418" s="10" t="s">
        <v>912</v>
      </c>
      <c r="AJ418" s="4">
        <v>11.391304347826088</v>
      </c>
      <c r="AK418" s="4">
        <v>0</v>
      </c>
      <c r="AL418" s="10" t="s">
        <v>912</v>
      </c>
      <c r="AM418" s="1">
        <v>265582</v>
      </c>
      <c r="AN418" s="1">
        <v>7</v>
      </c>
      <c r="AX418"/>
      <c r="AY418"/>
    </row>
    <row r="419" spans="1:51" x14ac:dyDescent="0.25">
      <c r="A419" t="s">
        <v>496</v>
      </c>
      <c r="B419" t="s">
        <v>293</v>
      </c>
      <c r="C419" t="s">
        <v>824</v>
      </c>
      <c r="D419" t="s">
        <v>544</v>
      </c>
      <c r="E419" s="4">
        <v>55.923913043478258</v>
      </c>
      <c r="F419" s="4">
        <v>147.00217391304346</v>
      </c>
      <c r="G419" s="4">
        <v>2.1739130434782608</v>
      </c>
      <c r="H419" s="10">
        <v>1.4788305408083289E-2</v>
      </c>
      <c r="I419" s="4">
        <v>136.42706521739129</v>
      </c>
      <c r="J419" s="4">
        <v>0</v>
      </c>
      <c r="K419" s="10">
        <v>0</v>
      </c>
      <c r="L419" s="4">
        <v>40.853369565217385</v>
      </c>
      <c r="M419" s="4">
        <v>2.1739130434782608</v>
      </c>
      <c r="N419" s="10">
        <v>5.3212576260273356E-2</v>
      </c>
      <c r="O419" s="4">
        <v>32.788260869565207</v>
      </c>
      <c r="P419" s="4">
        <v>0</v>
      </c>
      <c r="Q419" s="8">
        <v>0</v>
      </c>
      <c r="R419" s="4">
        <v>4.8477173913043483</v>
      </c>
      <c r="S419" s="4">
        <v>2.1739130434782608</v>
      </c>
      <c r="T419" s="10">
        <v>0.44844054799434957</v>
      </c>
      <c r="U419" s="4">
        <v>3.2173913043478262</v>
      </c>
      <c r="V419" s="4">
        <v>0</v>
      </c>
      <c r="W419" s="10">
        <v>0</v>
      </c>
      <c r="X419" s="4">
        <v>11.54282608695652</v>
      </c>
      <c r="Y419" s="4">
        <v>0</v>
      </c>
      <c r="Z419" s="10">
        <v>0</v>
      </c>
      <c r="AA419" s="4">
        <v>2.5100000000000011</v>
      </c>
      <c r="AB419" s="4">
        <v>0</v>
      </c>
      <c r="AC419" s="10">
        <v>0</v>
      </c>
      <c r="AD419" s="4">
        <v>63.048804347826085</v>
      </c>
      <c r="AE419" s="4">
        <v>0</v>
      </c>
      <c r="AF419" s="10">
        <v>0</v>
      </c>
      <c r="AG419" s="4">
        <v>5.0556521739130433</v>
      </c>
      <c r="AH419" s="4">
        <v>0</v>
      </c>
      <c r="AI419" s="10">
        <v>0</v>
      </c>
      <c r="AJ419" s="4">
        <v>23.991521739130441</v>
      </c>
      <c r="AK419" s="4">
        <v>0</v>
      </c>
      <c r="AL419" s="10" t="s">
        <v>912</v>
      </c>
      <c r="AM419" s="1">
        <v>265656</v>
      </c>
      <c r="AN419" s="1">
        <v>7</v>
      </c>
      <c r="AX419"/>
      <c r="AY419"/>
    </row>
    <row r="420" spans="1:51" x14ac:dyDescent="0.25">
      <c r="A420" t="s">
        <v>496</v>
      </c>
      <c r="B420" t="s">
        <v>334</v>
      </c>
      <c r="C420" t="s">
        <v>666</v>
      </c>
      <c r="D420" t="s">
        <v>569</v>
      </c>
      <c r="E420" s="4">
        <v>47.141304347826086</v>
      </c>
      <c r="F420" s="4">
        <v>211.52445652173913</v>
      </c>
      <c r="G420" s="4">
        <v>0</v>
      </c>
      <c r="H420" s="10">
        <v>0</v>
      </c>
      <c r="I420" s="4">
        <v>211.17119565217388</v>
      </c>
      <c r="J420" s="4">
        <v>0</v>
      </c>
      <c r="K420" s="10">
        <v>0</v>
      </c>
      <c r="L420" s="4">
        <v>14.828804347826086</v>
      </c>
      <c r="M420" s="4">
        <v>0</v>
      </c>
      <c r="N420" s="10">
        <v>0</v>
      </c>
      <c r="O420" s="4">
        <v>14.475543478260869</v>
      </c>
      <c r="P420" s="4">
        <v>0</v>
      </c>
      <c r="Q420" s="8">
        <v>0</v>
      </c>
      <c r="R420" s="4">
        <v>0</v>
      </c>
      <c r="S420" s="4">
        <v>0</v>
      </c>
      <c r="T420" s="10" t="s">
        <v>912</v>
      </c>
      <c r="U420" s="4">
        <v>0.35326086956521741</v>
      </c>
      <c r="V420" s="4">
        <v>0</v>
      </c>
      <c r="W420" s="10">
        <v>0</v>
      </c>
      <c r="X420" s="4">
        <v>40.269021739130437</v>
      </c>
      <c r="Y420" s="4">
        <v>0</v>
      </c>
      <c r="Z420" s="10">
        <v>0</v>
      </c>
      <c r="AA420" s="4">
        <v>0</v>
      </c>
      <c r="AB420" s="4">
        <v>0</v>
      </c>
      <c r="AC420" s="10" t="s">
        <v>912</v>
      </c>
      <c r="AD420" s="4">
        <v>74.432065217391298</v>
      </c>
      <c r="AE420" s="4">
        <v>0</v>
      </c>
      <c r="AF420" s="10">
        <v>0</v>
      </c>
      <c r="AG420" s="4">
        <v>41.720108695652172</v>
      </c>
      <c r="AH420" s="4">
        <v>0</v>
      </c>
      <c r="AI420" s="10">
        <v>0</v>
      </c>
      <c r="AJ420" s="4">
        <v>40.274456521739133</v>
      </c>
      <c r="AK420" s="4">
        <v>0</v>
      </c>
      <c r="AL420" s="10" t="s">
        <v>912</v>
      </c>
      <c r="AM420" s="1">
        <v>265715</v>
      </c>
      <c r="AN420" s="1">
        <v>7</v>
      </c>
      <c r="AX420"/>
      <c r="AY420"/>
    </row>
    <row r="421" spans="1:51" x14ac:dyDescent="0.25">
      <c r="A421" t="s">
        <v>496</v>
      </c>
      <c r="B421" t="s">
        <v>136</v>
      </c>
      <c r="C421" t="s">
        <v>709</v>
      </c>
      <c r="D421" t="s">
        <v>522</v>
      </c>
      <c r="E421" s="4">
        <v>110.29347826086956</v>
      </c>
      <c r="F421" s="4">
        <v>215.91239130434781</v>
      </c>
      <c r="G421" s="4">
        <v>6.9728260869565215</v>
      </c>
      <c r="H421" s="10">
        <v>3.2294700849881744E-2</v>
      </c>
      <c r="I421" s="4">
        <v>198.14717391304345</v>
      </c>
      <c r="J421" s="4">
        <v>6.9728260869565215</v>
      </c>
      <c r="K421" s="10">
        <v>3.5190136448862673E-2</v>
      </c>
      <c r="L421" s="4">
        <v>28.041195652173919</v>
      </c>
      <c r="M421" s="4">
        <v>0</v>
      </c>
      <c r="N421" s="10">
        <v>0</v>
      </c>
      <c r="O421" s="4">
        <v>12.57489130434783</v>
      </c>
      <c r="P421" s="4">
        <v>0</v>
      </c>
      <c r="Q421" s="8">
        <v>0</v>
      </c>
      <c r="R421" s="4">
        <v>9.3467391304347842</v>
      </c>
      <c r="S421" s="4">
        <v>0</v>
      </c>
      <c r="T421" s="10">
        <v>0</v>
      </c>
      <c r="U421" s="4">
        <v>6.1195652173913047</v>
      </c>
      <c r="V421" s="4">
        <v>0</v>
      </c>
      <c r="W421" s="10">
        <v>0</v>
      </c>
      <c r="X421" s="4">
        <v>77.364999999999995</v>
      </c>
      <c r="Y421" s="4">
        <v>6.9728260869565215</v>
      </c>
      <c r="Z421" s="10">
        <v>9.0128948322323044E-2</v>
      </c>
      <c r="AA421" s="4">
        <v>2.2989130434782608</v>
      </c>
      <c r="AB421" s="4">
        <v>0</v>
      </c>
      <c r="AC421" s="10">
        <v>0</v>
      </c>
      <c r="AD421" s="4">
        <v>78.364999999999995</v>
      </c>
      <c r="AE421" s="4">
        <v>0</v>
      </c>
      <c r="AF421" s="10">
        <v>0</v>
      </c>
      <c r="AG421" s="4">
        <v>3.9923913043478261</v>
      </c>
      <c r="AH421" s="4">
        <v>0</v>
      </c>
      <c r="AI421" s="10">
        <v>0</v>
      </c>
      <c r="AJ421" s="4">
        <v>25.849891304347818</v>
      </c>
      <c r="AK421" s="4">
        <v>0</v>
      </c>
      <c r="AL421" s="10" t="s">
        <v>912</v>
      </c>
      <c r="AM421" s="1">
        <v>265390</v>
      </c>
      <c r="AN421" s="1">
        <v>7</v>
      </c>
      <c r="AX421"/>
      <c r="AY421"/>
    </row>
    <row r="422" spans="1:51" x14ac:dyDescent="0.25">
      <c r="A422" t="s">
        <v>496</v>
      </c>
      <c r="B422" t="s">
        <v>7</v>
      </c>
      <c r="C422" t="s">
        <v>708</v>
      </c>
      <c r="D422" t="s">
        <v>536</v>
      </c>
      <c r="E422" s="4">
        <v>41.804347826086953</v>
      </c>
      <c r="F422" s="4">
        <v>107.2938043478261</v>
      </c>
      <c r="G422" s="4">
        <v>35.036413043478262</v>
      </c>
      <c r="H422" s="10">
        <v>0.3265464698212851</v>
      </c>
      <c r="I422" s="4">
        <v>102.07641304347827</v>
      </c>
      <c r="J422" s="4">
        <v>35.036413043478262</v>
      </c>
      <c r="K422" s="10">
        <v>0.3432371103063242</v>
      </c>
      <c r="L422" s="4">
        <v>6.6152173913043484</v>
      </c>
      <c r="M422" s="4">
        <v>0.2608695652173913</v>
      </c>
      <c r="N422" s="10">
        <v>3.9434768320736113E-2</v>
      </c>
      <c r="O422" s="4">
        <v>1.3978260869565218</v>
      </c>
      <c r="P422" s="4">
        <v>0.2608695652173913</v>
      </c>
      <c r="Q422" s="8">
        <v>0.18662519440124417</v>
      </c>
      <c r="R422" s="4">
        <v>0</v>
      </c>
      <c r="S422" s="4">
        <v>0</v>
      </c>
      <c r="T422" s="10" t="s">
        <v>912</v>
      </c>
      <c r="U422" s="4">
        <v>5.2173913043478262</v>
      </c>
      <c r="V422" s="4">
        <v>0</v>
      </c>
      <c r="W422" s="10">
        <v>0</v>
      </c>
      <c r="X422" s="4">
        <v>25.309347826086956</v>
      </c>
      <c r="Y422" s="4">
        <v>5.7798913043478262</v>
      </c>
      <c r="Z422" s="10">
        <v>0.22836982383206067</v>
      </c>
      <c r="AA422" s="4">
        <v>0</v>
      </c>
      <c r="AB422" s="4">
        <v>0</v>
      </c>
      <c r="AC422" s="10" t="s">
        <v>912</v>
      </c>
      <c r="AD422" s="4">
        <v>65.781630434782628</v>
      </c>
      <c r="AE422" s="4">
        <v>20.857065217391302</v>
      </c>
      <c r="AF422" s="10">
        <v>0.31706519098929087</v>
      </c>
      <c r="AG422" s="4">
        <v>1.4490217391304347</v>
      </c>
      <c r="AH422" s="4">
        <v>0</v>
      </c>
      <c r="AI422" s="10">
        <v>0</v>
      </c>
      <c r="AJ422" s="4">
        <v>8.1385869565217384</v>
      </c>
      <c r="AK422" s="4">
        <v>8.1385869565217384</v>
      </c>
      <c r="AL422" s="10">
        <v>1</v>
      </c>
      <c r="AM422" s="1">
        <v>265745</v>
      </c>
      <c r="AN422" s="1">
        <v>7</v>
      </c>
      <c r="AX422"/>
      <c r="AY422"/>
    </row>
    <row r="423" spans="1:51" x14ac:dyDescent="0.25">
      <c r="A423" t="s">
        <v>496</v>
      </c>
      <c r="B423" t="s">
        <v>462</v>
      </c>
      <c r="C423" t="s">
        <v>862</v>
      </c>
      <c r="D423" t="s">
        <v>589</v>
      </c>
      <c r="E423" s="4">
        <v>18.695652173913043</v>
      </c>
      <c r="F423" s="4">
        <v>95.317173913043447</v>
      </c>
      <c r="G423" s="4">
        <v>22.015217391304343</v>
      </c>
      <c r="H423" s="10">
        <v>0.23096800384984686</v>
      </c>
      <c r="I423" s="4">
        <v>86.647608695652124</v>
      </c>
      <c r="J423" s="4">
        <v>22.015217391304343</v>
      </c>
      <c r="K423" s="10">
        <v>0.25407761071205465</v>
      </c>
      <c r="L423" s="4">
        <v>18.02282608695652</v>
      </c>
      <c r="M423" s="4">
        <v>5.4902173913043475</v>
      </c>
      <c r="N423" s="10">
        <v>0.30462577649116457</v>
      </c>
      <c r="O423" s="4">
        <v>10.063369565217387</v>
      </c>
      <c r="P423" s="4">
        <v>5.4902173913043475</v>
      </c>
      <c r="Q423" s="8">
        <v>0.54556452048432236</v>
      </c>
      <c r="R423" s="4">
        <v>2.4811956521739136</v>
      </c>
      <c r="S423" s="4">
        <v>0</v>
      </c>
      <c r="T423" s="10">
        <v>0</v>
      </c>
      <c r="U423" s="4">
        <v>5.4782608695652177</v>
      </c>
      <c r="V423" s="4">
        <v>0</v>
      </c>
      <c r="W423" s="10">
        <v>0</v>
      </c>
      <c r="X423" s="4">
        <v>33.115217391304348</v>
      </c>
      <c r="Y423" s="4">
        <v>3.7641304347826088</v>
      </c>
      <c r="Z423" s="10">
        <v>0.11366769513556095</v>
      </c>
      <c r="AA423" s="4">
        <v>0.71010869565217394</v>
      </c>
      <c r="AB423" s="4">
        <v>0</v>
      </c>
      <c r="AC423" s="10">
        <v>0</v>
      </c>
      <c r="AD423" s="4">
        <v>42.923369565217357</v>
      </c>
      <c r="AE423" s="4">
        <v>12.215217391304344</v>
      </c>
      <c r="AF423" s="10">
        <v>0.28458197748768677</v>
      </c>
      <c r="AG423" s="4">
        <v>0</v>
      </c>
      <c r="AH423" s="4">
        <v>0</v>
      </c>
      <c r="AI423" s="10" t="s">
        <v>912</v>
      </c>
      <c r="AJ423" s="4">
        <v>0.54565217391304355</v>
      </c>
      <c r="AK423" s="4">
        <v>0.54565217391304355</v>
      </c>
      <c r="AL423" s="10">
        <v>1</v>
      </c>
      <c r="AM423" s="1">
        <v>265881</v>
      </c>
      <c r="AN423" s="1">
        <v>7</v>
      </c>
      <c r="AX423"/>
      <c r="AY423"/>
    </row>
    <row r="424" spans="1:51" x14ac:dyDescent="0.25">
      <c r="A424" t="s">
        <v>496</v>
      </c>
      <c r="B424" t="s">
        <v>448</v>
      </c>
      <c r="C424" t="s">
        <v>675</v>
      </c>
      <c r="D424" t="s">
        <v>538</v>
      </c>
      <c r="E424" s="4">
        <v>32.771739130434781</v>
      </c>
      <c r="F424" s="4">
        <v>145.73934782608697</v>
      </c>
      <c r="G424" s="4">
        <v>8.6214130434782597</v>
      </c>
      <c r="H424" s="10">
        <v>5.9156385506584849E-2</v>
      </c>
      <c r="I424" s="4">
        <v>130.2552173913044</v>
      </c>
      <c r="J424" s="4">
        <v>8.6214130434782597</v>
      </c>
      <c r="K424" s="10">
        <v>6.6188619666407392E-2</v>
      </c>
      <c r="L424" s="4">
        <v>34.182065217391305</v>
      </c>
      <c r="M424" s="4">
        <v>0</v>
      </c>
      <c r="N424" s="10">
        <v>0</v>
      </c>
      <c r="O424" s="4">
        <v>24.644021739130434</v>
      </c>
      <c r="P424" s="4">
        <v>0</v>
      </c>
      <c r="Q424" s="8">
        <v>0</v>
      </c>
      <c r="R424" s="4">
        <v>4.4021739130434785</v>
      </c>
      <c r="S424" s="4">
        <v>0</v>
      </c>
      <c r="T424" s="10">
        <v>0</v>
      </c>
      <c r="U424" s="4">
        <v>5.1358695652173916</v>
      </c>
      <c r="V424" s="4">
        <v>0</v>
      </c>
      <c r="W424" s="10">
        <v>0</v>
      </c>
      <c r="X424" s="4">
        <v>38.737065217391304</v>
      </c>
      <c r="Y424" s="4">
        <v>0</v>
      </c>
      <c r="Z424" s="10">
        <v>0</v>
      </c>
      <c r="AA424" s="4">
        <v>5.9460869565217411</v>
      </c>
      <c r="AB424" s="4">
        <v>0</v>
      </c>
      <c r="AC424" s="10">
        <v>0</v>
      </c>
      <c r="AD424" s="4">
        <v>65.886413043478285</v>
      </c>
      <c r="AE424" s="4">
        <v>8.6214130434782597</v>
      </c>
      <c r="AF424" s="10">
        <v>0.13085266969669468</v>
      </c>
      <c r="AG424" s="4">
        <v>0</v>
      </c>
      <c r="AH424" s="4">
        <v>0</v>
      </c>
      <c r="AI424" s="10" t="s">
        <v>912</v>
      </c>
      <c r="AJ424" s="4">
        <v>0.98771739130434788</v>
      </c>
      <c r="AK424" s="4">
        <v>0</v>
      </c>
      <c r="AL424" s="10" t="s">
        <v>912</v>
      </c>
      <c r="AM424" s="1">
        <v>265864</v>
      </c>
      <c r="AN424" s="1">
        <v>7</v>
      </c>
      <c r="AX424"/>
      <c r="AY424"/>
    </row>
    <row r="425" spans="1:51" x14ac:dyDescent="0.25">
      <c r="A425" t="s">
        <v>496</v>
      </c>
      <c r="B425" t="s">
        <v>453</v>
      </c>
      <c r="C425" t="s">
        <v>657</v>
      </c>
      <c r="D425" t="s">
        <v>544</v>
      </c>
      <c r="E425" s="4">
        <v>36.695652173913047</v>
      </c>
      <c r="F425" s="4">
        <v>177.52358695652177</v>
      </c>
      <c r="G425" s="4">
        <v>0</v>
      </c>
      <c r="H425" s="10">
        <v>0</v>
      </c>
      <c r="I425" s="4">
        <v>171.78445652173914</v>
      </c>
      <c r="J425" s="4">
        <v>0</v>
      </c>
      <c r="K425" s="10">
        <v>0</v>
      </c>
      <c r="L425" s="4">
        <v>57.822065217391319</v>
      </c>
      <c r="M425" s="4">
        <v>0</v>
      </c>
      <c r="N425" s="10">
        <v>0</v>
      </c>
      <c r="O425" s="4">
        <v>52.08293478260871</v>
      </c>
      <c r="P425" s="4">
        <v>0</v>
      </c>
      <c r="Q425" s="8">
        <v>0</v>
      </c>
      <c r="R425" s="4">
        <v>0</v>
      </c>
      <c r="S425" s="4">
        <v>0</v>
      </c>
      <c r="T425" s="10" t="s">
        <v>912</v>
      </c>
      <c r="U425" s="4">
        <v>5.7391304347826084</v>
      </c>
      <c r="V425" s="4">
        <v>0</v>
      </c>
      <c r="W425" s="10">
        <v>0</v>
      </c>
      <c r="X425" s="4">
        <v>23.787065217391302</v>
      </c>
      <c r="Y425" s="4">
        <v>0</v>
      </c>
      <c r="Z425" s="10">
        <v>0</v>
      </c>
      <c r="AA425" s="4">
        <v>0</v>
      </c>
      <c r="AB425" s="4">
        <v>0</v>
      </c>
      <c r="AC425" s="10" t="s">
        <v>912</v>
      </c>
      <c r="AD425" s="4">
        <v>95.91445652173914</v>
      </c>
      <c r="AE425" s="4">
        <v>0</v>
      </c>
      <c r="AF425" s="10">
        <v>0</v>
      </c>
      <c r="AG425" s="4">
        <v>0</v>
      </c>
      <c r="AH425" s="4">
        <v>0</v>
      </c>
      <c r="AI425" s="10" t="s">
        <v>912</v>
      </c>
      <c r="AJ425" s="4">
        <v>0</v>
      </c>
      <c r="AK425" s="4">
        <v>0</v>
      </c>
      <c r="AL425" s="10" t="s">
        <v>912</v>
      </c>
      <c r="AM425" s="1">
        <v>265871</v>
      </c>
      <c r="AN425" s="1">
        <v>7</v>
      </c>
      <c r="AX425"/>
      <c r="AY425"/>
    </row>
    <row r="426" spans="1:51" x14ac:dyDescent="0.25">
      <c r="A426" t="s">
        <v>496</v>
      </c>
      <c r="B426" t="s">
        <v>152</v>
      </c>
      <c r="C426" t="s">
        <v>697</v>
      </c>
      <c r="D426" t="s">
        <v>593</v>
      </c>
      <c r="E426" s="4">
        <v>48.464788732394368</v>
      </c>
      <c r="F426" s="4">
        <v>265.54732394366198</v>
      </c>
      <c r="G426" s="4">
        <v>0</v>
      </c>
      <c r="H426" s="10">
        <v>0</v>
      </c>
      <c r="I426" s="4">
        <v>240.77014084507047</v>
      </c>
      <c r="J426" s="4">
        <v>0</v>
      </c>
      <c r="K426" s="10">
        <v>0</v>
      </c>
      <c r="L426" s="4">
        <v>72.882535211267609</v>
      </c>
      <c r="M426" s="4">
        <v>0</v>
      </c>
      <c r="N426" s="10">
        <v>0</v>
      </c>
      <c r="O426" s="4">
        <v>48.105352112676051</v>
      </c>
      <c r="P426" s="4">
        <v>0</v>
      </c>
      <c r="Q426" s="8">
        <v>0</v>
      </c>
      <c r="R426" s="4">
        <v>20.967605633802826</v>
      </c>
      <c r="S426" s="4">
        <v>0</v>
      </c>
      <c r="T426" s="10">
        <v>0</v>
      </c>
      <c r="U426" s="4">
        <v>3.8095774647887342</v>
      </c>
      <c r="V426" s="4">
        <v>0</v>
      </c>
      <c r="W426" s="10">
        <v>0</v>
      </c>
      <c r="X426" s="4">
        <v>59.370563380281695</v>
      </c>
      <c r="Y426" s="4">
        <v>0</v>
      </c>
      <c r="Z426" s="10">
        <v>0</v>
      </c>
      <c r="AA426" s="4">
        <v>0</v>
      </c>
      <c r="AB426" s="4">
        <v>0</v>
      </c>
      <c r="AC426" s="10" t="s">
        <v>912</v>
      </c>
      <c r="AD426" s="4">
        <v>112.1104225352113</v>
      </c>
      <c r="AE426" s="4">
        <v>0</v>
      </c>
      <c r="AF426" s="10">
        <v>0</v>
      </c>
      <c r="AG426" s="4">
        <v>0</v>
      </c>
      <c r="AH426" s="4">
        <v>0</v>
      </c>
      <c r="AI426" s="10" t="s">
        <v>912</v>
      </c>
      <c r="AJ426" s="4">
        <v>21.183802816901416</v>
      </c>
      <c r="AK426" s="4">
        <v>0</v>
      </c>
      <c r="AL426" s="10" t="s">
        <v>912</v>
      </c>
      <c r="AM426" s="1">
        <v>265414</v>
      </c>
      <c r="AN426" s="1">
        <v>7</v>
      </c>
      <c r="AX426"/>
      <c r="AY426"/>
    </row>
    <row r="427" spans="1:51" x14ac:dyDescent="0.25">
      <c r="A427" t="s">
        <v>496</v>
      </c>
      <c r="B427" t="s">
        <v>265</v>
      </c>
      <c r="C427" t="s">
        <v>814</v>
      </c>
      <c r="D427" t="s">
        <v>548</v>
      </c>
      <c r="E427" s="4">
        <v>72.293478260869563</v>
      </c>
      <c r="F427" s="4">
        <v>185.91826086956519</v>
      </c>
      <c r="G427" s="4">
        <v>0</v>
      </c>
      <c r="H427" s="10">
        <v>0</v>
      </c>
      <c r="I427" s="4">
        <v>164.64021739130433</v>
      </c>
      <c r="J427" s="4">
        <v>0</v>
      </c>
      <c r="K427" s="10">
        <v>0</v>
      </c>
      <c r="L427" s="4">
        <v>7.9665217391304353</v>
      </c>
      <c r="M427" s="4">
        <v>0</v>
      </c>
      <c r="N427" s="10">
        <v>0</v>
      </c>
      <c r="O427" s="4">
        <v>2.8795652173913044</v>
      </c>
      <c r="P427" s="4">
        <v>0</v>
      </c>
      <c r="Q427" s="8">
        <v>0</v>
      </c>
      <c r="R427" s="4">
        <v>0</v>
      </c>
      <c r="S427" s="4">
        <v>0</v>
      </c>
      <c r="T427" s="10" t="s">
        <v>912</v>
      </c>
      <c r="U427" s="4">
        <v>5.0869565217391308</v>
      </c>
      <c r="V427" s="4">
        <v>0</v>
      </c>
      <c r="W427" s="10">
        <v>0</v>
      </c>
      <c r="X427" s="4">
        <v>31.661304347826068</v>
      </c>
      <c r="Y427" s="4">
        <v>0</v>
      </c>
      <c r="Z427" s="10">
        <v>0</v>
      </c>
      <c r="AA427" s="4">
        <v>16.191086956521733</v>
      </c>
      <c r="AB427" s="4">
        <v>0</v>
      </c>
      <c r="AC427" s="10">
        <v>0</v>
      </c>
      <c r="AD427" s="4">
        <v>50.274891304347818</v>
      </c>
      <c r="AE427" s="4">
        <v>0</v>
      </c>
      <c r="AF427" s="10">
        <v>0</v>
      </c>
      <c r="AG427" s="4">
        <v>17.204456521739136</v>
      </c>
      <c r="AH427" s="4">
        <v>0</v>
      </c>
      <c r="AI427" s="10">
        <v>0</v>
      </c>
      <c r="AJ427" s="4">
        <v>62.62</v>
      </c>
      <c r="AK427" s="4">
        <v>0</v>
      </c>
      <c r="AL427" s="10" t="s">
        <v>912</v>
      </c>
      <c r="AM427" s="1">
        <v>265606</v>
      </c>
      <c r="AN427" s="1">
        <v>7</v>
      </c>
      <c r="AX427"/>
      <c r="AY427"/>
    </row>
    <row r="428" spans="1:51" x14ac:dyDescent="0.25">
      <c r="A428" t="s">
        <v>496</v>
      </c>
      <c r="B428" t="s">
        <v>30</v>
      </c>
      <c r="C428" t="s">
        <v>700</v>
      </c>
      <c r="D428" t="s">
        <v>538</v>
      </c>
      <c r="E428" s="4">
        <v>62.75</v>
      </c>
      <c r="F428" s="4">
        <v>200.55630434782609</v>
      </c>
      <c r="G428" s="4">
        <v>2.5597826086956523</v>
      </c>
      <c r="H428" s="10">
        <v>1.2763411337377881E-2</v>
      </c>
      <c r="I428" s="4">
        <v>188.25195652173915</v>
      </c>
      <c r="J428" s="4">
        <v>2.5597826086956523</v>
      </c>
      <c r="K428" s="10">
        <v>1.3597641458775761E-2</v>
      </c>
      <c r="L428" s="4">
        <v>14.862717391304351</v>
      </c>
      <c r="M428" s="4">
        <v>0</v>
      </c>
      <c r="N428" s="10">
        <v>0</v>
      </c>
      <c r="O428" s="4">
        <v>8.8627173913043507</v>
      </c>
      <c r="P428" s="4">
        <v>0</v>
      </c>
      <c r="Q428" s="8">
        <v>0</v>
      </c>
      <c r="R428" s="4">
        <v>0</v>
      </c>
      <c r="S428" s="4">
        <v>0</v>
      </c>
      <c r="T428" s="10" t="s">
        <v>912</v>
      </c>
      <c r="U428" s="4">
        <v>6</v>
      </c>
      <c r="V428" s="4">
        <v>0</v>
      </c>
      <c r="W428" s="10">
        <v>0</v>
      </c>
      <c r="X428" s="4">
        <v>28.414782608695646</v>
      </c>
      <c r="Y428" s="4">
        <v>0</v>
      </c>
      <c r="Z428" s="10">
        <v>0</v>
      </c>
      <c r="AA428" s="4">
        <v>6.3043478260869561</v>
      </c>
      <c r="AB428" s="4">
        <v>0</v>
      </c>
      <c r="AC428" s="10">
        <v>0</v>
      </c>
      <c r="AD428" s="4">
        <v>110.55782608695654</v>
      </c>
      <c r="AE428" s="4">
        <v>2.472826086956522</v>
      </c>
      <c r="AF428" s="10">
        <v>2.2366811780575185E-2</v>
      </c>
      <c r="AG428" s="4">
        <v>0</v>
      </c>
      <c r="AH428" s="4">
        <v>0</v>
      </c>
      <c r="AI428" s="10" t="s">
        <v>912</v>
      </c>
      <c r="AJ428" s="4">
        <v>40.416630434782611</v>
      </c>
      <c r="AK428" s="4">
        <v>8.6956521739130432E-2</v>
      </c>
      <c r="AL428" s="10">
        <v>464.79125000000005</v>
      </c>
      <c r="AM428" s="1">
        <v>265145</v>
      </c>
      <c r="AN428" s="1">
        <v>7</v>
      </c>
      <c r="AX428"/>
      <c r="AY428"/>
    </row>
    <row r="429" spans="1:51" x14ac:dyDescent="0.25">
      <c r="A429" t="s">
        <v>496</v>
      </c>
      <c r="B429" t="s">
        <v>466</v>
      </c>
      <c r="C429" t="s">
        <v>729</v>
      </c>
      <c r="D429" t="s">
        <v>597</v>
      </c>
      <c r="E429" s="4">
        <v>113.39130434782609</v>
      </c>
      <c r="F429" s="4">
        <v>355.51510869565215</v>
      </c>
      <c r="G429" s="4">
        <v>0</v>
      </c>
      <c r="H429" s="10">
        <v>0</v>
      </c>
      <c r="I429" s="4">
        <v>349.64554347826083</v>
      </c>
      <c r="J429" s="4">
        <v>0</v>
      </c>
      <c r="K429" s="10">
        <v>0</v>
      </c>
      <c r="L429" s="4">
        <v>17.91032608695652</v>
      </c>
      <c r="M429" s="4">
        <v>0</v>
      </c>
      <c r="N429" s="10">
        <v>0</v>
      </c>
      <c r="O429" s="4">
        <v>12.040760869565217</v>
      </c>
      <c r="P429" s="4">
        <v>0</v>
      </c>
      <c r="Q429" s="8">
        <v>0</v>
      </c>
      <c r="R429" s="4">
        <v>0.66304347826086951</v>
      </c>
      <c r="S429" s="4">
        <v>0</v>
      </c>
      <c r="T429" s="10">
        <v>0</v>
      </c>
      <c r="U429" s="4">
        <v>5.2065217391304346</v>
      </c>
      <c r="V429" s="4">
        <v>0</v>
      </c>
      <c r="W429" s="10">
        <v>0</v>
      </c>
      <c r="X429" s="4">
        <v>46.802717391304348</v>
      </c>
      <c r="Y429" s="4">
        <v>0</v>
      </c>
      <c r="Z429" s="10">
        <v>0</v>
      </c>
      <c r="AA429" s="4">
        <v>0</v>
      </c>
      <c r="AB429" s="4">
        <v>0</v>
      </c>
      <c r="AC429" s="10" t="s">
        <v>912</v>
      </c>
      <c r="AD429" s="4">
        <v>190.4425</v>
      </c>
      <c r="AE429" s="4">
        <v>0</v>
      </c>
      <c r="AF429" s="10">
        <v>0</v>
      </c>
      <c r="AG429" s="4">
        <v>38.236086956521724</v>
      </c>
      <c r="AH429" s="4">
        <v>0</v>
      </c>
      <c r="AI429" s="10">
        <v>0</v>
      </c>
      <c r="AJ429" s="4">
        <v>62.123478260869561</v>
      </c>
      <c r="AK429" s="4">
        <v>0</v>
      </c>
      <c r="AL429" s="10" t="s">
        <v>912</v>
      </c>
      <c r="AM429" t="s">
        <v>2</v>
      </c>
      <c r="AN429" s="1">
        <v>7</v>
      </c>
      <c r="AX429"/>
      <c r="AY429"/>
    </row>
    <row r="430" spans="1:51" x14ac:dyDescent="0.25">
      <c r="A430" t="s">
        <v>496</v>
      </c>
      <c r="B430" t="s">
        <v>224</v>
      </c>
      <c r="C430" t="s">
        <v>801</v>
      </c>
      <c r="D430" t="s">
        <v>583</v>
      </c>
      <c r="E430" s="4">
        <v>25.793478260869566</v>
      </c>
      <c r="F430" s="4">
        <v>98.794347826086934</v>
      </c>
      <c r="G430" s="4">
        <v>0</v>
      </c>
      <c r="H430" s="10">
        <v>0</v>
      </c>
      <c r="I430" s="4">
        <v>89.95195652173912</v>
      </c>
      <c r="J430" s="4">
        <v>0</v>
      </c>
      <c r="K430" s="10">
        <v>0</v>
      </c>
      <c r="L430" s="4">
        <v>5.7092391304347823</v>
      </c>
      <c r="M430" s="4">
        <v>0</v>
      </c>
      <c r="N430" s="10">
        <v>0</v>
      </c>
      <c r="O430" s="4">
        <v>0.32880434782608697</v>
      </c>
      <c r="P430" s="4">
        <v>0</v>
      </c>
      <c r="Q430" s="8">
        <v>0</v>
      </c>
      <c r="R430" s="4">
        <v>0</v>
      </c>
      <c r="S430" s="4">
        <v>0</v>
      </c>
      <c r="T430" s="10" t="s">
        <v>912</v>
      </c>
      <c r="U430" s="4">
        <v>5.3804347826086953</v>
      </c>
      <c r="V430" s="4">
        <v>0</v>
      </c>
      <c r="W430" s="10">
        <v>0</v>
      </c>
      <c r="X430" s="4">
        <v>25.952717391304354</v>
      </c>
      <c r="Y430" s="4">
        <v>0</v>
      </c>
      <c r="Z430" s="10">
        <v>0</v>
      </c>
      <c r="AA430" s="4">
        <v>3.4619565217391304</v>
      </c>
      <c r="AB430" s="4">
        <v>0</v>
      </c>
      <c r="AC430" s="10">
        <v>0</v>
      </c>
      <c r="AD430" s="4">
        <v>38.17021739130432</v>
      </c>
      <c r="AE430" s="4">
        <v>0</v>
      </c>
      <c r="AF430" s="10">
        <v>0</v>
      </c>
      <c r="AG430" s="4">
        <v>19.133804347826093</v>
      </c>
      <c r="AH430" s="4">
        <v>0</v>
      </c>
      <c r="AI430" s="10">
        <v>0</v>
      </c>
      <c r="AJ430" s="4">
        <v>6.3664130434782624</v>
      </c>
      <c r="AK430" s="4">
        <v>0</v>
      </c>
      <c r="AL430" s="10" t="s">
        <v>912</v>
      </c>
      <c r="AM430" s="1">
        <v>265537</v>
      </c>
      <c r="AN430" s="1">
        <v>7</v>
      </c>
      <c r="AX430"/>
      <c r="AY430"/>
    </row>
    <row r="431" spans="1:51" x14ac:dyDescent="0.25">
      <c r="A431" t="s">
        <v>496</v>
      </c>
      <c r="B431" t="s">
        <v>353</v>
      </c>
      <c r="C431" t="s">
        <v>840</v>
      </c>
      <c r="D431" t="s">
        <v>626</v>
      </c>
      <c r="E431" s="4">
        <v>37.043478260869563</v>
      </c>
      <c r="F431" s="4">
        <v>117.11217391304342</v>
      </c>
      <c r="G431" s="4">
        <v>9.4402173913043494</v>
      </c>
      <c r="H431" s="10">
        <v>8.060833537522559E-2</v>
      </c>
      <c r="I431" s="4">
        <v>108.90673913043474</v>
      </c>
      <c r="J431" s="4">
        <v>9.4402173913043494</v>
      </c>
      <c r="K431" s="10">
        <v>8.6681664208107898E-2</v>
      </c>
      <c r="L431" s="4">
        <v>17.923369565217385</v>
      </c>
      <c r="M431" s="4">
        <v>0.37228260869565216</v>
      </c>
      <c r="N431" s="10">
        <v>2.0770793535280035E-2</v>
      </c>
      <c r="O431" s="4">
        <v>9.7179347826086921</v>
      </c>
      <c r="P431" s="4">
        <v>0.37228260869565216</v>
      </c>
      <c r="Q431" s="8">
        <v>3.8308819417258555E-2</v>
      </c>
      <c r="R431" s="4">
        <v>2.8249999999999997</v>
      </c>
      <c r="S431" s="4">
        <v>0</v>
      </c>
      <c r="T431" s="10">
        <v>0</v>
      </c>
      <c r="U431" s="4">
        <v>5.3804347826086953</v>
      </c>
      <c r="V431" s="4">
        <v>0</v>
      </c>
      <c r="W431" s="10">
        <v>0</v>
      </c>
      <c r="X431" s="4">
        <v>19.446847826086948</v>
      </c>
      <c r="Y431" s="4">
        <v>0</v>
      </c>
      <c r="Z431" s="10">
        <v>0</v>
      </c>
      <c r="AA431" s="4">
        <v>0</v>
      </c>
      <c r="AB431" s="4">
        <v>0</v>
      </c>
      <c r="AC431" s="10" t="s">
        <v>912</v>
      </c>
      <c r="AD431" s="4">
        <v>58.338586956521702</v>
      </c>
      <c r="AE431" s="4">
        <v>8.4864130434782616</v>
      </c>
      <c r="AF431" s="10">
        <v>0.14546826528045623</v>
      </c>
      <c r="AG431" s="4">
        <v>9.7345652173913066</v>
      </c>
      <c r="AH431" s="4">
        <v>0</v>
      </c>
      <c r="AI431" s="10">
        <v>0</v>
      </c>
      <c r="AJ431" s="4">
        <v>11.668804347826089</v>
      </c>
      <c r="AK431" s="4">
        <v>0.58152173913043481</v>
      </c>
      <c r="AL431" s="10">
        <v>20.065981308411217</v>
      </c>
      <c r="AM431" s="1">
        <v>265746</v>
      </c>
      <c r="AN431" s="1">
        <v>7</v>
      </c>
      <c r="AX431"/>
      <c r="AY431"/>
    </row>
    <row r="432" spans="1:51" x14ac:dyDescent="0.25">
      <c r="A432" t="s">
        <v>496</v>
      </c>
      <c r="B432" t="s">
        <v>281</v>
      </c>
      <c r="C432" t="s">
        <v>700</v>
      </c>
      <c r="D432" t="s">
        <v>538</v>
      </c>
      <c r="E432" s="4">
        <v>75.184782608695656</v>
      </c>
      <c r="F432" s="4">
        <v>56.053260869565214</v>
      </c>
      <c r="G432" s="4">
        <v>0</v>
      </c>
      <c r="H432" s="10">
        <v>0</v>
      </c>
      <c r="I432" s="4">
        <v>56.053260869565214</v>
      </c>
      <c r="J432" s="4">
        <v>0</v>
      </c>
      <c r="K432" s="10">
        <v>0</v>
      </c>
      <c r="L432" s="4">
        <v>9.589130434782609</v>
      </c>
      <c r="M432" s="4">
        <v>0</v>
      </c>
      <c r="N432" s="10">
        <v>0</v>
      </c>
      <c r="O432" s="4">
        <v>9.589130434782609</v>
      </c>
      <c r="P432" s="4">
        <v>0</v>
      </c>
      <c r="Q432" s="8">
        <v>0</v>
      </c>
      <c r="R432" s="4">
        <v>0</v>
      </c>
      <c r="S432" s="4">
        <v>0</v>
      </c>
      <c r="T432" s="10" t="s">
        <v>912</v>
      </c>
      <c r="U432" s="4">
        <v>0</v>
      </c>
      <c r="V432" s="4">
        <v>0</v>
      </c>
      <c r="W432" s="10" t="s">
        <v>912</v>
      </c>
      <c r="X432" s="4">
        <v>15.061956521739129</v>
      </c>
      <c r="Y432" s="4">
        <v>0</v>
      </c>
      <c r="Z432" s="10">
        <v>0</v>
      </c>
      <c r="AA432" s="4">
        <v>0</v>
      </c>
      <c r="AB432" s="4">
        <v>0</v>
      </c>
      <c r="AC432" s="10" t="s">
        <v>912</v>
      </c>
      <c r="AD432" s="4">
        <v>31.402173913043477</v>
      </c>
      <c r="AE432" s="4">
        <v>0</v>
      </c>
      <c r="AF432" s="10">
        <v>0</v>
      </c>
      <c r="AG432" s="4">
        <v>0</v>
      </c>
      <c r="AH432" s="4">
        <v>0</v>
      </c>
      <c r="AI432" s="10" t="s">
        <v>912</v>
      </c>
      <c r="AJ432" s="4">
        <v>0</v>
      </c>
      <c r="AK432" s="4">
        <v>0</v>
      </c>
      <c r="AL432" s="10" t="s">
        <v>912</v>
      </c>
      <c r="AM432" s="1">
        <v>265637</v>
      </c>
      <c r="AN432" s="1">
        <v>7</v>
      </c>
      <c r="AX432"/>
      <c r="AY432"/>
    </row>
    <row r="433" spans="1:51" x14ac:dyDescent="0.25">
      <c r="A433" t="s">
        <v>496</v>
      </c>
      <c r="B433" t="s">
        <v>355</v>
      </c>
      <c r="C433" t="s">
        <v>680</v>
      </c>
      <c r="D433" t="s">
        <v>617</v>
      </c>
      <c r="E433" s="4">
        <v>52.706521739130437</v>
      </c>
      <c r="F433" s="4">
        <v>142.75836956521741</v>
      </c>
      <c r="G433" s="4">
        <v>29.366413043478261</v>
      </c>
      <c r="H433" s="10">
        <v>0.2057071198901762</v>
      </c>
      <c r="I433" s="4">
        <v>133.2016304347826</v>
      </c>
      <c r="J433" s="4">
        <v>29.366413043478261</v>
      </c>
      <c r="K433" s="10">
        <v>0.22046586777972266</v>
      </c>
      <c r="L433" s="4">
        <v>26.370543478260871</v>
      </c>
      <c r="M433" s="4">
        <v>0.42880434782608701</v>
      </c>
      <c r="N433" s="10">
        <v>1.6260732289403938E-2</v>
      </c>
      <c r="O433" s="4">
        <v>18.710978260869567</v>
      </c>
      <c r="P433" s="4">
        <v>0.42880434782608701</v>
      </c>
      <c r="Q433" s="8">
        <v>2.2917259688278794E-2</v>
      </c>
      <c r="R433" s="4">
        <v>6.0754347826086965</v>
      </c>
      <c r="S433" s="4">
        <v>0</v>
      </c>
      <c r="T433" s="10">
        <v>0</v>
      </c>
      <c r="U433" s="4">
        <v>1.5841304347826088</v>
      </c>
      <c r="V433" s="4">
        <v>0</v>
      </c>
      <c r="W433" s="10">
        <v>0</v>
      </c>
      <c r="X433" s="4">
        <v>17.512826086956522</v>
      </c>
      <c r="Y433" s="4">
        <v>0.25913043478260872</v>
      </c>
      <c r="Z433" s="10">
        <v>1.4796608696731588E-2</v>
      </c>
      <c r="AA433" s="4">
        <v>1.8971739130434784</v>
      </c>
      <c r="AB433" s="4">
        <v>0</v>
      </c>
      <c r="AC433" s="10">
        <v>0</v>
      </c>
      <c r="AD433" s="4">
        <v>37.910217391304343</v>
      </c>
      <c r="AE433" s="4">
        <v>13.684673913043481</v>
      </c>
      <c r="AF433" s="10">
        <v>0.36097587549530652</v>
      </c>
      <c r="AG433" s="4">
        <v>15.884456521739132</v>
      </c>
      <c r="AH433" s="4">
        <v>0</v>
      </c>
      <c r="AI433" s="10">
        <v>0</v>
      </c>
      <c r="AJ433" s="4">
        <v>43.183152173913051</v>
      </c>
      <c r="AK433" s="4">
        <v>14.993804347826083</v>
      </c>
      <c r="AL433" s="10">
        <v>2.8800664042394333</v>
      </c>
      <c r="AM433" s="1">
        <v>265748</v>
      </c>
      <c r="AN433" s="1">
        <v>7</v>
      </c>
      <c r="AX433"/>
      <c r="AY433"/>
    </row>
    <row r="434" spans="1:51" x14ac:dyDescent="0.25">
      <c r="A434" t="s">
        <v>496</v>
      </c>
      <c r="B434" t="s">
        <v>12</v>
      </c>
      <c r="C434" t="s">
        <v>721</v>
      </c>
      <c r="D434" t="s">
        <v>593</v>
      </c>
      <c r="E434" s="4">
        <v>94.467391304347828</v>
      </c>
      <c r="F434" s="4">
        <v>242.1996739130434</v>
      </c>
      <c r="G434" s="4">
        <v>8.5017391304347818</v>
      </c>
      <c r="H434" s="10">
        <v>3.5102190655661863E-2</v>
      </c>
      <c r="I434" s="4">
        <v>228.85597826086951</v>
      </c>
      <c r="J434" s="4">
        <v>8.5017391304347818</v>
      </c>
      <c r="K434" s="10">
        <v>3.7148861895771747E-2</v>
      </c>
      <c r="L434" s="4">
        <v>26.727826086956526</v>
      </c>
      <c r="M434" s="4">
        <v>0</v>
      </c>
      <c r="N434" s="10">
        <v>0</v>
      </c>
      <c r="O434" s="4">
        <v>18.298369565217396</v>
      </c>
      <c r="P434" s="4">
        <v>0</v>
      </c>
      <c r="Q434" s="8">
        <v>0</v>
      </c>
      <c r="R434" s="4">
        <v>2.7935869565217391</v>
      </c>
      <c r="S434" s="4">
        <v>0</v>
      </c>
      <c r="T434" s="10">
        <v>0</v>
      </c>
      <c r="U434" s="4">
        <v>5.6358695652173916</v>
      </c>
      <c r="V434" s="4">
        <v>0</v>
      </c>
      <c r="W434" s="10">
        <v>0</v>
      </c>
      <c r="X434" s="4">
        <v>40.484673913043487</v>
      </c>
      <c r="Y434" s="4">
        <v>0.26358695652173914</v>
      </c>
      <c r="Z434" s="10">
        <v>6.5107837372704097E-3</v>
      </c>
      <c r="AA434" s="4">
        <v>4.9142391304347814</v>
      </c>
      <c r="AB434" s="4">
        <v>0</v>
      </c>
      <c r="AC434" s="10">
        <v>0</v>
      </c>
      <c r="AD434" s="4">
        <v>134.42293478260862</v>
      </c>
      <c r="AE434" s="4">
        <v>7.6466304347826073</v>
      </c>
      <c r="AF434" s="10">
        <v>5.6884864529619786E-2</v>
      </c>
      <c r="AG434" s="4">
        <v>0</v>
      </c>
      <c r="AH434" s="4">
        <v>0</v>
      </c>
      <c r="AI434" s="10" t="s">
        <v>912</v>
      </c>
      <c r="AJ434" s="4">
        <v>35.649999999999991</v>
      </c>
      <c r="AK434" s="4">
        <v>0.59152173913043482</v>
      </c>
      <c r="AL434" s="10">
        <v>60.268283719220854</v>
      </c>
      <c r="AM434" s="1">
        <v>265001</v>
      </c>
      <c r="AN434" s="1">
        <v>7</v>
      </c>
      <c r="AX434"/>
      <c r="AY434"/>
    </row>
    <row r="435" spans="1:51" x14ac:dyDescent="0.25">
      <c r="A435" t="s">
        <v>496</v>
      </c>
      <c r="B435" t="s">
        <v>321</v>
      </c>
      <c r="C435" t="s">
        <v>640</v>
      </c>
      <c r="D435" t="s">
        <v>555</v>
      </c>
      <c r="E435" s="4">
        <v>98.217391304347828</v>
      </c>
      <c r="F435" s="4">
        <v>229.03739130434781</v>
      </c>
      <c r="G435" s="4">
        <v>41.034130434782597</v>
      </c>
      <c r="H435" s="10">
        <v>0.17915908926964647</v>
      </c>
      <c r="I435" s="4">
        <v>216.79695652173911</v>
      </c>
      <c r="J435" s="4">
        <v>36.248804347826081</v>
      </c>
      <c r="K435" s="10">
        <v>0.16720162925438148</v>
      </c>
      <c r="L435" s="4">
        <v>25.081739130434784</v>
      </c>
      <c r="M435" s="4">
        <v>5.0570652173913038</v>
      </c>
      <c r="N435" s="10">
        <v>0.2016233878796283</v>
      </c>
      <c r="O435" s="4">
        <v>19.471630434782607</v>
      </c>
      <c r="P435" s="4">
        <v>0.27173913043478259</v>
      </c>
      <c r="Q435" s="8">
        <v>1.3955643383071247E-2</v>
      </c>
      <c r="R435" s="4">
        <v>0.82478260869565212</v>
      </c>
      <c r="S435" s="4">
        <v>0</v>
      </c>
      <c r="T435" s="10">
        <v>0</v>
      </c>
      <c r="U435" s="4">
        <v>4.7853260869565215</v>
      </c>
      <c r="V435" s="4">
        <v>4.7853260869565215</v>
      </c>
      <c r="W435" s="10">
        <v>1</v>
      </c>
      <c r="X435" s="4">
        <v>44.991956521739134</v>
      </c>
      <c r="Y435" s="4">
        <v>0</v>
      </c>
      <c r="Z435" s="10">
        <v>0</v>
      </c>
      <c r="AA435" s="4">
        <v>6.6303260869565221</v>
      </c>
      <c r="AB435" s="4">
        <v>0</v>
      </c>
      <c r="AC435" s="10">
        <v>0</v>
      </c>
      <c r="AD435" s="4">
        <v>108.74239130434782</v>
      </c>
      <c r="AE435" s="4">
        <v>31.963913043478254</v>
      </c>
      <c r="AF435" s="10">
        <v>0.29394160510980272</v>
      </c>
      <c r="AG435" s="4">
        <v>35.226304347826087</v>
      </c>
      <c r="AH435" s="4">
        <v>0</v>
      </c>
      <c r="AI435" s="10">
        <v>0</v>
      </c>
      <c r="AJ435" s="4">
        <v>8.3646739130434806</v>
      </c>
      <c r="AK435" s="4">
        <v>4.0131521739130429</v>
      </c>
      <c r="AL435" s="10">
        <v>2.0843151593943836</v>
      </c>
      <c r="AM435" s="1">
        <v>265702</v>
      </c>
      <c r="AN435" s="1">
        <v>7</v>
      </c>
      <c r="AX435"/>
      <c r="AY435"/>
    </row>
    <row r="436" spans="1:51" x14ac:dyDescent="0.25">
      <c r="A436" t="s">
        <v>496</v>
      </c>
      <c r="B436" t="s">
        <v>71</v>
      </c>
      <c r="C436" t="s">
        <v>656</v>
      </c>
      <c r="D436" t="s">
        <v>585</v>
      </c>
      <c r="E436" s="4">
        <v>93.347826086956516</v>
      </c>
      <c r="F436" s="4">
        <v>283.79076086956519</v>
      </c>
      <c r="G436" s="4">
        <v>0</v>
      </c>
      <c r="H436" s="10">
        <v>0</v>
      </c>
      <c r="I436" s="4">
        <v>270.35597826086956</v>
      </c>
      <c r="J436" s="4">
        <v>0</v>
      </c>
      <c r="K436" s="10">
        <v>0</v>
      </c>
      <c r="L436" s="4">
        <v>42.279891304347828</v>
      </c>
      <c r="M436" s="4">
        <v>0</v>
      </c>
      <c r="N436" s="10">
        <v>0</v>
      </c>
      <c r="O436" s="4">
        <v>28.845108695652176</v>
      </c>
      <c r="P436" s="4">
        <v>0</v>
      </c>
      <c r="Q436" s="8">
        <v>0</v>
      </c>
      <c r="R436" s="4">
        <v>7.2255434782608692</v>
      </c>
      <c r="S436" s="4">
        <v>0</v>
      </c>
      <c r="T436" s="10">
        <v>0</v>
      </c>
      <c r="U436" s="4">
        <v>6.2092391304347823</v>
      </c>
      <c r="V436" s="4">
        <v>0</v>
      </c>
      <c r="W436" s="10">
        <v>0</v>
      </c>
      <c r="X436" s="4">
        <v>19.048913043478262</v>
      </c>
      <c r="Y436" s="4">
        <v>0</v>
      </c>
      <c r="Z436" s="10">
        <v>0</v>
      </c>
      <c r="AA436" s="4">
        <v>0</v>
      </c>
      <c r="AB436" s="4">
        <v>0</v>
      </c>
      <c r="AC436" s="10" t="s">
        <v>912</v>
      </c>
      <c r="AD436" s="4">
        <v>151.15217391304347</v>
      </c>
      <c r="AE436" s="4">
        <v>0</v>
      </c>
      <c r="AF436" s="10">
        <v>0</v>
      </c>
      <c r="AG436" s="4">
        <v>29.964673913043477</v>
      </c>
      <c r="AH436" s="4">
        <v>0</v>
      </c>
      <c r="AI436" s="10">
        <v>0</v>
      </c>
      <c r="AJ436" s="4">
        <v>41.345108695652172</v>
      </c>
      <c r="AK436" s="4">
        <v>0</v>
      </c>
      <c r="AL436" s="10" t="s">
        <v>912</v>
      </c>
      <c r="AM436" s="1">
        <v>265253</v>
      </c>
      <c r="AN436" s="1">
        <v>7</v>
      </c>
      <c r="AX436"/>
      <c r="AY436"/>
    </row>
    <row r="437" spans="1:51" x14ac:dyDescent="0.25">
      <c r="A437" t="s">
        <v>496</v>
      </c>
      <c r="B437" t="s">
        <v>54</v>
      </c>
      <c r="C437" t="s">
        <v>738</v>
      </c>
      <c r="D437" t="s">
        <v>579</v>
      </c>
      <c r="E437" s="4">
        <v>53.695652173913047</v>
      </c>
      <c r="F437" s="4">
        <v>249.19021739130437</v>
      </c>
      <c r="G437" s="4">
        <v>0</v>
      </c>
      <c r="H437" s="10">
        <v>0</v>
      </c>
      <c r="I437" s="4">
        <v>237.24728260869566</v>
      </c>
      <c r="J437" s="4">
        <v>0</v>
      </c>
      <c r="K437" s="10">
        <v>0</v>
      </c>
      <c r="L437" s="4">
        <v>22.347826086956523</v>
      </c>
      <c r="M437" s="4">
        <v>0</v>
      </c>
      <c r="N437" s="10">
        <v>0</v>
      </c>
      <c r="O437" s="4">
        <v>16.695652173913043</v>
      </c>
      <c r="P437" s="4">
        <v>0</v>
      </c>
      <c r="Q437" s="8">
        <v>0</v>
      </c>
      <c r="R437" s="4">
        <v>0</v>
      </c>
      <c r="S437" s="4">
        <v>0</v>
      </c>
      <c r="T437" s="10" t="s">
        <v>912</v>
      </c>
      <c r="U437" s="4">
        <v>5.6521739130434785</v>
      </c>
      <c r="V437" s="4">
        <v>0</v>
      </c>
      <c r="W437" s="10">
        <v>0</v>
      </c>
      <c r="X437" s="4">
        <v>60.266304347826086</v>
      </c>
      <c r="Y437" s="4">
        <v>0</v>
      </c>
      <c r="Z437" s="10">
        <v>0</v>
      </c>
      <c r="AA437" s="4">
        <v>6.2907608695652177</v>
      </c>
      <c r="AB437" s="4">
        <v>0</v>
      </c>
      <c r="AC437" s="10">
        <v>0</v>
      </c>
      <c r="AD437" s="4">
        <v>100.99728260869566</v>
      </c>
      <c r="AE437" s="4">
        <v>0</v>
      </c>
      <c r="AF437" s="10">
        <v>0</v>
      </c>
      <c r="AG437" s="4">
        <v>52.706521739130437</v>
      </c>
      <c r="AH437" s="4">
        <v>0</v>
      </c>
      <c r="AI437" s="10">
        <v>0</v>
      </c>
      <c r="AJ437" s="4">
        <v>6.5815217391304346</v>
      </c>
      <c r="AK437" s="4">
        <v>0</v>
      </c>
      <c r="AL437" s="10" t="s">
        <v>912</v>
      </c>
      <c r="AM437" s="1">
        <v>265198</v>
      </c>
      <c r="AN437" s="1">
        <v>7</v>
      </c>
      <c r="AX437"/>
      <c r="AY437"/>
    </row>
    <row r="438" spans="1:51" x14ac:dyDescent="0.25">
      <c r="A438" t="s">
        <v>496</v>
      </c>
      <c r="B438" t="s">
        <v>346</v>
      </c>
      <c r="C438" t="s">
        <v>716</v>
      </c>
      <c r="D438" t="s">
        <v>593</v>
      </c>
      <c r="E438" s="4">
        <v>81.760869565217391</v>
      </c>
      <c r="F438" s="4">
        <v>121.29760869565217</v>
      </c>
      <c r="G438" s="4">
        <v>0</v>
      </c>
      <c r="H438" s="10">
        <v>0</v>
      </c>
      <c r="I438" s="4">
        <v>119.64228260869564</v>
      </c>
      <c r="J438" s="4">
        <v>0</v>
      </c>
      <c r="K438" s="10">
        <v>0</v>
      </c>
      <c r="L438" s="4">
        <v>1.8346739130434782</v>
      </c>
      <c r="M438" s="4">
        <v>0</v>
      </c>
      <c r="N438" s="10">
        <v>0</v>
      </c>
      <c r="O438" s="4">
        <v>0.17934782608695651</v>
      </c>
      <c r="P438" s="4">
        <v>0</v>
      </c>
      <c r="Q438" s="8">
        <v>0</v>
      </c>
      <c r="R438" s="4">
        <v>1.4690217391304345</v>
      </c>
      <c r="S438" s="4">
        <v>0</v>
      </c>
      <c r="T438" s="10">
        <v>0</v>
      </c>
      <c r="U438" s="4">
        <v>0.18630434782608696</v>
      </c>
      <c r="V438" s="4">
        <v>0</v>
      </c>
      <c r="W438" s="10">
        <v>0</v>
      </c>
      <c r="X438" s="4">
        <v>46.429130434782607</v>
      </c>
      <c r="Y438" s="4">
        <v>0</v>
      </c>
      <c r="Z438" s="10">
        <v>0</v>
      </c>
      <c r="AA438" s="4">
        <v>0</v>
      </c>
      <c r="AB438" s="4">
        <v>0</v>
      </c>
      <c r="AC438" s="10" t="s">
        <v>912</v>
      </c>
      <c r="AD438" s="4">
        <v>56.434347826086949</v>
      </c>
      <c r="AE438" s="4">
        <v>0</v>
      </c>
      <c r="AF438" s="10">
        <v>0</v>
      </c>
      <c r="AG438" s="4">
        <v>0</v>
      </c>
      <c r="AH438" s="4">
        <v>0</v>
      </c>
      <c r="AI438" s="10" t="s">
        <v>912</v>
      </c>
      <c r="AJ438" s="4">
        <v>16.599456521739135</v>
      </c>
      <c r="AK438" s="4">
        <v>0</v>
      </c>
      <c r="AL438" s="10" t="s">
        <v>912</v>
      </c>
      <c r="AM438" s="1">
        <v>265736</v>
      </c>
      <c r="AN438" s="1">
        <v>7</v>
      </c>
      <c r="AX438"/>
      <c r="AY438"/>
    </row>
    <row r="439" spans="1:51" x14ac:dyDescent="0.25">
      <c r="A439" t="s">
        <v>496</v>
      </c>
      <c r="B439" t="s">
        <v>432</v>
      </c>
      <c r="C439" t="s">
        <v>700</v>
      </c>
      <c r="D439" t="s">
        <v>538</v>
      </c>
      <c r="E439" s="4">
        <v>167.1549295774648</v>
      </c>
      <c r="F439" s="4">
        <v>636.00901408450693</v>
      </c>
      <c r="G439" s="4">
        <v>0</v>
      </c>
      <c r="H439" s="10">
        <v>0</v>
      </c>
      <c r="I439" s="4">
        <v>542.93169014084503</v>
      </c>
      <c r="J439" s="4">
        <v>0</v>
      </c>
      <c r="K439" s="10">
        <v>0</v>
      </c>
      <c r="L439" s="4">
        <v>51.919718309859149</v>
      </c>
      <c r="M439" s="4">
        <v>0</v>
      </c>
      <c r="N439" s="10">
        <v>0</v>
      </c>
      <c r="O439" s="4">
        <v>26.821549295774648</v>
      </c>
      <c r="P439" s="4">
        <v>0</v>
      </c>
      <c r="Q439" s="8">
        <v>0</v>
      </c>
      <c r="R439" s="4">
        <v>20.02774647887324</v>
      </c>
      <c r="S439" s="4">
        <v>0</v>
      </c>
      <c r="T439" s="10">
        <v>0</v>
      </c>
      <c r="U439" s="4">
        <v>5.070422535211268</v>
      </c>
      <c r="V439" s="4">
        <v>0</v>
      </c>
      <c r="W439" s="10">
        <v>0</v>
      </c>
      <c r="X439" s="4">
        <v>88.263802816901404</v>
      </c>
      <c r="Y439" s="4">
        <v>0</v>
      </c>
      <c r="Z439" s="10">
        <v>0</v>
      </c>
      <c r="AA439" s="4">
        <v>67.979154929577462</v>
      </c>
      <c r="AB439" s="4">
        <v>0</v>
      </c>
      <c r="AC439" s="10">
        <v>0</v>
      </c>
      <c r="AD439" s="4">
        <v>353.35591549295771</v>
      </c>
      <c r="AE439" s="4">
        <v>0</v>
      </c>
      <c r="AF439" s="10">
        <v>0</v>
      </c>
      <c r="AG439" s="4">
        <v>0</v>
      </c>
      <c r="AH439" s="4">
        <v>0</v>
      </c>
      <c r="AI439" s="10" t="s">
        <v>912</v>
      </c>
      <c r="AJ439" s="4">
        <v>74.490422535211252</v>
      </c>
      <c r="AK439" s="4">
        <v>0</v>
      </c>
      <c r="AL439" s="10" t="s">
        <v>912</v>
      </c>
      <c r="AM439" s="1">
        <v>265845</v>
      </c>
      <c r="AN439" s="1">
        <v>7</v>
      </c>
      <c r="AX439"/>
      <c r="AY439"/>
    </row>
    <row r="440" spans="1:51" x14ac:dyDescent="0.25">
      <c r="A440" t="s">
        <v>496</v>
      </c>
      <c r="B440" t="s">
        <v>114</v>
      </c>
      <c r="C440" t="s">
        <v>770</v>
      </c>
      <c r="D440" t="s">
        <v>531</v>
      </c>
      <c r="E440" s="4">
        <v>62.934782608695649</v>
      </c>
      <c r="F440" s="4">
        <v>191.01902173913044</v>
      </c>
      <c r="G440" s="4">
        <v>0</v>
      </c>
      <c r="H440" s="10">
        <v>0</v>
      </c>
      <c r="I440" s="4">
        <v>178.54619565217394</v>
      </c>
      <c r="J440" s="4">
        <v>0</v>
      </c>
      <c r="K440" s="10">
        <v>0</v>
      </c>
      <c r="L440" s="4">
        <v>31.410326086956523</v>
      </c>
      <c r="M440" s="4">
        <v>0</v>
      </c>
      <c r="N440" s="10">
        <v>0</v>
      </c>
      <c r="O440" s="4">
        <v>18.9375</v>
      </c>
      <c r="P440" s="4">
        <v>0</v>
      </c>
      <c r="Q440" s="8">
        <v>0</v>
      </c>
      <c r="R440" s="4">
        <v>6.7336956521739131</v>
      </c>
      <c r="S440" s="4">
        <v>0</v>
      </c>
      <c r="T440" s="10">
        <v>0</v>
      </c>
      <c r="U440" s="4">
        <v>5.7391304347826084</v>
      </c>
      <c r="V440" s="4">
        <v>0</v>
      </c>
      <c r="W440" s="10">
        <v>0</v>
      </c>
      <c r="X440" s="4">
        <v>35.285326086956523</v>
      </c>
      <c r="Y440" s="4">
        <v>0</v>
      </c>
      <c r="Z440" s="10">
        <v>0</v>
      </c>
      <c r="AA440" s="4">
        <v>0</v>
      </c>
      <c r="AB440" s="4">
        <v>0</v>
      </c>
      <c r="AC440" s="10" t="s">
        <v>912</v>
      </c>
      <c r="AD440" s="4">
        <v>84.391304347826093</v>
      </c>
      <c r="AE440" s="4">
        <v>0</v>
      </c>
      <c r="AF440" s="10">
        <v>0</v>
      </c>
      <c r="AG440" s="4">
        <v>19.540760869565219</v>
      </c>
      <c r="AH440" s="4">
        <v>0</v>
      </c>
      <c r="AI440" s="10">
        <v>0</v>
      </c>
      <c r="AJ440" s="4">
        <v>20.391304347826086</v>
      </c>
      <c r="AK440" s="4">
        <v>0</v>
      </c>
      <c r="AL440" s="10" t="s">
        <v>912</v>
      </c>
      <c r="AM440" s="1">
        <v>265356</v>
      </c>
      <c r="AN440" s="1">
        <v>7</v>
      </c>
      <c r="AX440"/>
      <c r="AY440"/>
    </row>
    <row r="441" spans="1:51" x14ac:dyDescent="0.25">
      <c r="A441" t="s">
        <v>496</v>
      </c>
      <c r="B441" t="s">
        <v>223</v>
      </c>
      <c r="C441" t="s">
        <v>759</v>
      </c>
      <c r="D441" t="s">
        <v>532</v>
      </c>
      <c r="E441" s="4">
        <v>61.195652173913047</v>
      </c>
      <c r="F441" s="4">
        <v>173.87217391304353</v>
      </c>
      <c r="G441" s="4">
        <v>0</v>
      </c>
      <c r="H441" s="10">
        <v>0</v>
      </c>
      <c r="I441" s="4">
        <v>159.55206521739134</v>
      </c>
      <c r="J441" s="4">
        <v>0</v>
      </c>
      <c r="K441" s="10">
        <v>0</v>
      </c>
      <c r="L441" s="4">
        <v>28.58228260869566</v>
      </c>
      <c r="M441" s="4">
        <v>0</v>
      </c>
      <c r="N441" s="10">
        <v>0</v>
      </c>
      <c r="O441" s="4">
        <v>23.104021739130442</v>
      </c>
      <c r="P441" s="4">
        <v>0</v>
      </c>
      <c r="Q441" s="8">
        <v>0</v>
      </c>
      <c r="R441" s="4">
        <v>0</v>
      </c>
      <c r="S441" s="4">
        <v>0</v>
      </c>
      <c r="T441" s="10" t="s">
        <v>912</v>
      </c>
      <c r="U441" s="4">
        <v>5.4782608695652177</v>
      </c>
      <c r="V441" s="4">
        <v>0</v>
      </c>
      <c r="W441" s="10">
        <v>0</v>
      </c>
      <c r="X441" s="4">
        <v>28.234347826086957</v>
      </c>
      <c r="Y441" s="4">
        <v>0</v>
      </c>
      <c r="Z441" s="10">
        <v>0</v>
      </c>
      <c r="AA441" s="4">
        <v>8.8418478260869531</v>
      </c>
      <c r="AB441" s="4">
        <v>0</v>
      </c>
      <c r="AC441" s="10">
        <v>0</v>
      </c>
      <c r="AD441" s="4">
        <v>63.086195652173949</v>
      </c>
      <c r="AE441" s="4">
        <v>0</v>
      </c>
      <c r="AF441" s="10">
        <v>0</v>
      </c>
      <c r="AG441" s="4">
        <v>20.429130434782614</v>
      </c>
      <c r="AH441" s="4">
        <v>0</v>
      </c>
      <c r="AI441" s="10">
        <v>0</v>
      </c>
      <c r="AJ441" s="4">
        <v>24.69836956521738</v>
      </c>
      <c r="AK441" s="4">
        <v>0</v>
      </c>
      <c r="AL441" s="10" t="s">
        <v>912</v>
      </c>
      <c r="AM441" s="1">
        <v>265536</v>
      </c>
      <c r="AN441" s="1">
        <v>7</v>
      </c>
      <c r="AX441"/>
      <c r="AY441"/>
    </row>
    <row r="442" spans="1:51" x14ac:dyDescent="0.25">
      <c r="A442" t="s">
        <v>496</v>
      </c>
      <c r="B442" t="s">
        <v>70</v>
      </c>
      <c r="C442" t="s">
        <v>688</v>
      </c>
      <c r="D442" t="s">
        <v>546</v>
      </c>
      <c r="E442" s="4">
        <v>57.402173913043477</v>
      </c>
      <c r="F442" s="4">
        <v>182.97923913043479</v>
      </c>
      <c r="G442" s="4">
        <v>69.128478260869585</v>
      </c>
      <c r="H442" s="10">
        <v>0.37779410707677108</v>
      </c>
      <c r="I442" s="4">
        <v>167.68597826086955</v>
      </c>
      <c r="J442" s="4">
        <v>69.128478260869585</v>
      </c>
      <c r="K442" s="10">
        <v>0.41224960475422828</v>
      </c>
      <c r="L442" s="4">
        <v>13.69510869565217</v>
      </c>
      <c r="M442" s="4">
        <v>0.46380434782608698</v>
      </c>
      <c r="N442" s="10">
        <v>3.3866423270764723E-2</v>
      </c>
      <c r="O442" s="4">
        <v>8.6407608695652129</v>
      </c>
      <c r="P442" s="4">
        <v>0.46380434782608698</v>
      </c>
      <c r="Q442" s="8">
        <v>5.3676331844770143E-2</v>
      </c>
      <c r="R442" s="4">
        <v>0</v>
      </c>
      <c r="S442" s="4">
        <v>0</v>
      </c>
      <c r="T442" s="10" t="s">
        <v>912</v>
      </c>
      <c r="U442" s="4">
        <v>5.0543478260869561</v>
      </c>
      <c r="V442" s="4">
        <v>0</v>
      </c>
      <c r="W442" s="10">
        <v>0</v>
      </c>
      <c r="X442" s="4">
        <v>51.259239130434779</v>
      </c>
      <c r="Y442" s="4">
        <v>13.54097826086957</v>
      </c>
      <c r="Z442" s="10">
        <v>0.26416658714759811</v>
      </c>
      <c r="AA442" s="4">
        <v>10.238913043478265</v>
      </c>
      <c r="AB442" s="4">
        <v>0</v>
      </c>
      <c r="AC442" s="10">
        <v>0</v>
      </c>
      <c r="AD442" s="4">
        <v>70.949673913043455</v>
      </c>
      <c r="AE442" s="4">
        <v>41.969782608695667</v>
      </c>
      <c r="AF442" s="10">
        <v>0.59154299511135455</v>
      </c>
      <c r="AG442" s="4">
        <v>16.963913043478264</v>
      </c>
      <c r="AH442" s="4">
        <v>0</v>
      </c>
      <c r="AI442" s="10">
        <v>0</v>
      </c>
      <c r="AJ442" s="4">
        <v>19.872391304347833</v>
      </c>
      <c r="AK442" s="4">
        <v>13.153913043478259</v>
      </c>
      <c r="AL442" s="10">
        <v>1.5107589079130039</v>
      </c>
      <c r="AM442" s="1">
        <v>265251</v>
      </c>
      <c r="AN442" s="1">
        <v>7</v>
      </c>
      <c r="AX442"/>
      <c r="AY442"/>
    </row>
    <row r="443" spans="1:51" x14ac:dyDescent="0.25">
      <c r="A443" t="s">
        <v>496</v>
      </c>
      <c r="B443" t="s">
        <v>409</v>
      </c>
      <c r="C443" t="s">
        <v>675</v>
      </c>
      <c r="D443" t="s">
        <v>538</v>
      </c>
      <c r="E443" s="4">
        <v>94.891304347826093</v>
      </c>
      <c r="F443" s="4">
        <v>384.91652173913042</v>
      </c>
      <c r="G443" s="4">
        <v>47.125</v>
      </c>
      <c r="H443" s="10">
        <v>0.12242914330379936</v>
      </c>
      <c r="I443" s="4">
        <v>360.31054347826091</v>
      </c>
      <c r="J443" s="4">
        <v>47.125</v>
      </c>
      <c r="K443" s="10">
        <v>0.13078995564514545</v>
      </c>
      <c r="L443" s="4">
        <v>40.309782608695656</v>
      </c>
      <c r="M443" s="4">
        <v>0</v>
      </c>
      <c r="N443" s="10">
        <v>0</v>
      </c>
      <c r="O443" s="4">
        <v>20.652173913043477</v>
      </c>
      <c r="P443" s="4">
        <v>0</v>
      </c>
      <c r="Q443" s="8">
        <v>0</v>
      </c>
      <c r="R443" s="4">
        <v>14.440217391304348</v>
      </c>
      <c r="S443" s="4">
        <v>0</v>
      </c>
      <c r="T443" s="10">
        <v>0</v>
      </c>
      <c r="U443" s="4">
        <v>5.2173913043478262</v>
      </c>
      <c r="V443" s="4">
        <v>0</v>
      </c>
      <c r="W443" s="10">
        <v>0</v>
      </c>
      <c r="X443" s="4">
        <v>96.844239130434786</v>
      </c>
      <c r="Y443" s="4">
        <v>10.277173913043478</v>
      </c>
      <c r="Z443" s="10">
        <v>0.10612065317795159</v>
      </c>
      <c r="AA443" s="4">
        <v>4.9483695652173916</v>
      </c>
      <c r="AB443" s="4">
        <v>0</v>
      </c>
      <c r="AC443" s="10">
        <v>0</v>
      </c>
      <c r="AD443" s="4">
        <v>179.75163043478261</v>
      </c>
      <c r="AE443" s="4">
        <v>36.847826086956523</v>
      </c>
      <c r="AF443" s="10">
        <v>0.20499300060772263</v>
      </c>
      <c r="AG443" s="4">
        <v>0</v>
      </c>
      <c r="AH443" s="4">
        <v>0</v>
      </c>
      <c r="AI443" s="10" t="s">
        <v>912</v>
      </c>
      <c r="AJ443" s="4">
        <v>63.0625</v>
      </c>
      <c r="AK443" s="4">
        <v>0</v>
      </c>
      <c r="AL443" s="10" t="s">
        <v>912</v>
      </c>
      <c r="AM443" s="1">
        <v>265820</v>
      </c>
      <c r="AN443" s="1">
        <v>7</v>
      </c>
      <c r="AX443"/>
      <c r="AY443"/>
    </row>
    <row r="444" spans="1:51" x14ac:dyDescent="0.25">
      <c r="A444" t="s">
        <v>496</v>
      </c>
      <c r="B444" t="s">
        <v>413</v>
      </c>
      <c r="C444" t="s">
        <v>809</v>
      </c>
      <c r="D444" t="s">
        <v>589</v>
      </c>
      <c r="E444" s="4">
        <v>105.59782608695652</v>
      </c>
      <c r="F444" s="4">
        <v>422.79500000000002</v>
      </c>
      <c r="G444" s="4">
        <v>13.511086956521741</v>
      </c>
      <c r="H444" s="10">
        <v>3.195659115297423E-2</v>
      </c>
      <c r="I444" s="4">
        <v>396.43086956521739</v>
      </c>
      <c r="J444" s="4">
        <v>13.511086956521741</v>
      </c>
      <c r="K444" s="10">
        <v>3.4081823575797525E-2</v>
      </c>
      <c r="L444" s="4">
        <v>46.26902173913043</v>
      </c>
      <c r="M444" s="4">
        <v>0</v>
      </c>
      <c r="N444" s="10">
        <v>0</v>
      </c>
      <c r="O444" s="4">
        <v>31.625</v>
      </c>
      <c r="P444" s="4">
        <v>0</v>
      </c>
      <c r="Q444" s="8">
        <v>0</v>
      </c>
      <c r="R444" s="4">
        <v>9.4701086956521738</v>
      </c>
      <c r="S444" s="4">
        <v>0</v>
      </c>
      <c r="T444" s="10">
        <v>0</v>
      </c>
      <c r="U444" s="4">
        <v>5.1739130434782608</v>
      </c>
      <c r="V444" s="4">
        <v>0</v>
      </c>
      <c r="W444" s="10">
        <v>0</v>
      </c>
      <c r="X444" s="4">
        <v>112.52673913043478</v>
      </c>
      <c r="Y444" s="4">
        <v>1.5865217391304349</v>
      </c>
      <c r="Z444" s="10">
        <v>1.4099064376969341E-2</v>
      </c>
      <c r="AA444" s="4">
        <v>11.720108695652174</v>
      </c>
      <c r="AB444" s="4">
        <v>0</v>
      </c>
      <c r="AC444" s="10">
        <v>0</v>
      </c>
      <c r="AD444" s="4">
        <v>148.42315217391305</v>
      </c>
      <c r="AE444" s="4">
        <v>11.924565217391306</v>
      </c>
      <c r="AF444" s="10">
        <v>8.0341678792934135E-2</v>
      </c>
      <c r="AG444" s="4">
        <v>61.744565217391305</v>
      </c>
      <c r="AH444" s="4">
        <v>0</v>
      </c>
      <c r="AI444" s="10">
        <v>0</v>
      </c>
      <c r="AJ444" s="4">
        <v>42.111413043478258</v>
      </c>
      <c r="AK444" s="4">
        <v>0</v>
      </c>
      <c r="AL444" s="10" t="s">
        <v>912</v>
      </c>
      <c r="AM444" s="1">
        <v>265824</v>
      </c>
      <c r="AN444" s="1">
        <v>7</v>
      </c>
      <c r="AX444"/>
      <c r="AY444"/>
    </row>
    <row r="445" spans="1:51" x14ac:dyDescent="0.25">
      <c r="A445" t="s">
        <v>496</v>
      </c>
      <c r="B445" t="s">
        <v>302</v>
      </c>
      <c r="C445" t="s">
        <v>819</v>
      </c>
      <c r="D445" t="s">
        <v>543</v>
      </c>
      <c r="E445" s="4">
        <v>48.532608695652172</v>
      </c>
      <c r="F445" s="4">
        <v>142.28793478260872</v>
      </c>
      <c r="G445" s="4">
        <v>0</v>
      </c>
      <c r="H445" s="10">
        <v>0</v>
      </c>
      <c r="I445" s="4">
        <v>134.84641304347826</v>
      </c>
      <c r="J445" s="4">
        <v>0</v>
      </c>
      <c r="K445" s="10">
        <v>0</v>
      </c>
      <c r="L445" s="4">
        <v>13.068804347826088</v>
      </c>
      <c r="M445" s="4">
        <v>0</v>
      </c>
      <c r="N445" s="10">
        <v>0</v>
      </c>
      <c r="O445" s="4">
        <v>9.2453260869565224</v>
      </c>
      <c r="P445" s="4">
        <v>0</v>
      </c>
      <c r="Q445" s="8">
        <v>0</v>
      </c>
      <c r="R445" s="4">
        <v>1.5761956521739133</v>
      </c>
      <c r="S445" s="4">
        <v>0</v>
      </c>
      <c r="T445" s="10">
        <v>0</v>
      </c>
      <c r="U445" s="4">
        <v>2.2472826086956523</v>
      </c>
      <c r="V445" s="4">
        <v>0</v>
      </c>
      <c r="W445" s="10">
        <v>0</v>
      </c>
      <c r="X445" s="4">
        <v>28.094673913043479</v>
      </c>
      <c r="Y445" s="4">
        <v>0</v>
      </c>
      <c r="Z445" s="10">
        <v>0</v>
      </c>
      <c r="AA445" s="4">
        <v>3.6180434782608693</v>
      </c>
      <c r="AB445" s="4">
        <v>0</v>
      </c>
      <c r="AC445" s="10">
        <v>0</v>
      </c>
      <c r="AD445" s="4">
        <v>51.712934782608706</v>
      </c>
      <c r="AE445" s="4">
        <v>0</v>
      </c>
      <c r="AF445" s="10">
        <v>0</v>
      </c>
      <c r="AG445" s="4">
        <v>22.63293478260869</v>
      </c>
      <c r="AH445" s="4">
        <v>0</v>
      </c>
      <c r="AI445" s="10">
        <v>0</v>
      </c>
      <c r="AJ445" s="4">
        <v>23.160543478260873</v>
      </c>
      <c r="AK445" s="4">
        <v>0</v>
      </c>
      <c r="AL445" s="10" t="s">
        <v>912</v>
      </c>
      <c r="AM445" s="1">
        <v>265669</v>
      </c>
      <c r="AN445" s="1">
        <v>7</v>
      </c>
      <c r="AX445"/>
      <c r="AY445"/>
    </row>
    <row r="446" spans="1:51" x14ac:dyDescent="0.25">
      <c r="A446" t="s">
        <v>496</v>
      </c>
      <c r="B446" t="s">
        <v>49</v>
      </c>
      <c r="C446" t="s">
        <v>736</v>
      </c>
      <c r="D446" t="s">
        <v>558</v>
      </c>
      <c r="E446" s="4">
        <v>50.380434782608695</v>
      </c>
      <c r="F446" s="4">
        <v>204.08413043478259</v>
      </c>
      <c r="G446" s="4">
        <v>0</v>
      </c>
      <c r="H446" s="10">
        <v>0</v>
      </c>
      <c r="I446" s="4">
        <v>192.11978260869563</v>
      </c>
      <c r="J446" s="4">
        <v>0</v>
      </c>
      <c r="K446" s="10">
        <v>0</v>
      </c>
      <c r="L446" s="4">
        <v>29.842717391304337</v>
      </c>
      <c r="M446" s="4">
        <v>0</v>
      </c>
      <c r="N446" s="10">
        <v>0</v>
      </c>
      <c r="O446" s="4">
        <v>18.907065217391295</v>
      </c>
      <c r="P446" s="4">
        <v>0</v>
      </c>
      <c r="Q446" s="8">
        <v>0</v>
      </c>
      <c r="R446" s="4">
        <v>5.4139130434782601</v>
      </c>
      <c r="S446" s="4">
        <v>0</v>
      </c>
      <c r="T446" s="10">
        <v>0</v>
      </c>
      <c r="U446" s="4">
        <v>5.5217391304347823</v>
      </c>
      <c r="V446" s="4">
        <v>0</v>
      </c>
      <c r="W446" s="10">
        <v>0</v>
      </c>
      <c r="X446" s="4">
        <v>39.802717391304348</v>
      </c>
      <c r="Y446" s="4">
        <v>0</v>
      </c>
      <c r="Z446" s="10">
        <v>0</v>
      </c>
      <c r="AA446" s="4">
        <v>1.0286956521739128</v>
      </c>
      <c r="AB446" s="4">
        <v>0</v>
      </c>
      <c r="AC446" s="10">
        <v>0</v>
      </c>
      <c r="AD446" s="4">
        <v>83.521304347826074</v>
      </c>
      <c r="AE446" s="4">
        <v>0</v>
      </c>
      <c r="AF446" s="10">
        <v>0</v>
      </c>
      <c r="AG446" s="4">
        <v>34.132934782608686</v>
      </c>
      <c r="AH446" s="4">
        <v>0</v>
      </c>
      <c r="AI446" s="10">
        <v>0</v>
      </c>
      <c r="AJ446" s="4">
        <v>15.755760869565215</v>
      </c>
      <c r="AK446" s="4">
        <v>0</v>
      </c>
      <c r="AL446" s="10" t="s">
        <v>912</v>
      </c>
      <c r="AM446" s="1">
        <v>265181</v>
      </c>
      <c r="AN446" s="1">
        <v>7</v>
      </c>
      <c r="AX446"/>
      <c r="AY446"/>
    </row>
    <row r="447" spans="1:51" x14ac:dyDescent="0.25">
      <c r="A447" t="s">
        <v>496</v>
      </c>
      <c r="B447" t="s">
        <v>242</v>
      </c>
      <c r="C447" t="s">
        <v>693</v>
      </c>
      <c r="D447" t="s">
        <v>541</v>
      </c>
      <c r="E447" s="4">
        <v>84.010869565217391</v>
      </c>
      <c r="F447" s="4">
        <v>218.28760869565218</v>
      </c>
      <c r="G447" s="4">
        <v>0.70652173913043481</v>
      </c>
      <c r="H447" s="10">
        <v>3.2366552703204689E-3</v>
      </c>
      <c r="I447" s="4">
        <v>189.20423913043479</v>
      </c>
      <c r="J447" s="4">
        <v>0.70652173913043481</v>
      </c>
      <c r="K447" s="10">
        <v>3.7341749972280933E-3</v>
      </c>
      <c r="L447" s="4">
        <v>25.253478260869567</v>
      </c>
      <c r="M447" s="4">
        <v>0.70652173913043481</v>
      </c>
      <c r="N447" s="10">
        <v>2.797720503417523E-2</v>
      </c>
      <c r="O447" s="4">
        <v>4.4109782608695651</v>
      </c>
      <c r="P447" s="4">
        <v>0.70652173913043481</v>
      </c>
      <c r="Q447" s="8">
        <v>0.16017348020009364</v>
      </c>
      <c r="R447" s="4">
        <v>15.538152173913044</v>
      </c>
      <c r="S447" s="4">
        <v>0</v>
      </c>
      <c r="T447" s="10">
        <v>0</v>
      </c>
      <c r="U447" s="4">
        <v>5.3043478260869561</v>
      </c>
      <c r="V447" s="4">
        <v>0</v>
      </c>
      <c r="W447" s="10">
        <v>0</v>
      </c>
      <c r="X447" s="4">
        <v>56.080543478260878</v>
      </c>
      <c r="Y447" s="4">
        <v>0</v>
      </c>
      <c r="Z447" s="10">
        <v>0</v>
      </c>
      <c r="AA447" s="4">
        <v>8.2408695652173911</v>
      </c>
      <c r="AB447" s="4">
        <v>0</v>
      </c>
      <c r="AC447" s="10">
        <v>0</v>
      </c>
      <c r="AD447" s="4">
        <v>77.126956521739132</v>
      </c>
      <c r="AE447" s="4">
        <v>0</v>
      </c>
      <c r="AF447" s="10">
        <v>0</v>
      </c>
      <c r="AG447" s="4">
        <v>32.368043478260866</v>
      </c>
      <c r="AH447" s="4">
        <v>0</v>
      </c>
      <c r="AI447" s="10">
        <v>0</v>
      </c>
      <c r="AJ447" s="4">
        <v>19.217717391304358</v>
      </c>
      <c r="AK447" s="4">
        <v>0</v>
      </c>
      <c r="AL447" s="10" t="s">
        <v>912</v>
      </c>
      <c r="AM447" s="1">
        <v>265566</v>
      </c>
      <c r="AN447" s="1">
        <v>7</v>
      </c>
      <c r="AX447"/>
      <c r="AY447"/>
    </row>
    <row r="448" spans="1:51" x14ac:dyDescent="0.25">
      <c r="A448" t="s">
        <v>496</v>
      </c>
      <c r="B448" t="s">
        <v>83</v>
      </c>
      <c r="C448" t="s">
        <v>751</v>
      </c>
      <c r="D448" t="s">
        <v>562</v>
      </c>
      <c r="E448" s="4">
        <v>101.32608695652173</v>
      </c>
      <c r="F448" s="4">
        <v>277.00391304347824</v>
      </c>
      <c r="G448" s="4">
        <v>1.826086956521739</v>
      </c>
      <c r="H448" s="10">
        <v>6.5922785583000711E-3</v>
      </c>
      <c r="I448" s="4">
        <v>260.5615217391304</v>
      </c>
      <c r="J448" s="4">
        <v>1.826086956521739</v>
      </c>
      <c r="K448" s="10">
        <v>7.0082756054440955E-3</v>
      </c>
      <c r="L448" s="4">
        <v>27.419891304347821</v>
      </c>
      <c r="M448" s="4">
        <v>1.826086956521739</v>
      </c>
      <c r="N448" s="10">
        <v>6.6597162485184117E-2</v>
      </c>
      <c r="O448" s="4">
        <v>14.78119565217391</v>
      </c>
      <c r="P448" s="4">
        <v>1.826086956521739</v>
      </c>
      <c r="Q448" s="8">
        <v>0.12354122085199322</v>
      </c>
      <c r="R448" s="4">
        <v>8.758260869565218</v>
      </c>
      <c r="S448" s="4">
        <v>0</v>
      </c>
      <c r="T448" s="10">
        <v>0</v>
      </c>
      <c r="U448" s="4">
        <v>3.8804347826086958</v>
      </c>
      <c r="V448" s="4">
        <v>0</v>
      </c>
      <c r="W448" s="10">
        <v>0</v>
      </c>
      <c r="X448" s="4">
        <v>53.205543478260886</v>
      </c>
      <c r="Y448" s="4">
        <v>0</v>
      </c>
      <c r="Z448" s="10">
        <v>0</v>
      </c>
      <c r="AA448" s="4">
        <v>3.8036956521739116</v>
      </c>
      <c r="AB448" s="4">
        <v>0</v>
      </c>
      <c r="AC448" s="10">
        <v>0</v>
      </c>
      <c r="AD448" s="4">
        <v>117.55804347826087</v>
      </c>
      <c r="AE448" s="4">
        <v>0</v>
      </c>
      <c r="AF448" s="10">
        <v>0</v>
      </c>
      <c r="AG448" s="4">
        <v>48.342282608695641</v>
      </c>
      <c r="AH448" s="4">
        <v>0</v>
      </c>
      <c r="AI448" s="10">
        <v>0</v>
      </c>
      <c r="AJ448" s="4">
        <v>26.674456521739128</v>
      </c>
      <c r="AK448" s="4">
        <v>0</v>
      </c>
      <c r="AL448" s="10" t="s">
        <v>912</v>
      </c>
      <c r="AM448" s="1">
        <v>265307</v>
      </c>
      <c r="AN448" s="1">
        <v>7</v>
      </c>
      <c r="AX448"/>
      <c r="AY448"/>
    </row>
    <row r="449" spans="1:51" x14ac:dyDescent="0.25">
      <c r="A449" t="s">
        <v>496</v>
      </c>
      <c r="B449" t="s">
        <v>213</v>
      </c>
      <c r="C449" t="s">
        <v>800</v>
      </c>
      <c r="D449" t="s">
        <v>578</v>
      </c>
      <c r="E449" s="4">
        <v>55.467391304347828</v>
      </c>
      <c r="F449" s="4">
        <v>147.75173913043477</v>
      </c>
      <c r="G449" s="4">
        <v>1</v>
      </c>
      <c r="H449" s="10">
        <v>6.7681098434801039E-3</v>
      </c>
      <c r="I449" s="4">
        <v>139.14304347826086</v>
      </c>
      <c r="J449" s="4">
        <v>1</v>
      </c>
      <c r="K449" s="10">
        <v>7.1868486918373027E-3</v>
      </c>
      <c r="L449" s="4">
        <v>19.554347826086957</v>
      </c>
      <c r="M449" s="4">
        <v>1</v>
      </c>
      <c r="N449" s="10">
        <v>5.1139521956642578E-2</v>
      </c>
      <c r="O449" s="4">
        <v>15.206521739130435</v>
      </c>
      <c r="P449" s="4">
        <v>1</v>
      </c>
      <c r="Q449" s="8">
        <v>6.5761258041458187E-2</v>
      </c>
      <c r="R449" s="4">
        <v>0.17391304347826086</v>
      </c>
      <c r="S449" s="4">
        <v>0</v>
      </c>
      <c r="T449" s="10">
        <v>0</v>
      </c>
      <c r="U449" s="4">
        <v>4.1739130434782608</v>
      </c>
      <c r="V449" s="4">
        <v>0</v>
      </c>
      <c r="W449" s="10">
        <v>0</v>
      </c>
      <c r="X449" s="4">
        <v>24.711956521739129</v>
      </c>
      <c r="Y449" s="4">
        <v>0</v>
      </c>
      <c r="Z449" s="10">
        <v>0</v>
      </c>
      <c r="AA449" s="4">
        <v>4.2608695652173916</v>
      </c>
      <c r="AB449" s="4">
        <v>0</v>
      </c>
      <c r="AC449" s="10">
        <v>0</v>
      </c>
      <c r="AD449" s="4">
        <v>80.266739130434786</v>
      </c>
      <c r="AE449" s="4">
        <v>0</v>
      </c>
      <c r="AF449" s="10">
        <v>0</v>
      </c>
      <c r="AG449" s="4">
        <v>6.5217391304347824E-2</v>
      </c>
      <c r="AH449" s="4">
        <v>0</v>
      </c>
      <c r="AI449" s="10">
        <v>0</v>
      </c>
      <c r="AJ449" s="4">
        <v>18.892608695652171</v>
      </c>
      <c r="AK449" s="4">
        <v>0</v>
      </c>
      <c r="AL449" s="10" t="s">
        <v>912</v>
      </c>
      <c r="AM449" s="1">
        <v>265520</v>
      </c>
      <c r="AN449" s="1">
        <v>7</v>
      </c>
      <c r="AX449"/>
      <c r="AY449"/>
    </row>
    <row r="450" spans="1:51" x14ac:dyDescent="0.25">
      <c r="A450" t="s">
        <v>496</v>
      </c>
      <c r="B450" t="s">
        <v>110</v>
      </c>
      <c r="C450" t="s">
        <v>767</v>
      </c>
      <c r="D450" t="s">
        <v>593</v>
      </c>
      <c r="E450" s="4">
        <v>41.782608695652172</v>
      </c>
      <c r="F450" s="4">
        <v>148.8153260869565</v>
      </c>
      <c r="G450" s="4">
        <v>0.125</v>
      </c>
      <c r="H450" s="10">
        <v>8.3996724858136844E-4</v>
      </c>
      <c r="I450" s="4">
        <v>127.90032608695651</v>
      </c>
      <c r="J450" s="4">
        <v>0.125</v>
      </c>
      <c r="K450" s="10">
        <v>9.7732354423408856E-4</v>
      </c>
      <c r="L450" s="4">
        <v>7.6155434782608697</v>
      </c>
      <c r="M450" s="4">
        <v>0</v>
      </c>
      <c r="N450" s="10">
        <v>0</v>
      </c>
      <c r="O450" s="4">
        <v>1.5883695652173913</v>
      </c>
      <c r="P450" s="4">
        <v>0</v>
      </c>
      <c r="Q450" s="8">
        <v>0</v>
      </c>
      <c r="R450" s="4">
        <v>0.54891304347826086</v>
      </c>
      <c r="S450" s="4">
        <v>0</v>
      </c>
      <c r="T450" s="10">
        <v>0</v>
      </c>
      <c r="U450" s="4">
        <v>5.4782608695652177</v>
      </c>
      <c r="V450" s="4">
        <v>0</v>
      </c>
      <c r="W450" s="10">
        <v>0</v>
      </c>
      <c r="X450" s="4">
        <v>34.562717391304339</v>
      </c>
      <c r="Y450" s="4">
        <v>0</v>
      </c>
      <c r="Z450" s="10">
        <v>0</v>
      </c>
      <c r="AA450" s="4">
        <v>14.887826086956524</v>
      </c>
      <c r="AB450" s="4">
        <v>0</v>
      </c>
      <c r="AC450" s="10">
        <v>0</v>
      </c>
      <c r="AD450" s="4">
        <v>67.944673913043474</v>
      </c>
      <c r="AE450" s="4">
        <v>0.125</v>
      </c>
      <c r="AF450" s="10">
        <v>1.8397321350011439E-3</v>
      </c>
      <c r="AG450" s="4">
        <v>0.10543478260869564</v>
      </c>
      <c r="AH450" s="4">
        <v>0</v>
      </c>
      <c r="AI450" s="10">
        <v>0</v>
      </c>
      <c r="AJ450" s="4">
        <v>23.699130434782614</v>
      </c>
      <c r="AK450" s="4">
        <v>0</v>
      </c>
      <c r="AL450" s="10" t="s">
        <v>912</v>
      </c>
      <c r="AM450" s="1">
        <v>265352</v>
      </c>
      <c r="AN450" s="1">
        <v>7</v>
      </c>
      <c r="AX450"/>
      <c r="AY450"/>
    </row>
    <row r="451" spans="1:51" x14ac:dyDescent="0.25">
      <c r="A451" t="s">
        <v>496</v>
      </c>
      <c r="B451" t="s">
        <v>39</v>
      </c>
      <c r="C451" t="s">
        <v>730</v>
      </c>
      <c r="D451" t="s">
        <v>598</v>
      </c>
      <c r="E451" s="4">
        <v>89.989130434782609</v>
      </c>
      <c r="F451" s="4">
        <v>378.95815217391305</v>
      </c>
      <c r="G451" s="4">
        <v>0.41956521739130437</v>
      </c>
      <c r="H451" s="10">
        <v>1.1071544839039529E-3</v>
      </c>
      <c r="I451" s="4">
        <v>362.96282608695651</v>
      </c>
      <c r="J451" s="4">
        <v>0.41956521739130437</v>
      </c>
      <c r="K451" s="10">
        <v>1.1559454226058605E-3</v>
      </c>
      <c r="L451" s="4">
        <v>67.270434782608703</v>
      </c>
      <c r="M451" s="4">
        <v>0</v>
      </c>
      <c r="N451" s="10">
        <v>0</v>
      </c>
      <c r="O451" s="4">
        <v>51.275108695652179</v>
      </c>
      <c r="P451" s="4">
        <v>0</v>
      </c>
      <c r="Q451" s="8">
        <v>0</v>
      </c>
      <c r="R451" s="4">
        <v>10.79445652173913</v>
      </c>
      <c r="S451" s="4">
        <v>0</v>
      </c>
      <c r="T451" s="10">
        <v>0</v>
      </c>
      <c r="U451" s="4">
        <v>5.2008695652173937</v>
      </c>
      <c r="V451" s="4">
        <v>0</v>
      </c>
      <c r="W451" s="10">
        <v>0</v>
      </c>
      <c r="X451" s="4">
        <v>72.320326086956555</v>
      </c>
      <c r="Y451" s="4">
        <v>0</v>
      </c>
      <c r="Z451" s="10">
        <v>0</v>
      </c>
      <c r="AA451" s="4">
        <v>0</v>
      </c>
      <c r="AB451" s="4">
        <v>0</v>
      </c>
      <c r="AC451" s="10" t="s">
        <v>912</v>
      </c>
      <c r="AD451" s="4">
        <v>214.73260869565212</v>
      </c>
      <c r="AE451" s="4">
        <v>0.41956521739130437</v>
      </c>
      <c r="AF451" s="10">
        <v>1.953896149913442E-3</v>
      </c>
      <c r="AG451" s="4">
        <v>1.6005434782608696</v>
      </c>
      <c r="AH451" s="4">
        <v>0</v>
      </c>
      <c r="AI451" s="10">
        <v>0</v>
      </c>
      <c r="AJ451" s="4">
        <v>23.034239130434788</v>
      </c>
      <c r="AK451" s="4">
        <v>0</v>
      </c>
      <c r="AL451" s="10" t="s">
        <v>912</v>
      </c>
      <c r="AM451" s="1">
        <v>265164</v>
      </c>
      <c r="AN451" s="1">
        <v>7</v>
      </c>
      <c r="AX451"/>
      <c r="AY451"/>
    </row>
    <row r="452" spans="1:51" x14ac:dyDescent="0.25">
      <c r="A452" t="s">
        <v>496</v>
      </c>
      <c r="B452" t="s">
        <v>100</v>
      </c>
      <c r="C452" t="s">
        <v>697</v>
      </c>
      <c r="D452" t="s">
        <v>593</v>
      </c>
      <c r="E452" s="4">
        <v>78.815217391304344</v>
      </c>
      <c r="F452" s="4">
        <v>264.38152173913045</v>
      </c>
      <c r="G452" s="4">
        <v>123.39434782608699</v>
      </c>
      <c r="H452" s="10">
        <v>0.46672833643737854</v>
      </c>
      <c r="I452" s="4">
        <v>245.7421739130435</v>
      </c>
      <c r="J452" s="4">
        <v>123.39434782608699</v>
      </c>
      <c r="K452" s="10">
        <v>0.50212930837728487</v>
      </c>
      <c r="L452" s="4">
        <v>31.378586956521744</v>
      </c>
      <c r="M452" s="4">
        <v>3.181521739130436</v>
      </c>
      <c r="N452" s="10">
        <v>0.10139149170543471</v>
      </c>
      <c r="O452" s="4">
        <v>18.599891304347828</v>
      </c>
      <c r="P452" s="4">
        <v>3.181521739130436</v>
      </c>
      <c r="Q452" s="8">
        <v>0.1710505554614041</v>
      </c>
      <c r="R452" s="4">
        <v>7.4479347826086961</v>
      </c>
      <c r="S452" s="4">
        <v>0</v>
      </c>
      <c r="T452" s="10">
        <v>0</v>
      </c>
      <c r="U452" s="4">
        <v>5.3307608695652178</v>
      </c>
      <c r="V452" s="4">
        <v>0</v>
      </c>
      <c r="W452" s="10">
        <v>0</v>
      </c>
      <c r="X452" s="4">
        <v>72.416630434782604</v>
      </c>
      <c r="Y452" s="4">
        <v>39.436304347826102</v>
      </c>
      <c r="Z452" s="10">
        <v>0.54457524619765185</v>
      </c>
      <c r="AA452" s="4">
        <v>5.8606521739130431</v>
      </c>
      <c r="AB452" s="4">
        <v>0</v>
      </c>
      <c r="AC452" s="10">
        <v>0</v>
      </c>
      <c r="AD452" s="4">
        <v>127.09369565217392</v>
      </c>
      <c r="AE452" s="4">
        <v>73.019565217391317</v>
      </c>
      <c r="AF452" s="10">
        <v>0.57453333812267915</v>
      </c>
      <c r="AG452" s="4">
        <v>5.4461956521739117</v>
      </c>
      <c r="AH452" s="4">
        <v>0</v>
      </c>
      <c r="AI452" s="10">
        <v>0</v>
      </c>
      <c r="AJ452" s="4">
        <v>22.185760869565225</v>
      </c>
      <c r="AK452" s="4">
        <v>7.7569565217391299</v>
      </c>
      <c r="AL452" s="10">
        <v>2.8601115408329143</v>
      </c>
      <c r="AM452" s="1">
        <v>265338</v>
      </c>
      <c r="AN452" s="1">
        <v>7</v>
      </c>
      <c r="AX452"/>
      <c r="AY452"/>
    </row>
    <row r="453" spans="1:51" x14ac:dyDescent="0.25">
      <c r="A453" t="s">
        <v>496</v>
      </c>
      <c r="B453" t="s">
        <v>236</v>
      </c>
      <c r="C453" t="s">
        <v>775</v>
      </c>
      <c r="D453" t="s">
        <v>603</v>
      </c>
      <c r="E453" s="4">
        <v>63.434782608695649</v>
      </c>
      <c r="F453" s="4">
        <v>153.01630434782609</v>
      </c>
      <c r="G453" s="4">
        <v>0</v>
      </c>
      <c r="H453" s="10">
        <v>0</v>
      </c>
      <c r="I453" s="4">
        <v>146.32065217391306</v>
      </c>
      <c r="J453" s="4">
        <v>0</v>
      </c>
      <c r="K453" s="10">
        <v>0</v>
      </c>
      <c r="L453" s="4">
        <v>10.605978260869566</v>
      </c>
      <c r="M453" s="4">
        <v>0</v>
      </c>
      <c r="N453" s="10">
        <v>0</v>
      </c>
      <c r="O453" s="4">
        <v>3.910326086956522</v>
      </c>
      <c r="P453" s="4">
        <v>0</v>
      </c>
      <c r="Q453" s="8">
        <v>0</v>
      </c>
      <c r="R453" s="4">
        <v>0</v>
      </c>
      <c r="S453" s="4">
        <v>0</v>
      </c>
      <c r="T453" s="10" t="s">
        <v>912</v>
      </c>
      <c r="U453" s="4">
        <v>6.6956521739130439</v>
      </c>
      <c r="V453" s="4">
        <v>0</v>
      </c>
      <c r="W453" s="10">
        <v>0</v>
      </c>
      <c r="X453" s="4">
        <v>40.0625</v>
      </c>
      <c r="Y453" s="4">
        <v>0</v>
      </c>
      <c r="Z453" s="10">
        <v>0</v>
      </c>
      <c r="AA453" s="4">
        <v>0</v>
      </c>
      <c r="AB453" s="4">
        <v>0</v>
      </c>
      <c r="AC453" s="10" t="s">
        <v>912</v>
      </c>
      <c r="AD453" s="4">
        <v>56.244565217391305</v>
      </c>
      <c r="AE453" s="4">
        <v>0</v>
      </c>
      <c r="AF453" s="10">
        <v>0</v>
      </c>
      <c r="AG453" s="4">
        <v>46.103260869565219</v>
      </c>
      <c r="AH453" s="4">
        <v>0</v>
      </c>
      <c r="AI453" s="10">
        <v>0</v>
      </c>
      <c r="AJ453" s="4">
        <v>0</v>
      </c>
      <c r="AK453" s="4">
        <v>0</v>
      </c>
      <c r="AL453" s="10" t="s">
        <v>912</v>
      </c>
      <c r="AM453" s="1">
        <v>265557</v>
      </c>
      <c r="AN453" s="1">
        <v>7</v>
      </c>
      <c r="AX453"/>
      <c r="AY453"/>
    </row>
    <row r="454" spans="1:51" x14ac:dyDescent="0.25">
      <c r="A454" t="s">
        <v>496</v>
      </c>
      <c r="B454" t="s">
        <v>458</v>
      </c>
      <c r="C454" t="s">
        <v>735</v>
      </c>
      <c r="D454" t="s">
        <v>562</v>
      </c>
      <c r="E454" s="4">
        <v>74.108695652173907</v>
      </c>
      <c r="F454" s="4">
        <v>181.39673913043478</v>
      </c>
      <c r="G454" s="4">
        <v>0</v>
      </c>
      <c r="H454" s="10">
        <v>0</v>
      </c>
      <c r="I454" s="4">
        <v>159.25543478260869</v>
      </c>
      <c r="J454" s="4">
        <v>0</v>
      </c>
      <c r="K454" s="10">
        <v>0</v>
      </c>
      <c r="L454" s="4">
        <v>13.173913043478262</v>
      </c>
      <c r="M454" s="4">
        <v>0</v>
      </c>
      <c r="N454" s="10">
        <v>0</v>
      </c>
      <c r="O454" s="4">
        <v>2.1576086956521738</v>
      </c>
      <c r="P454" s="4">
        <v>0</v>
      </c>
      <c r="Q454" s="8">
        <v>0</v>
      </c>
      <c r="R454" s="4">
        <v>4.9836956521739131</v>
      </c>
      <c r="S454" s="4">
        <v>0</v>
      </c>
      <c r="T454" s="10">
        <v>0</v>
      </c>
      <c r="U454" s="4">
        <v>6.0326086956521738</v>
      </c>
      <c r="V454" s="4">
        <v>0</v>
      </c>
      <c r="W454" s="10">
        <v>0</v>
      </c>
      <c r="X454" s="4">
        <v>52.315217391304351</v>
      </c>
      <c r="Y454" s="4">
        <v>0</v>
      </c>
      <c r="Z454" s="10">
        <v>0</v>
      </c>
      <c r="AA454" s="4">
        <v>11.125</v>
      </c>
      <c r="AB454" s="4">
        <v>0</v>
      </c>
      <c r="AC454" s="10">
        <v>0</v>
      </c>
      <c r="AD454" s="4">
        <v>70.739130434782609</v>
      </c>
      <c r="AE454" s="4">
        <v>0</v>
      </c>
      <c r="AF454" s="10">
        <v>0</v>
      </c>
      <c r="AG454" s="4">
        <v>11.951086956521738</v>
      </c>
      <c r="AH454" s="4">
        <v>0</v>
      </c>
      <c r="AI454" s="10">
        <v>0</v>
      </c>
      <c r="AJ454" s="4">
        <v>22.092391304347824</v>
      </c>
      <c r="AK454" s="4">
        <v>0</v>
      </c>
      <c r="AL454" s="10" t="s">
        <v>912</v>
      </c>
      <c r="AM454" s="1">
        <v>265877</v>
      </c>
      <c r="AN454" s="1">
        <v>7</v>
      </c>
      <c r="AX454"/>
      <c r="AY454"/>
    </row>
    <row r="455" spans="1:51" x14ac:dyDescent="0.25">
      <c r="A455" t="s">
        <v>496</v>
      </c>
      <c r="B455" t="s">
        <v>158</v>
      </c>
      <c r="C455" t="s">
        <v>780</v>
      </c>
      <c r="D455" t="s">
        <v>618</v>
      </c>
      <c r="E455" s="4">
        <v>58.423913043478258</v>
      </c>
      <c r="F455" s="4">
        <v>102.71195652173914</v>
      </c>
      <c r="G455" s="4">
        <v>0</v>
      </c>
      <c r="H455" s="10">
        <v>0</v>
      </c>
      <c r="I455" s="4">
        <v>102.71195652173914</v>
      </c>
      <c r="J455" s="4">
        <v>0</v>
      </c>
      <c r="K455" s="10">
        <v>0</v>
      </c>
      <c r="L455" s="4">
        <v>11.375</v>
      </c>
      <c r="M455" s="4">
        <v>0</v>
      </c>
      <c r="N455" s="10">
        <v>0</v>
      </c>
      <c r="O455" s="4">
        <v>11.375</v>
      </c>
      <c r="P455" s="4">
        <v>0</v>
      </c>
      <c r="Q455" s="8">
        <v>0</v>
      </c>
      <c r="R455" s="4">
        <v>0</v>
      </c>
      <c r="S455" s="4">
        <v>0</v>
      </c>
      <c r="T455" s="10" t="s">
        <v>912</v>
      </c>
      <c r="U455" s="4">
        <v>0</v>
      </c>
      <c r="V455" s="4">
        <v>0</v>
      </c>
      <c r="W455" s="10" t="s">
        <v>912</v>
      </c>
      <c r="X455" s="4">
        <v>29.75</v>
      </c>
      <c r="Y455" s="4">
        <v>0</v>
      </c>
      <c r="Z455" s="10">
        <v>0</v>
      </c>
      <c r="AA455" s="4">
        <v>0</v>
      </c>
      <c r="AB455" s="4">
        <v>0</v>
      </c>
      <c r="AC455" s="10" t="s">
        <v>912</v>
      </c>
      <c r="AD455" s="4">
        <v>55.785326086956523</v>
      </c>
      <c r="AE455" s="4">
        <v>0</v>
      </c>
      <c r="AF455" s="10">
        <v>0</v>
      </c>
      <c r="AG455" s="4">
        <v>0</v>
      </c>
      <c r="AH455" s="4">
        <v>0</v>
      </c>
      <c r="AI455" s="10" t="s">
        <v>912</v>
      </c>
      <c r="AJ455" s="4">
        <v>5.8016304347826084</v>
      </c>
      <c r="AK455" s="4">
        <v>0</v>
      </c>
      <c r="AL455" s="10" t="s">
        <v>912</v>
      </c>
      <c r="AM455" s="1">
        <v>265423</v>
      </c>
      <c r="AN455" s="1">
        <v>7</v>
      </c>
      <c r="AX455"/>
      <c r="AY455"/>
    </row>
    <row r="456" spans="1:51" x14ac:dyDescent="0.25">
      <c r="A456" t="s">
        <v>496</v>
      </c>
      <c r="B456" t="s">
        <v>52</v>
      </c>
      <c r="C456" t="s">
        <v>737</v>
      </c>
      <c r="D456" t="s">
        <v>537</v>
      </c>
      <c r="E456" s="4">
        <v>60.347826086956523</v>
      </c>
      <c r="F456" s="4">
        <v>163.33826086956529</v>
      </c>
      <c r="G456" s="4">
        <v>0</v>
      </c>
      <c r="H456" s="10">
        <v>0</v>
      </c>
      <c r="I456" s="4">
        <v>150.47434782608701</v>
      </c>
      <c r="J456" s="4">
        <v>0</v>
      </c>
      <c r="K456" s="10">
        <v>0</v>
      </c>
      <c r="L456" s="4">
        <v>26.937608695652177</v>
      </c>
      <c r="M456" s="4">
        <v>0</v>
      </c>
      <c r="N456" s="10">
        <v>0</v>
      </c>
      <c r="O456" s="4">
        <v>14.073695652173916</v>
      </c>
      <c r="P456" s="4">
        <v>0</v>
      </c>
      <c r="Q456" s="8">
        <v>0</v>
      </c>
      <c r="R456" s="4">
        <v>9.1573913043478292</v>
      </c>
      <c r="S456" s="4">
        <v>0</v>
      </c>
      <c r="T456" s="10">
        <v>0</v>
      </c>
      <c r="U456" s="4">
        <v>3.7065217391304346</v>
      </c>
      <c r="V456" s="4">
        <v>0</v>
      </c>
      <c r="W456" s="10">
        <v>0</v>
      </c>
      <c r="X456" s="4">
        <v>20.125000000000004</v>
      </c>
      <c r="Y456" s="4">
        <v>0</v>
      </c>
      <c r="Z456" s="10">
        <v>0</v>
      </c>
      <c r="AA456" s="4">
        <v>0</v>
      </c>
      <c r="AB456" s="4">
        <v>0</v>
      </c>
      <c r="AC456" s="10" t="s">
        <v>912</v>
      </c>
      <c r="AD456" s="4">
        <v>67.978478260869593</v>
      </c>
      <c r="AE456" s="4">
        <v>0</v>
      </c>
      <c r="AF456" s="10">
        <v>0</v>
      </c>
      <c r="AG456" s="4">
        <v>0</v>
      </c>
      <c r="AH456" s="4">
        <v>0</v>
      </c>
      <c r="AI456" s="10" t="s">
        <v>912</v>
      </c>
      <c r="AJ456" s="4">
        <v>48.297173913043501</v>
      </c>
      <c r="AK456" s="4">
        <v>0</v>
      </c>
      <c r="AL456" s="10" t="s">
        <v>912</v>
      </c>
      <c r="AM456" s="1">
        <v>265193</v>
      </c>
      <c r="AN456" s="1">
        <v>7</v>
      </c>
      <c r="AX456"/>
      <c r="AY456"/>
    </row>
    <row r="457" spans="1:51" x14ac:dyDescent="0.25">
      <c r="A457" t="s">
        <v>496</v>
      </c>
      <c r="B457" t="s">
        <v>106</v>
      </c>
      <c r="C457" t="s">
        <v>645</v>
      </c>
      <c r="D457" t="s">
        <v>540</v>
      </c>
      <c r="E457" s="4">
        <v>21.336956521739129</v>
      </c>
      <c r="F457" s="4">
        <v>69.036413043478277</v>
      </c>
      <c r="G457" s="4">
        <v>6.9977173913043469</v>
      </c>
      <c r="H457" s="10">
        <v>0.10136270241759622</v>
      </c>
      <c r="I457" s="4">
        <v>65.446739130434793</v>
      </c>
      <c r="J457" s="4">
        <v>6.9977173913043469</v>
      </c>
      <c r="K457" s="10">
        <v>0.10692232316354151</v>
      </c>
      <c r="L457" s="4">
        <v>8.2395652173913057</v>
      </c>
      <c r="M457" s="4">
        <v>2.2993478260869562</v>
      </c>
      <c r="N457" s="10">
        <v>0.27906179093451522</v>
      </c>
      <c r="O457" s="4">
        <v>4.6498913043478263</v>
      </c>
      <c r="P457" s="4">
        <v>2.2993478260869562</v>
      </c>
      <c r="Q457" s="8">
        <v>0.49449496248159136</v>
      </c>
      <c r="R457" s="4">
        <v>0</v>
      </c>
      <c r="S457" s="4">
        <v>0</v>
      </c>
      <c r="T457" s="10" t="s">
        <v>912</v>
      </c>
      <c r="U457" s="4">
        <v>3.5896739130434789</v>
      </c>
      <c r="V457" s="4">
        <v>0</v>
      </c>
      <c r="W457" s="10">
        <v>0</v>
      </c>
      <c r="X457" s="4">
        <v>19.290760869565215</v>
      </c>
      <c r="Y457" s="4">
        <v>4.1304347826086953</v>
      </c>
      <c r="Z457" s="10">
        <v>0.21411466403718835</v>
      </c>
      <c r="AA457" s="4">
        <v>0</v>
      </c>
      <c r="AB457" s="4">
        <v>0</v>
      </c>
      <c r="AC457" s="10" t="s">
        <v>912</v>
      </c>
      <c r="AD457" s="4">
        <v>35.972934782608711</v>
      </c>
      <c r="AE457" s="4">
        <v>0.56793478260869568</v>
      </c>
      <c r="AF457" s="10">
        <v>1.578783566147254E-2</v>
      </c>
      <c r="AG457" s="4">
        <v>0</v>
      </c>
      <c r="AH457" s="4">
        <v>0</v>
      </c>
      <c r="AI457" s="10" t="s">
        <v>912</v>
      </c>
      <c r="AJ457" s="4">
        <v>5.5331521739130434</v>
      </c>
      <c r="AK457" s="4">
        <v>0</v>
      </c>
      <c r="AL457" s="10" t="s">
        <v>912</v>
      </c>
      <c r="AM457" s="1">
        <v>265347</v>
      </c>
      <c r="AN457" s="1">
        <v>7</v>
      </c>
      <c r="AX457"/>
      <c r="AY457"/>
    </row>
    <row r="458" spans="1:51" x14ac:dyDescent="0.25">
      <c r="A458" t="s">
        <v>496</v>
      </c>
      <c r="B458" t="s">
        <v>174</v>
      </c>
      <c r="C458" t="s">
        <v>784</v>
      </c>
      <c r="D458" t="s">
        <v>544</v>
      </c>
      <c r="E458" s="4">
        <v>35.402173913043477</v>
      </c>
      <c r="F458" s="4">
        <v>107.72815217391305</v>
      </c>
      <c r="G458" s="4">
        <v>4.5246739130434781</v>
      </c>
      <c r="H458" s="10">
        <v>4.2000849561950923E-2</v>
      </c>
      <c r="I458" s="4">
        <v>99.640217391304347</v>
      </c>
      <c r="J458" s="4">
        <v>4.5246739130434781</v>
      </c>
      <c r="K458" s="10">
        <v>4.5410116833389691E-2</v>
      </c>
      <c r="L458" s="4">
        <v>23.377065217391308</v>
      </c>
      <c r="M458" s="4">
        <v>8.6956521739130432E-2</v>
      </c>
      <c r="N458" s="10">
        <v>3.7197364566720439E-3</v>
      </c>
      <c r="O458" s="4">
        <v>15.289130434782612</v>
      </c>
      <c r="P458" s="4">
        <v>8.6956521739130432E-2</v>
      </c>
      <c r="Q458" s="8">
        <v>5.6874733399687174E-3</v>
      </c>
      <c r="R458" s="4">
        <v>3.6368478260869579</v>
      </c>
      <c r="S458" s="4">
        <v>0</v>
      </c>
      <c r="T458" s="10">
        <v>0</v>
      </c>
      <c r="U458" s="4">
        <v>4.4510869565217392</v>
      </c>
      <c r="V458" s="4">
        <v>0</v>
      </c>
      <c r="W458" s="10">
        <v>0</v>
      </c>
      <c r="X458" s="4">
        <v>23.493478260869562</v>
      </c>
      <c r="Y458" s="4">
        <v>0</v>
      </c>
      <c r="Z458" s="10">
        <v>0</v>
      </c>
      <c r="AA458" s="4">
        <v>0</v>
      </c>
      <c r="AB458" s="4">
        <v>0</v>
      </c>
      <c r="AC458" s="10" t="s">
        <v>912</v>
      </c>
      <c r="AD458" s="4">
        <v>39.389565217391308</v>
      </c>
      <c r="AE458" s="4">
        <v>4.4377173913043473</v>
      </c>
      <c r="AF458" s="10">
        <v>0.1126622588193739</v>
      </c>
      <c r="AG458" s="4">
        <v>4.8622826086956517</v>
      </c>
      <c r="AH458" s="4">
        <v>0</v>
      </c>
      <c r="AI458" s="10">
        <v>0</v>
      </c>
      <c r="AJ458" s="4">
        <v>16.605760869565216</v>
      </c>
      <c r="AK458" s="4">
        <v>0</v>
      </c>
      <c r="AL458" s="10" t="s">
        <v>912</v>
      </c>
      <c r="AM458" s="1">
        <v>265455</v>
      </c>
      <c r="AN458" s="1">
        <v>7</v>
      </c>
      <c r="AX458"/>
      <c r="AY458"/>
    </row>
    <row r="459" spans="1:51" x14ac:dyDescent="0.25">
      <c r="A459" t="s">
        <v>496</v>
      </c>
      <c r="B459" t="s">
        <v>97</v>
      </c>
      <c r="C459" t="s">
        <v>760</v>
      </c>
      <c r="D459" t="s">
        <v>598</v>
      </c>
      <c r="E459" s="4">
        <v>70.771739130434781</v>
      </c>
      <c r="F459" s="4">
        <v>244.35663043478263</v>
      </c>
      <c r="G459" s="4">
        <v>5.2608695652173916</v>
      </c>
      <c r="H459" s="10">
        <v>2.1529473359723248E-2</v>
      </c>
      <c r="I459" s="4">
        <v>231.03510869565218</v>
      </c>
      <c r="J459" s="4">
        <v>5.2608695652173916</v>
      </c>
      <c r="K459" s="10">
        <v>2.2770866276205903E-2</v>
      </c>
      <c r="L459" s="4">
        <v>31.720760869565215</v>
      </c>
      <c r="M459" s="4">
        <v>0</v>
      </c>
      <c r="N459" s="10">
        <v>0</v>
      </c>
      <c r="O459" s="4">
        <v>18.399239130434783</v>
      </c>
      <c r="P459" s="4">
        <v>0</v>
      </c>
      <c r="Q459" s="8">
        <v>0</v>
      </c>
      <c r="R459" s="4">
        <v>8.0633695652173909</v>
      </c>
      <c r="S459" s="4">
        <v>0</v>
      </c>
      <c r="T459" s="10">
        <v>0</v>
      </c>
      <c r="U459" s="4">
        <v>5.2581521739130439</v>
      </c>
      <c r="V459" s="4">
        <v>0</v>
      </c>
      <c r="W459" s="10">
        <v>0</v>
      </c>
      <c r="X459" s="4">
        <v>43.139456521739127</v>
      </c>
      <c r="Y459" s="4">
        <v>0</v>
      </c>
      <c r="Z459" s="10">
        <v>0</v>
      </c>
      <c r="AA459" s="4">
        <v>0</v>
      </c>
      <c r="AB459" s="4">
        <v>0</v>
      </c>
      <c r="AC459" s="10" t="s">
        <v>912</v>
      </c>
      <c r="AD459" s="4">
        <v>136.16065217391306</v>
      </c>
      <c r="AE459" s="4">
        <v>5.2608695652173916</v>
      </c>
      <c r="AF459" s="10">
        <v>3.8637223612133363E-2</v>
      </c>
      <c r="AG459" s="4">
        <v>3.3777173913043477</v>
      </c>
      <c r="AH459" s="4">
        <v>0</v>
      </c>
      <c r="AI459" s="10">
        <v>0</v>
      </c>
      <c r="AJ459" s="4">
        <v>29.958043478260869</v>
      </c>
      <c r="AK459" s="4">
        <v>0</v>
      </c>
      <c r="AL459" s="10" t="s">
        <v>912</v>
      </c>
      <c r="AM459" s="1">
        <v>265335</v>
      </c>
      <c r="AN459" s="1">
        <v>7</v>
      </c>
      <c r="AX459"/>
      <c r="AY459"/>
    </row>
    <row r="460" spans="1:51" x14ac:dyDescent="0.25">
      <c r="A460" t="s">
        <v>496</v>
      </c>
      <c r="B460" t="s">
        <v>319</v>
      </c>
      <c r="C460" t="s">
        <v>724</v>
      </c>
      <c r="D460" t="s">
        <v>538</v>
      </c>
      <c r="E460" s="4">
        <v>124.04347826086956</v>
      </c>
      <c r="F460" s="4">
        <v>362.11913043478256</v>
      </c>
      <c r="G460" s="4">
        <v>60.319130434782608</v>
      </c>
      <c r="H460" s="10">
        <v>0.16657261482529173</v>
      </c>
      <c r="I460" s="4">
        <v>341.11641304347819</v>
      </c>
      <c r="J460" s="4">
        <v>60.063695652173912</v>
      </c>
      <c r="K460" s="10">
        <v>0.17607975856769542</v>
      </c>
      <c r="L460" s="4">
        <v>43.297499999999999</v>
      </c>
      <c r="M460" s="4">
        <v>0.52304347826086961</v>
      </c>
      <c r="N460" s="10">
        <v>1.2080223529323163E-2</v>
      </c>
      <c r="O460" s="4">
        <v>35.754021739130437</v>
      </c>
      <c r="P460" s="4">
        <v>0.52304347826086961</v>
      </c>
      <c r="Q460" s="8">
        <v>1.4628941104223605E-2</v>
      </c>
      <c r="R460" s="4">
        <v>1.6820652173913044</v>
      </c>
      <c r="S460" s="4">
        <v>0</v>
      </c>
      <c r="T460" s="10">
        <v>0</v>
      </c>
      <c r="U460" s="4">
        <v>5.8614130434782608</v>
      </c>
      <c r="V460" s="4">
        <v>0</v>
      </c>
      <c r="W460" s="10">
        <v>0</v>
      </c>
      <c r="X460" s="4">
        <v>68.462391304347832</v>
      </c>
      <c r="Y460" s="4">
        <v>2.0792391304347824</v>
      </c>
      <c r="Z460" s="10">
        <v>3.0370530313374205E-2</v>
      </c>
      <c r="AA460" s="4">
        <v>13.459239130434783</v>
      </c>
      <c r="AB460" s="4">
        <v>0.25543478260869568</v>
      </c>
      <c r="AC460" s="10">
        <v>1.8978396931152837E-2</v>
      </c>
      <c r="AD460" s="4">
        <v>174.69239130434781</v>
      </c>
      <c r="AE460" s="4">
        <v>55.735869565217392</v>
      </c>
      <c r="AF460" s="10">
        <v>0.31905150046354774</v>
      </c>
      <c r="AG460" s="4">
        <v>1.2907608695652173</v>
      </c>
      <c r="AH460" s="4">
        <v>0</v>
      </c>
      <c r="AI460" s="10">
        <v>0</v>
      </c>
      <c r="AJ460" s="4">
        <v>60.916847826086958</v>
      </c>
      <c r="AK460" s="4">
        <v>1.7255434782608696</v>
      </c>
      <c r="AL460" s="10">
        <v>35.302992125984254</v>
      </c>
      <c r="AM460" s="1">
        <v>265700</v>
      </c>
      <c r="AN460" s="1">
        <v>7</v>
      </c>
      <c r="AX460"/>
      <c r="AY460"/>
    </row>
    <row r="461" spans="1:51" x14ac:dyDescent="0.25">
      <c r="A461" t="s">
        <v>496</v>
      </c>
      <c r="B461" t="s">
        <v>37</v>
      </c>
      <c r="C461" t="s">
        <v>657</v>
      </c>
      <c r="D461" t="s">
        <v>544</v>
      </c>
      <c r="E461" s="4">
        <v>128.40217391304347</v>
      </c>
      <c r="F461" s="4">
        <v>299.70891304347828</v>
      </c>
      <c r="G461" s="4">
        <v>0</v>
      </c>
      <c r="H461" s="10">
        <v>0</v>
      </c>
      <c r="I461" s="4">
        <v>288.68336956521739</v>
      </c>
      <c r="J461" s="4">
        <v>0</v>
      </c>
      <c r="K461" s="10">
        <v>0</v>
      </c>
      <c r="L461" s="4">
        <v>30.493260869565219</v>
      </c>
      <c r="M461" s="4">
        <v>0</v>
      </c>
      <c r="N461" s="10">
        <v>0</v>
      </c>
      <c r="O461" s="4">
        <v>24.841086956521739</v>
      </c>
      <c r="P461" s="4">
        <v>0</v>
      </c>
      <c r="Q461" s="8">
        <v>0</v>
      </c>
      <c r="R461" s="4">
        <v>0</v>
      </c>
      <c r="S461" s="4">
        <v>0</v>
      </c>
      <c r="T461" s="10" t="s">
        <v>912</v>
      </c>
      <c r="U461" s="4">
        <v>5.6521739130434785</v>
      </c>
      <c r="V461" s="4">
        <v>0</v>
      </c>
      <c r="W461" s="10">
        <v>0</v>
      </c>
      <c r="X461" s="4">
        <v>44.145108695652176</v>
      </c>
      <c r="Y461" s="4">
        <v>0</v>
      </c>
      <c r="Z461" s="10">
        <v>0</v>
      </c>
      <c r="AA461" s="4">
        <v>5.3733695652173923</v>
      </c>
      <c r="AB461" s="4">
        <v>0</v>
      </c>
      <c r="AC461" s="10">
        <v>0</v>
      </c>
      <c r="AD461" s="4">
        <v>158.25717391304349</v>
      </c>
      <c r="AE461" s="4">
        <v>0</v>
      </c>
      <c r="AF461" s="10">
        <v>0</v>
      </c>
      <c r="AG461" s="4">
        <v>12.518260869565218</v>
      </c>
      <c r="AH461" s="4">
        <v>0</v>
      </c>
      <c r="AI461" s="10">
        <v>0</v>
      </c>
      <c r="AJ461" s="4">
        <v>48.921739130434773</v>
      </c>
      <c r="AK461" s="4">
        <v>0</v>
      </c>
      <c r="AL461" s="10" t="s">
        <v>912</v>
      </c>
      <c r="AM461" s="1">
        <v>265161</v>
      </c>
      <c r="AN461" s="1">
        <v>7</v>
      </c>
      <c r="AX461"/>
      <c r="AY461"/>
    </row>
    <row r="462" spans="1:51" x14ac:dyDescent="0.25">
      <c r="A462" t="s">
        <v>496</v>
      </c>
      <c r="B462" t="s">
        <v>455</v>
      </c>
      <c r="C462" t="s">
        <v>860</v>
      </c>
      <c r="D462" t="s">
        <v>613</v>
      </c>
      <c r="E462" s="4">
        <v>40.565217391304351</v>
      </c>
      <c r="F462" s="4">
        <v>113.875</v>
      </c>
      <c r="G462" s="4">
        <v>0</v>
      </c>
      <c r="H462" s="10">
        <v>0</v>
      </c>
      <c r="I462" s="4">
        <v>107.96195652173913</v>
      </c>
      <c r="J462" s="4">
        <v>0</v>
      </c>
      <c r="K462" s="10">
        <v>0</v>
      </c>
      <c r="L462" s="4">
        <v>24.184782608695649</v>
      </c>
      <c r="M462" s="4">
        <v>0</v>
      </c>
      <c r="N462" s="10">
        <v>0</v>
      </c>
      <c r="O462" s="4">
        <v>18.271739130434781</v>
      </c>
      <c r="P462" s="4">
        <v>0</v>
      </c>
      <c r="Q462" s="8">
        <v>0</v>
      </c>
      <c r="R462" s="4">
        <v>0</v>
      </c>
      <c r="S462" s="4">
        <v>0</v>
      </c>
      <c r="T462" s="10" t="s">
        <v>912</v>
      </c>
      <c r="U462" s="4">
        <v>5.9130434782608692</v>
      </c>
      <c r="V462" s="4">
        <v>0</v>
      </c>
      <c r="W462" s="10">
        <v>0</v>
      </c>
      <c r="X462" s="4">
        <v>14.334239130434783</v>
      </c>
      <c r="Y462" s="4">
        <v>0</v>
      </c>
      <c r="Z462" s="10">
        <v>0</v>
      </c>
      <c r="AA462" s="4">
        <v>0</v>
      </c>
      <c r="AB462" s="4">
        <v>0</v>
      </c>
      <c r="AC462" s="10" t="s">
        <v>912</v>
      </c>
      <c r="AD462" s="4">
        <v>15.301630434782609</v>
      </c>
      <c r="AE462" s="4">
        <v>0</v>
      </c>
      <c r="AF462" s="10">
        <v>0</v>
      </c>
      <c r="AG462" s="4">
        <v>60.054347826086953</v>
      </c>
      <c r="AH462" s="4">
        <v>0</v>
      </c>
      <c r="AI462" s="10">
        <v>0</v>
      </c>
      <c r="AJ462" s="4">
        <v>0</v>
      </c>
      <c r="AK462" s="4">
        <v>0</v>
      </c>
      <c r="AL462" s="10" t="s">
        <v>912</v>
      </c>
      <c r="AM462" s="1">
        <v>265874</v>
      </c>
      <c r="AN462" s="1">
        <v>7</v>
      </c>
      <c r="AX462"/>
      <c r="AY462"/>
    </row>
    <row r="463" spans="1:51" x14ac:dyDescent="0.25">
      <c r="A463" t="s">
        <v>496</v>
      </c>
      <c r="B463" t="s">
        <v>312</v>
      </c>
      <c r="C463" t="s">
        <v>655</v>
      </c>
      <c r="D463" t="s">
        <v>540</v>
      </c>
      <c r="E463" s="4">
        <v>41.065217391304351</v>
      </c>
      <c r="F463" s="4">
        <v>145.46815217391304</v>
      </c>
      <c r="G463" s="4">
        <v>20.6875</v>
      </c>
      <c r="H463" s="10">
        <v>0.14221325899065013</v>
      </c>
      <c r="I463" s="4">
        <v>136.44413043478261</v>
      </c>
      <c r="J463" s="4">
        <v>20.6875</v>
      </c>
      <c r="K463" s="10">
        <v>0.15161883427362371</v>
      </c>
      <c r="L463" s="4">
        <v>11.563260869565219</v>
      </c>
      <c r="M463" s="4">
        <v>0</v>
      </c>
      <c r="N463" s="10">
        <v>0</v>
      </c>
      <c r="O463" s="4">
        <v>6.5061956521739139</v>
      </c>
      <c r="P463" s="4">
        <v>0</v>
      </c>
      <c r="Q463" s="8">
        <v>0</v>
      </c>
      <c r="R463" s="4">
        <v>0</v>
      </c>
      <c r="S463" s="4">
        <v>0</v>
      </c>
      <c r="T463" s="10" t="s">
        <v>912</v>
      </c>
      <c r="U463" s="4">
        <v>5.0570652173913047</v>
      </c>
      <c r="V463" s="4">
        <v>0</v>
      </c>
      <c r="W463" s="10">
        <v>0</v>
      </c>
      <c r="X463" s="4">
        <v>37.396304347826089</v>
      </c>
      <c r="Y463" s="4">
        <v>0</v>
      </c>
      <c r="Z463" s="10">
        <v>0</v>
      </c>
      <c r="AA463" s="4">
        <v>3.9669565217391289</v>
      </c>
      <c r="AB463" s="4">
        <v>0</v>
      </c>
      <c r="AC463" s="10">
        <v>0</v>
      </c>
      <c r="AD463" s="4">
        <v>86.256521739130406</v>
      </c>
      <c r="AE463" s="4">
        <v>20.6875</v>
      </c>
      <c r="AF463" s="10">
        <v>0.23983693734563241</v>
      </c>
      <c r="AG463" s="4">
        <v>0</v>
      </c>
      <c r="AH463" s="4">
        <v>0</v>
      </c>
      <c r="AI463" s="10" t="s">
        <v>912</v>
      </c>
      <c r="AJ463" s="4">
        <v>6.2851086956521769</v>
      </c>
      <c r="AK463" s="4">
        <v>0</v>
      </c>
      <c r="AL463" s="10" t="s">
        <v>912</v>
      </c>
      <c r="AM463" s="1">
        <v>265683</v>
      </c>
      <c r="AN463" s="1">
        <v>7</v>
      </c>
      <c r="AX463"/>
      <c r="AY463"/>
    </row>
    <row r="464" spans="1:51" x14ac:dyDescent="0.25">
      <c r="A464" t="s">
        <v>496</v>
      </c>
      <c r="B464" t="s">
        <v>8</v>
      </c>
      <c r="C464" t="s">
        <v>657</v>
      </c>
      <c r="D464" t="s">
        <v>544</v>
      </c>
      <c r="E464" s="4">
        <v>81.706521739130437</v>
      </c>
      <c r="F464" s="4">
        <v>235.88086956521738</v>
      </c>
      <c r="G464" s="4">
        <v>90.967282608695669</v>
      </c>
      <c r="H464" s="10">
        <v>0.38564925920601051</v>
      </c>
      <c r="I464" s="4">
        <v>226.9561956521739</v>
      </c>
      <c r="J464" s="4">
        <v>90.967282608695669</v>
      </c>
      <c r="K464" s="10">
        <v>0.40081427320058421</v>
      </c>
      <c r="L464" s="4">
        <v>27.258152173913054</v>
      </c>
      <c r="M464" s="4">
        <v>4.6628260869565219</v>
      </c>
      <c r="N464" s="10">
        <v>0.17106170870302057</v>
      </c>
      <c r="O464" s="4">
        <v>22.450869565217403</v>
      </c>
      <c r="P464" s="4">
        <v>4.6628260869565219</v>
      </c>
      <c r="Q464" s="8">
        <v>0.20769022212754409</v>
      </c>
      <c r="R464" s="4">
        <v>0</v>
      </c>
      <c r="S464" s="4">
        <v>0</v>
      </c>
      <c r="T464" s="10" t="s">
        <v>912</v>
      </c>
      <c r="U464" s="4">
        <v>4.8072826086956528</v>
      </c>
      <c r="V464" s="4">
        <v>0</v>
      </c>
      <c r="W464" s="10">
        <v>0</v>
      </c>
      <c r="X464" s="4">
        <v>69.878478260869556</v>
      </c>
      <c r="Y464" s="4">
        <v>15.913260869565219</v>
      </c>
      <c r="Z464" s="10">
        <v>0.22772763897573745</v>
      </c>
      <c r="AA464" s="4">
        <v>4.1173913043478247</v>
      </c>
      <c r="AB464" s="4">
        <v>0</v>
      </c>
      <c r="AC464" s="10">
        <v>0</v>
      </c>
      <c r="AD464" s="4">
        <v>97.756413043478247</v>
      </c>
      <c r="AE464" s="4">
        <v>55.885326086956539</v>
      </c>
      <c r="AF464" s="10">
        <v>0.57167938498419457</v>
      </c>
      <c r="AG464" s="4">
        <v>2.2222826086956524</v>
      </c>
      <c r="AH464" s="4">
        <v>0</v>
      </c>
      <c r="AI464" s="10">
        <v>0</v>
      </c>
      <c r="AJ464" s="4">
        <v>34.648152173913047</v>
      </c>
      <c r="AK464" s="4">
        <v>14.505869565217393</v>
      </c>
      <c r="AL464" s="10">
        <v>2.3885608524285522</v>
      </c>
      <c r="AM464" s="1">
        <v>265749</v>
      </c>
      <c r="AN464" s="1">
        <v>7</v>
      </c>
      <c r="AX464"/>
      <c r="AY464"/>
    </row>
    <row r="465" spans="1:51" x14ac:dyDescent="0.25">
      <c r="A465" t="s">
        <v>496</v>
      </c>
      <c r="B465" t="s">
        <v>91</v>
      </c>
      <c r="C465" t="s">
        <v>714</v>
      </c>
      <c r="D465" t="s">
        <v>523</v>
      </c>
      <c r="E465" s="4">
        <v>144.69565217391303</v>
      </c>
      <c r="F465" s="4">
        <v>441.32445652173925</v>
      </c>
      <c r="G465" s="4">
        <v>0</v>
      </c>
      <c r="H465" s="10">
        <v>0</v>
      </c>
      <c r="I465" s="4">
        <v>430.28097826086969</v>
      </c>
      <c r="J465" s="4">
        <v>0</v>
      </c>
      <c r="K465" s="10">
        <v>0</v>
      </c>
      <c r="L465" s="4">
        <v>43.915217391304346</v>
      </c>
      <c r="M465" s="4">
        <v>0</v>
      </c>
      <c r="N465" s="10">
        <v>0</v>
      </c>
      <c r="O465" s="4">
        <v>32.871739130434783</v>
      </c>
      <c r="P465" s="4">
        <v>0</v>
      </c>
      <c r="Q465" s="8">
        <v>0</v>
      </c>
      <c r="R465" s="4">
        <v>0</v>
      </c>
      <c r="S465" s="4">
        <v>0</v>
      </c>
      <c r="T465" s="10" t="s">
        <v>912</v>
      </c>
      <c r="U465" s="4">
        <v>11.043478260869565</v>
      </c>
      <c r="V465" s="4">
        <v>0</v>
      </c>
      <c r="W465" s="10">
        <v>0</v>
      </c>
      <c r="X465" s="4">
        <v>77.464565217391325</v>
      </c>
      <c r="Y465" s="4">
        <v>0</v>
      </c>
      <c r="Z465" s="10">
        <v>0</v>
      </c>
      <c r="AA465" s="4">
        <v>0</v>
      </c>
      <c r="AB465" s="4">
        <v>0</v>
      </c>
      <c r="AC465" s="10" t="s">
        <v>912</v>
      </c>
      <c r="AD465" s="4">
        <v>267.40793478260883</v>
      </c>
      <c r="AE465" s="4">
        <v>0</v>
      </c>
      <c r="AF465" s="10">
        <v>0</v>
      </c>
      <c r="AG465" s="4">
        <v>44.102826086956519</v>
      </c>
      <c r="AH465" s="4">
        <v>0</v>
      </c>
      <c r="AI465" s="10">
        <v>0</v>
      </c>
      <c r="AJ465" s="4">
        <v>8.4339130434782614</v>
      </c>
      <c r="AK465" s="4">
        <v>0</v>
      </c>
      <c r="AL465" s="10" t="s">
        <v>912</v>
      </c>
      <c r="AM465" s="1">
        <v>265324</v>
      </c>
      <c r="AN465" s="1">
        <v>7</v>
      </c>
      <c r="AX465"/>
      <c r="AY465"/>
    </row>
    <row r="466" spans="1:51" x14ac:dyDescent="0.25">
      <c r="AY466"/>
    </row>
    <row r="467" spans="1:51" x14ac:dyDescent="0.25">
      <c r="AY467"/>
    </row>
    <row r="468" spans="1:51" x14ac:dyDescent="0.25">
      <c r="F468" s="4"/>
      <c r="G468" s="4"/>
      <c r="AY468"/>
    </row>
    <row r="469" spans="1:51" x14ac:dyDescent="0.25">
      <c r="AY469"/>
    </row>
    <row r="470" spans="1:51" x14ac:dyDescent="0.25">
      <c r="AY470"/>
    </row>
    <row r="471" spans="1:51" x14ac:dyDescent="0.25">
      <c r="AY471"/>
    </row>
    <row r="472" spans="1:51" x14ac:dyDescent="0.25">
      <c r="AY472"/>
    </row>
    <row r="473" spans="1:51" x14ac:dyDescent="0.25">
      <c r="AY473"/>
    </row>
    <row r="474" spans="1:51" x14ac:dyDescent="0.25">
      <c r="AY474"/>
    </row>
    <row r="475" spans="1:51" x14ac:dyDescent="0.25">
      <c r="AY475"/>
    </row>
    <row r="476" spans="1:51" x14ac:dyDescent="0.25">
      <c r="AY476"/>
    </row>
    <row r="477" spans="1:51" x14ac:dyDescent="0.25">
      <c r="AY477"/>
    </row>
    <row r="478" spans="1:51" x14ac:dyDescent="0.25">
      <c r="AY478"/>
    </row>
    <row r="479" spans="1:51" x14ac:dyDescent="0.25">
      <c r="AY479"/>
    </row>
    <row r="480" spans="1:51" x14ac:dyDescent="0.25">
      <c r="AY480"/>
    </row>
    <row r="481" spans="51:51" x14ac:dyDescent="0.25">
      <c r="AY481"/>
    </row>
    <row r="482" spans="51:51" x14ac:dyDescent="0.25">
      <c r="AY482"/>
    </row>
    <row r="483" spans="51:51" x14ac:dyDescent="0.25">
      <c r="AY483"/>
    </row>
    <row r="484" spans="51:51" x14ac:dyDescent="0.25">
      <c r="AY484"/>
    </row>
    <row r="485" spans="51:51" x14ac:dyDescent="0.25">
      <c r="AY485"/>
    </row>
    <row r="486" spans="51:51" x14ac:dyDescent="0.25">
      <c r="AY486"/>
    </row>
    <row r="487" spans="51:51" x14ac:dyDescent="0.25">
      <c r="AY487"/>
    </row>
    <row r="488" spans="51:51" x14ac:dyDescent="0.25">
      <c r="AY488"/>
    </row>
    <row r="489" spans="51:51" x14ac:dyDescent="0.25">
      <c r="AY489"/>
    </row>
    <row r="490" spans="51:51" x14ac:dyDescent="0.25">
      <c r="AY490"/>
    </row>
    <row r="491" spans="51:51" x14ac:dyDescent="0.25">
      <c r="AY491"/>
    </row>
    <row r="492" spans="51:51" x14ac:dyDescent="0.25">
      <c r="AY492"/>
    </row>
    <row r="493" spans="51:51" x14ac:dyDescent="0.25">
      <c r="AY493"/>
    </row>
    <row r="494" spans="51:51" x14ac:dyDescent="0.25">
      <c r="AY494"/>
    </row>
    <row r="495" spans="51:51" x14ac:dyDescent="0.25">
      <c r="AY495"/>
    </row>
    <row r="496" spans="51:51" x14ac:dyDescent="0.25">
      <c r="AY496"/>
    </row>
    <row r="497" spans="51:51" x14ac:dyDescent="0.25">
      <c r="AY497"/>
    </row>
    <row r="498" spans="51:51" x14ac:dyDescent="0.25">
      <c r="AY498"/>
    </row>
    <row r="499" spans="51:51" x14ac:dyDescent="0.25">
      <c r="AY499"/>
    </row>
    <row r="500" spans="51:51" x14ac:dyDescent="0.25">
      <c r="AY500"/>
    </row>
    <row r="501" spans="51:51" x14ac:dyDescent="0.25">
      <c r="AY501"/>
    </row>
    <row r="502" spans="51:51" x14ac:dyDescent="0.25">
      <c r="AY502"/>
    </row>
    <row r="503" spans="51:51" x14ac:dyDescent="0.25">
      <c r="AY503"/>
    </row>
    <row r="504" spans="51:51" x14ac:dyDescent="0.25">
      <c r="AY504"/>
    </row>
    <row r="505" spans="51:51" x14ac:dyDescent="0.25">
      <c r="AY505"/>
    </row>
    <row r="506" spans="51:51" x14ac:dyDescent="0.25">
      <c r="AY506"/>
    </row>
    <row r="507" spans="51:51" x14ac:dyDescent="0.25">
      <c r="AY507"/>
    </row>
    <row r="508" spans="51:51" x14ac:dyDescent="0.25">
      <c r="AY508"/>
    </row>
    <row r="509" spans="51:51" x14ac:dyDescent="0.25">
      <c r="AY509"/>
    </row>
    <row r="510" spans="51:51" x14ac:dyDescent="0.25">
      <c r="AY510"/>
    </row>
    <row r="511" spans="51:51" x14ac:dyDescent="0.25">
      <c r="AY511"/>
    </row>
    <row r="512" spans="51:51" x14ac:dyDescent="0.25">
      <c r="AY512"/>
    </row>
    <row r="513" spans="51:51" x14ac:dyDescent="0.25">
      <c r="AY513"/>
    </row>
    <row r="514" spans="51:51" x14ac:dyDescent="0.25">
      <c r="AY514"/>
    </row>
    <row r="515" spans="51:51" x14ac:dyDescent="0.25">
      <c r="AY515"/>
    </row>
    <row r="516" spans="51:51" x14ac:dyDescent="0.25">
      <c r="AY516"/>
    </row>
    <row r="517" spans="51:51" x14ac:dyDescent="0.25">
      <c r="AY517"/>
    </row>
    <row r="518" spans="51:51" x14ac:dyDescent="0.25">
      <c r="AY518"/>
    </row>
    <row r="519" spans="51:51" x14ac:dyDescent="0.25">
      <c r="AY519"/>
    </row>
    <row r="520" spans="51:51" x14ac:dyDescent="0.25">
      <c r="AY520"/>
    </row>
    <row r="521" spans="51:51" x14ac:dyDescent="0.25">
      <c r="AY521"/>
    </row>
    <row r="522" spans="51:51" x14ac:dyDescent="0.25">
      <c r="AY522"/>
    </row>
    <row r="523" spans="51:51" x14ac:dyDescent="0.25">
      <c r="AY523"/>
    </row>
    <row r="524" spans="51:51" x14ac:dyDescent="0.25">
      <c r="AY524"/>
    </row>
    <row r="525" spans="51:51" x14ac:dyDescent="0.25">
      <c r="AY525"/>
    </row>
    <row r="526" spans="51:51" x14ac:dyDescent="0.25">
      <c r="AY526"/>
    </row>
    <row r="527" spans="51:51" x14ac:dyDescent="0.25">
      <c r="AY527"/>
    </row>
    <row r="528" spans="51:51" x14ac:dyDescent="0.25">
      <c r="AY528"/>
    </row>
    <row r="529" spans="51:51" x14ac:dyDescent="0.25">
      <c r="AY529"/>
    </row>
    <row r="530" spans="51:51" x14ac:dyDescent="0.25">
      <c r="AY530"/>
    </row>
    <row r="531" spans="51:51" x14ac:dyDescent="0.25">
      <c r="AY531"/>
    </row>
    <row r="532" spans="51:51" x14ac:dyDescent="0.25">
      <c r="AY532"/>
    </row>
    <row r="533" spans="51:51" x14ac:dyDescent="0.25">
      <c r="AY533"/>
    </row>
    <row r="534" spans="51:51" x14ac:dyDescent="0.25">
      <c r="AY534"/>
    </row>
    <row r="535" spans="51:51" x14ac:dyDescent="0.25">
      <c r="AY535"/>
    </row>
    <row r="536" spans="51:51" x14ac:dyDescent="0.25">
      <c r="AY536"/>
    </row>
    <row r="537" spans="51:51" x14ac:dyDescent="0.25">
      <c r="AY537"/>
    </row>
    <row r="538" spans="51:51" x14ac:dyDescent="0.25">
      <c r="AY538"/>
    </row>
    <row r="539" spans="51:51" x14ac:dyDescent="0.25">
      <c r="AY539"/>
    </row>
    <row r="540" spans="51:51" x14ac:dyDescent="0.25">
      <c r="AY540"/>
    </row>
    <row r="541" spans="51:51" x14ac:dyDescent="0.25">
      <c r="AY541"/>
    </row>
    <row r="542" spans="51:51" x14ac:dyDescent="0.25">
      <c r="AY542"/>
    </row>
    <row r="543" spans="51:51" x14ac:dyDescent="0.25">
      <c r="AY543"/>
    </row>
    <row r="544" spans="51:51" x14ac:dyDescent="0.25">
      <c r="AY544"/>
    </row>
    <row r="545" spans="51:51" x14ac:dyDescent="0.25">
      <c r="AY545"/>
    </row>
    <row r="546" spans="51:51" x14ac:dyDescent="0.25">
      <c r="AY546"/>
    </row>
    <row r="547" spans="51:51" x14ac:dyDescent="0.25">
      <c r="AY547"/>
    </row>
    <row r="548" spans="51:51" x14ac:dyDescent="0.25">
      <c r="AY548"/>
    </row>
    <row r="549" spans="51:51" x14ac:dyDescent="0.25">
      <c r="AY549"/>
    </row>
    <row r="550" spans="51:51" x14ac:dyDescent="0.25">
      <c r="AY550"/>
    </row>
    <row r="551" spans="51:51" x14ac:dyDescent="0.25">
      <c r="AY551"/>
    </row>
    <row r="552" spans="51:51" x14ac:dyDescent="0.25">
      <c r="AY552"/>
    </row>
    <row r="553" spans="51:51" x14ac:dyDescent="0.25">
      <c r="AY553"/>
    </row>
    <row r="554" spans="51:51" x14ac:dyDescent="0.25">
      <c r="AY554"/>
    </row>
    <row r="555" spans="51:51" x14ac:dyDescent="0.25">
      <c r="AY555"/>
    </row>
    <row r="556" spans="51:51" x14ac:dyDescent="0.25">
      <c r="AY556"/>
    </row>
    <row r="557" spans="51:51" x14ac:dyDescent="0.25">
      <c r="AY557"/>
    </row>
    <row r="558" spans="51:51" x14ac:dyDescent="0.25">
      <c r="AY558"/>
    </row>
    <row r="559" spans="51:51" x14ac:dyDescent="0.25">
      <c r="AY559"/>
    </row>
    <row r="560" spans="51:51" x14ac:dyDescent="0.25">
      <c r="AY560"/>
    </row>
    <row r="561" spans="51:51" x14ac:dyDescent="0.25">
      <c r="AY561"/>
    </row>
    <row r="562" spans="51:51" x14ac:dyDescent="0.25">
      <c r="AY562"/>
    </row>
    <row r="563" spans="51:51" x14ac:dyDescent="0.25">
      <c r="AY563"/>
    </row>
    <row r="564" spans="51:51" x14ac:dyDescent="0.25">
      <c r="AY564"/>
    </row>
    <row r="565" spans="51:51" x14ac:dyDescent="0.25">
      <c r="AY565"/>
    </row>
    <row r="566" spans="51:51" x14ac:dyDescent="0.25">
      <c r="AY566"/>
    </row>
    <row r="567" spans="51:51" x14ac:dyDescent="0.25">
      <c r="AY567"/>
    </row>
    <row r="568" spans="51:51" x14ac:dyDescent="0.25">
      <c r="AY568"/>
    </row>
    <row r="569" spans="51:51" x14ac:dyDescent="0.25">
      <c r="AY569"/>
    </row>
    <row r="570" spans="51:51" x14ac:dyDescent="0.25">
      <c r="AY570"/>
    </row>
    <row r="571" spans="51:51" x14ac:dyDescent="0.25">
      <c r="AY571"/>
    </row>
    <row r="572" spans="51:51" x14ac:dyDescent="0.25">
      <c r="AY572"/>
    </row>
    <row r="573" spans="51:51" x14ac:dyDescent="0.25">
      <c r="AY573"/>
    </row>
    <row r="574" spans="51:51" x14ac:dyDescent="0.25">
      <c r="AY574"/>
    </row>
    <row r="575" spans="51:51" x14ac:dyDescent="0.25">
      <c r="AY575"/>
    </row>
    <row r="576" spans="51:51" x14ac:dyDescent="0.25">
      <c r="AY576"/>
    </row>
    <row r="577" spans="51:51" x14ac:dyDescent="0.25">
      <c r="AY577"/>
    </row>
    <row r="578" spans="51:51" x14ac:dyDescent="0.25">
      <c r="AY578"/>
    </row>
    <row r="579" spans="51:51" x14ac:dyDescent="0.25">
      <c r="AY579"/>
    </row>
    <row r="580" spans="51:51" x14ac:dyDescent="0.25">
      <c r="AY580"/>
    </row>
    <row r="581" spans="51:51" x14ac:dyDescent="0.25">
      <c r="AY581"/>
    </row>
    <row r="582" spans="51:51" x14ac:dyDescent="0.25">
      <c r="AY582"/>
    </row>
    <row r="583" spans="51:51" x14ac:dyDescent="0.25">
      <c r="AY583"/>
    </row>
    <row r="584" spans="51:51" x14ac:dyDescent="0.25">
      <c r="AY584"/>
    </row>
    <row r="585" spans="51:51" x14ac:dyDescent="0.25">
      <c r="AY585"/>
    </row>
    <row r="586" spans="51:51" x14ac:dyDescent="0.25">
      <c r="AY586"/>
    </row>
    <row r="587" spans="51:51" x14ac:dyDescent="0.25">
      <c r="AY587"/>
    </row>
    <row r="588" spans="51:51" x14ac:dyDescent="0.25">
      <c r="AY588"/>
    </row>
    <row r="589" spans="51:51" x14ac:dyDescent="0.25">
      <c r="AY589"/>
    </row>
    <row r="590" spans="51:51" x14ac:dyDescent="0.25">
      <c r="AY590"/>
    </row>
    <row r="591" spans="51:51" x14ac:dyDescent="0.25">
      <c r="AY591"/>
    </row>
    <row r="592" spans="51:51" x14ac:dyDescent="0.25">
      <c r="AY592"/>
    </row>
    <row r="593" spans="51:51" x14ac:dyDescent="0.25">
      <c r="AY593"/>
    </row>
    <row r="594" spans="51:51" x14ac:dyDescent="0.25">
      <c r="AY594"/>
    </row>
    <row r="595" spans="51:51" x14ac:dyDescent="0.25">
      <c r="AY595"/>
    </row>
    <row r="596" spans="51:51" x14ac:dyDescent="0.25">
      <c r="AY596"/>
    </row>
    <row r="597" spans="51:51" x14ac:dyDescent="0.25">
      <c r="AY597"/>
    </row>
    <row r="598" spans="51:51" x14ac:dyDescent="0.25">
      <c r="AY598"/>
    </row>
    <row r="599" spans="51:51" x14ac:dyDescent="0.25">
      <c r="AY599"/>
    </row>
    <row r="600" spans="51:51" x14ac:dyDescent="0.25">
      <c r="AY600"/>
    </row>
    <row r="601" spans="51:51" x14ac:dyDescent="0.25">
      <c r="AY601"/>
    </row>
    <row r="602" spans="51:51" x14ac:dyDescent="0.25">
      <c r="AY602"/>
    </row>
    <row r="603" spans="51:51" x14ac:dyDescent="0.25">
      <c r="AY603"/>
    </row>
    <row r="604" spans="51:51" x14ac:dyDescent="0.25">
      <c r="AY604"/>
    </row>
    <row r="605" spans="51:51" x14ac:dyDescent="0.25">
      <c r="AY605"/>
    </row>
    <row r="606" spans="51:51" x14ac:dyDescent="0.25">
      <c r="AY606"/>
    </row>
    <row r="607" spans="51:51" x14ac:dyDescent="0.25">
      <c r="AY607"/>
    </row>
    <row r="608" spans="51:51" x14ac:dyDescent="0.25">
      <c r="AY608"/>
    </row>
    <row r="609" spans="51:51" x14ac:dyDescent="0.25">
      <c r="AY609"/>
    </row>
    <row r="610" spans="51:51" x14ac:dyDescent="0.25">
      <c r="AY610"/>
    </row>
    <row r="611" spans="51:51" x14ac:dyDescent="0.25">
      <c r="AY611"/>
    </row>
    <row r="612" spans="51:51" x14ac:dyDescent="0.25">
      <c r="AY612"/>
    </row>
    <row r="613" spans="51:51" x14ac:dyDescent="0.25">
      <c r="AY613"/>
    </row>
    <row r="614" spans="51:51" x14ac:dyDescent="0.25">
      <c r="AY614"/>
    </row>
    <row r="615" spans="51:51" x14ac:dyDescent="0.25">
      <c r="AY615"/>
    </row>
    <row r="616" spans="51:51" x14ac:dyDescent="0.25">
      <c r="AY616"/>
    </row>
    <row r="617" spans="51:51" x14ac:dyDescent="0.25">
      <c r="AY617"/>
    </row>
    <row r="618" spans="51:51" x14ac:dyDescent="0.25">
      <c r="AY618"/>
    </row>
    <row r="619" spans="51:51" x14ac:dyDescent="0.25">
      <c r="AY619"/>
    </row>
    <row r="620" spans="51:51" x14ac:dyDescent="0.25">
      <c r="AY620"/>
    </row>
    <row r="621" spans="51:51" x14ac:dyDescent="0.25">
      <c r="AY621"/>
    </row>
    <row r="622" spans="51:51" x14ac:dyDescent="0.25">
      <c r="AY622"/>
    </row>
    <row r="623" spans="51:51" x14ac:dyDescent="0.25">
      <c r="AY623"/>
    </row>
    <row r="624" spans="51:51" x14ac:dyDescent="0.25">
      <c r="AY624"/>
    </row>
    <row r="625" spans="51:51" x14ac:dyDescent="0.25">
      <c r="AY625"/>
    </row>
    <row r="626" spans="51:51" x14ac:dyDescent="0.25">
      <c r="AY626"/>
    </row>
    <row r="627" spans="51:51" x14ac:dyDescent="0.25">
      <c r="AY627"/>
    </row>
    <row r="628" spans="51:51" x14ac:dyDescent="0.25">
      <c r="AY628"/>
    </row>
    <row r="629" spans="51:51" x14ac:dyDescent="0.25">
      <c r="AY629"/>
    </row>
    <row r="630" spans="51:51" x14ac:dyDescent="0.25">
      <c r="AY630"/>
    </row>
    <row r="631" spans="51:51" x14ac:dyDescent="0.25">
      <c r="AY631"/>
    </row>
    <row r="632" spans="51:51" x14ac:dyDescent="0.25">
      <c r="AY632"/>
    </row>
    <row r="633" spans="51:51" x14ac:dyDescent="0.25">
      <c r="AY633"/>
    </row>
    <row r="634" spans="51:51" x14ac:dyDescent="0.25">
      <c r="AY634"/>
    </row>
    <row r="635" spans="51:51" x14ac:dyDescent="0.25">
      <c r="AY635"/>
    </row>
    <row r="636" spans="51:51" x14ac:dyDescent="0.25">
      <c r="AY636"/>
    </row>
    <row r="637" spans="51:51" x14ac:dyDescent="0.25">
      <c r="AY637"/>
    </row>
    <row r="638" spans="51:51" x14ac:dyDescent="0.25">
      <c r="AY638"/>
    </row>
    <row r="639" spans="51:51" x14ac:dyDescent="0.25">
      <c r="AY639"/>
    </row>
    <row r="640" spans="51:51" x14ac:dyDescent="0.25">
      <c r="AY640"/>
    </row>
    <row r="641" spans="51:51" x14ac:dyDescent="0.25">
      <c r="AY641"/>
    </row>
    <row r="642" spans="51:51" x14ac:dyDescent="0.25">
      <c r="AY642"/>
    </row>
    <row r="643" spans="51:51" x14ac:dyDescent="0.25">
      <c r="AY643"/>
    </row>
    <row r="644" spans="51:51" x14ac:dyDescent="0.25">
      <c r="AY644"/>
    </row>
    <row r="645" spans="51:51" x14ac:dyDescent="0.25">
      <c r="AY645"/>
    </row>
    <row r="646" spans="51:51" x14ac:dyDescent="0.25">
      <c r="AY646"/>
    </row>
    <row r="647" spans="51:51" x14ac:dyDescent="0.25">
      <c r="AY647"/>
    </row>
    <row r="648" spans="51:51" x14ac:dyDescent="0.25">
      <c r="AY648"/>
    </row>
    <row r="649" spans="51:51" x14ac:dyDescent="0.25">
      <c r="AY649"/>
    </row>
    <row r="656" spans="51:51" x14ac:dyDescent="0.25">
      <c r="AY656"/>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465"/>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864</v>
      </c>
      <c r="B1" s="2" t="s">
        <v>866</v>
      </c>
      <c r="C1" s="2" t="s">
        <v>867</v>
      </c>
      <c r="D1" s="2" t="s">
        <v>868</v>
      </c>
      <c r="E1" s="2" t="s">
        <v>869</v>
      </c>
      <c r="F1" s="2" t="s">
        <v>954</v>
      </c>
      <c r="G1" s="2" t="s">
        <v>955</v>
      </c>
      <c r="H1" s="2" t="s">
        <v>956</v>
      </c>
      <c r="I1" s="2" t="s">
        <v>957</v>
      </c>
      <c r="J1" s="2" t="s">
        <v>958</v>
      </c>
      <c r="K1" s="2" t="s">
        <v>959</v>
      </c>
      <c r="L1" s="2" t="s">
        <v>960</v>
      </c>
      <c r="M1" s="2" t="s">
        <v>961</v>
      </c>
      <c r="N1" s="2" t="s">
        <v>962</v>
      </c>
      <c r="O1" s="2" t="s">
        <v>963</v>
      </c>
      <c r="P1" s="2" t="s">
        <v>964</v>
      </c>
      <c r="Q1" s="2" t="s">
        <v>965</v>
      </c>
      <c r="R1" s="2" t="s">
        <v>966</v>
      </c>
      <c r="S1" s="2" t="s">
        <v>967</v>
      </c>
      <c r="T1" s="2" t="s">
        <v>968</v>
      </c>
      <c r="U1" s="2" t="s">
        <v>969</v>
      </c>
      <c r="V1" s="2" t="s">
        <v>970</v>
      </c>
      <c r="W1" s="2" t="s">
        <v>971</v>
      </c>
      <c r="X1" s="2" t="s">
        <v>972</v>
      </c>
      <c r="Y1" s="2" t="s">
        <v>973</v>
      </c>
      <c r="Z1" s="2" t="s">
        <v>974</v>
      </c>
      <c r="AA1" s="2" t="s">
        <v>975</v>
      </c>
      <c r="AB1" s="2" t="s">
        <v>976</v>
      </c>
      <c r="AC1" s="2" t="s">
        <v>977</v>
      </c>
      <c r="AD1" s="2" t="s">
        <v>978</v>
      </c>
      <c r="AE1" s="2" t="s">
        <v>979</v>
      </c>
      <c r="AF1" s="2" t="s">
        <v>980</v>
      </c>
      <c r="AG1" s="2" t="s">
        <v>981</v>
      </c>
      <c r="AH1" s="2" t="s">
        <v>896</v>
      </c>
      <c r="AI1" s="3" t="s">
        <v>982</v>
      </c>
    </row>
    <row r="2" spans="1:35" x14ac:dyDescent="0.25">
      <c r="A2" t="s">
        <v>496</v>
      </c>
      <c r="B2" t="s">
        <v>426</v>
      </c>
      <c r="C2" t="s">
        <v>755</v>
      </c>
      <c r="D2" t="s">
        <v>589</v>
      </c>
      <c r="E2" s="6">
        <v>48.673913043478258</v>
      </c>
      <c r="F2" s="6">
        <v>9.3913043478260878</v>
      </c>
      <c r="G2" s="6">
        <v>1.4130434782608696</v>
      </c>
      <c r="H2" s="6">
        <v>0</v>
      </c>
      <c r="I2" s="6">
        <v>0</v>
      </c>
      <c r="J2" s="6">
        <v>0</v>
      </c>
      <c r="K2" s="6">
        <v>0.2608695652173913</v>
      </c>
      <c r="L2" s="6">
        <v>1.6147826086956518</v>
      </c>
      <c r="M2" s="6">
        <v>0</v>
      </c>
      <c r="N2" s="6">
        <v>5.3043478260869561</v>
      </c>
      <c r="O2" s="6">
        <f>SUM(NonNurse[[#This Row],[Qualified Social Work Staff Hours]],NonNurse[[#This Row],[Other Social Work Staff Hours]])/NonNurse[[#This Row],[MDS Census]]</f>
        <v>0.10897722197409558</v>
      </c>
      <c r="P2" s="6">
        <v>0</v>
      </c>
      <c r="Q2" s="6">
        <v>13.752717391304348</v>
      </c>
      <c r="R2" s="6">
        <f>SUM(NonNurse[[#This Row],[Qualified Activities Professional Hours]],NonNurse[[#This Row],[Other Activities Professional Hours]])/NonNurse[[#This Row],[MDS Census]]</f>
        <v>0.28254801250558287</v>
      </c>
      <c r="S2" s="6">
        <v>0.61782608695652175</v>
      </c>
      <c r="T2" s="6">
        <v>2.9577173913043482</v>
      </c>
      <c r="U2" s="6">
        <v>0</v>
      </c>
      <c r="V2" s="6">
        <f>SUM(NonNurse[[#This Row],[Occupational Therapist Hours]],NonNurse[[#This Row],[OT Assistant Hours]],NonNurse[[#This Row],[OT Aide Hours]])/NonNurse[[#This Row],[MDS Census]]</f>
        <v>7.3459133541759716E-2</v>
      </c>
      <c r="W2" s="6">
        <v>1.3532608695652173</v>
      </c>
      <c r="X2" s="6">
        <v>2.5051086956521744</v>
      </c>
      <c r="Y2" s="6">
        <v>0</v>
      </c>
      <c r="Z2" s="6">
        <f>SUM(NonNurse[[#This Row],[Physical Therapist (PT) Hours]],NonNurse[[#This Row],[PT Assistant Hours]],NonNurse[[#This Row],[PT Aide Hours]])/NonNurse[[#This Row],[MDS Census]]</f>
        <v>7.9269763287181785E-2</v>
      </c>
      <c r="AA2" s="6">
        <v>0</v>
      </c>
      <c r="AB2" s="6">
        <v>0</v>
      </c>
      <c r="AC2" s="6">
        <v>0</v>
      </c>
      <c r="AD2" s="6">
        <v>0</v>
      </c>
      <c r="AE2" s="6">
        <v>1.4782608695652173</v>
      </c>
      <c r="AF2" s="6">
        <v>0</v>
      </c>
      <c r="AG2" s="6">
        <v>0.22826086956521738</v>
      </c>
      <c r="AH2" s="1">
        <v>265839</v>
      </c>
      <c r="AI2">
        <v>7</v>
      </c>
    </row>
    <row r="3" spans="1:35" x14ac:dyDescent="0.25">
      <c r="A3" t="s">
        <v>496</v>
      </c>
      <c r="B3" t="s">
        <v>294</v>
      </c>
      <c r="C3" t="s">
        <v>761</v>
      </c>
      <c r="D3" t="s">
        <v>581</v>
      </c>
      <c r="E3" s="6">
        <v>78.739130434782609</v>
      </c>
      <c r="F3" s="6">
        <v>5.1304347826086953</v>
      </c>
      <c r="G3" s="6">
        <v>0.34782608695652173</v>
      </c>
      <c r="H3" s="6">
        <v>0</v>
      </c>
      <c r="I3" s="6">
        <v>0</v>
      </c>
      <c r="J3" s="6">
        <v>0</v>
      </c>
      <c r="K3" s="6">
        <v>0</v>
      </c>
      <c r="L3" s="6">
        <v>2.9321739130434774</v>
      </c>
      <c r="M3" s="6">
        <v>0.52173913043478259</v>
      </c>
      <c r="N3" s="6">
        <v>0</v>
      </c>
      <c r="O3" s="6">
        <f>SUM(NonNurse[[#This Row],[Qualified Social Work Staff Hours]],NonNurse[[#This Row],[Other Social Work Staff Hours]])/NonNurse[[#This Row],[MDS Census]]</f>
        <v>6.6261733848702372E-3</v>
      </c>
      <c r="P3" s="6">
        <v>6.4355434782608691</v>
      </c>
      <c r="Q3" s="6">
        <v>0.85130434782608688</v>
      </c>
      <c r="R3" s="6">
        <f>SUM(NonNurse[[#This Row],[Qualified Activities Professional Hours]],NonNurse[[#This Row],[Other Activities Professional Hours]])/NonNurse[[#This Row],[MDS Census]]</f>
        <v>9.2544174489232467E-2</v>
      </c>
      <c r="S3" s="6">
        <v>2.1860869565217396</v>
      </c>
      <c r="T3" s="6">
        <v>5.183369565217391</v>
      </c>
      <c r="U3" s="6">
        <v>0</v>
      </c>
      <c r="V3" s="6">
        <f>SUM(NonNurse[[#This Row],[Occupational Therapist Hours]],NonNurse[[#This Row],[OT Assistant Hours]],NonNurse[[#This Row],[OT Aide Hours]])/NonNurse[[#This Row],[MDS Census]]</f>
        <v>9.359331860850359E-2</v>
      </c>
      <c r="W3" s="6">
        <v>1.8465217391304347</v>
      </c>
      <c r="X3" s="6">
        <v>5.4782608695652177</v>
      </c>
      <c r="Y3" s="6">
        <v>1.9891304347826086</v>
      </c>
      <c r="Z3" s="6">
        <f>SUM(NonNurse[[#This Row],[Physical Therapist (PT) Hours]],NonNurse[[#This Row],[PT Assistant Hours]],NonNurse[[#This Row],[PT Aide Hours]])/NonNurse[[#This Row],[MDS Census]]</f>
        <v>0.11828823854224187</v>
      </c>
      <c r="AA3" s="6">
        <v>0</v>
      </c>
      <c r="AB3" s="6">
        <v>0</v>
      </c>
      <c r="AC3" s="6">
        <v>0</v>
      </c>
      <c r="AD3" s="6">
        <v>0</v>
      </c>
      <c r="AE3" s="6">
        <v>0</v>
      </c>
      <c r="AF3" s="6">
        <v>0</v>
      </c>
      <c r="AG3" s="6">
        <v>0</v>
      </c>
      <c r="AH3" s="1">
        <v>265657</v>
      </c>
      <c r="AI3">
        <v>7</v>
      </c>
    </row>
    <row r="4" spans="1:35" x14ac:dyDescent="0.25">
      <c r="A4" t="s">
        <v>496</v>
      </c>
      <c r="B4" t="s">
        <v>428</v>
      </c>
      <c r="C4" t="s">
        <v>853</v>
      </c>
      <c r="D4" t="s">
        <v>593</v>
      </c>
      <c r="E4" s="6">
        <v>36.804347826086953</v>
      </c>
      <c r="F4" s="6">
        <v>0</v>
      </c>
      <c r="G4" s="6">
        <v>0.29706521739130431</v>
      </c>
      <c r="H4" s="6">
        <v>0.15217391304347827</v>
      </c>
      <c r="I4" s="6">
        <v>0.41304347826086957</v>
      </c>
      <c r="J4" s="6">
        <v>0</v>
      </c>
      <c r="K4" s="6">
        <v>0.34630434782608699</v>
      </c>
      <c r="L4" s="6">
        <v>2.4402173913043477</v>
      </c>
      <c r="M4" s="6">
        <v>4.8695652173913047</v>
      </c>
      <c r="N4" s="6">
        <v>1.826086956521739</v>
      </c>
      <c r="O4" s="6">
        <f>SUM(NonNurse[[#This Row],[Qualified Social Work Staff Hours]],NonNurse[[#This Row],[Other Social Work Staff Hours]])/NonNurse[[#This Row],[MDS Census]]</f>
        <v>0.18192557590076788</v>
      </c>
      <c r="P4" s="6">
        <v>10.754565217391304</v>
      </c>
      <c r="Q4" s="6">
        <v>25.26619565217392</v>
      </c>
      <c r="R4" s="6">
        <f>SUM(NonNurse[[#This Row],[Qualified Activities Professional Hours]],NonNurse[[#This Row],[Other Activities Professional Hours]])/NonNurse[[#This Row],[MDS Census]]</f>
        <v>0.97870939161252235</v>
      </c>
      <c r="S4" s="6">
        <v>1.6470652173913047</v>
      </c>
      <c r="T4" s="6">
        <v>1.3694565217391301</v>
      </c>
      <c r="U4" s="6">
        <v>0</v>
      </c>
      <c r="V4" s="6">
        <f>SUM(NonNurse[[#This Row],[Occupational Therapist Hours]],NonNurse[[#This Row],[OT Assistant Hours]],NonNurse[[#This Row],[OT Aide Hours]])/NonNurse[[#This Row],[MDS Census]]</f>
        <v>8.1961015948021285E-2</v>
      </c>
      <c r="W4" s="6">
        <v>3.2513043478260868</v>
      </c>
      <c r="X4" s="6">
        <v>2.5251086956521744</v>
      </c>
      <c r="Y4" s="6">
        <v>0</v>
      </c>
      <c r="Z4" s="6">
        <f>SUM(NonNurse[[#This Row],[Physical Therapist (PT) Hours]],NonNurse[[#This Row],[PT Assistant Hours]],NonNurse[[#This Row],[PT Aide Hours]])/NonNurse[[#This Row],[MDS Census]]</f>
        <v>0.1569492025989368</v>
      </c>
      <c r="AA4" s="6">
        <v>0</v>
      </c>
      <c r="AB4" s="6">
        <v>0</v>
      </c>
      <c r="AC4" s="6">
        <v>0</v>
      </c>
      <c r="AD4" s="6">
        <v>0</v>
      </c>
      <c r="AE4" s="6">
        <v>0</v>
      </c>
      <c r="AF4" s="6">
        <v>0</v>
      </c>
      <c r="AG4" s="6">
        <v>0.10097826086956521</v>
      </c>
      <c r="AH4" s="1">
        <v>265841</v>
      </c>
      <c r="AI4">
        <v>7</v>
      </c>
    </row>
    <row r="5" spans="1:35" x14ac:dyDescent="0.25">
      <c r="A5" t="s">
        <v>496</v>
      </c>
      <c r="B5" t="s">
        <v>418</v>
      </c>
      <c r="C5" t="s">
        <v>851</v>
      </c>
      <c r="D5" t="s">
        <v>593</v>
      </c>
      <c r="E5" s="6">
        <v>48.380434782608695</v>
      </c>
      <c r="F5" s="6">
        <v>5.7391304347826084</v>
      </c>
      <c r="G5" s="6">
        <v>0.81521739130434778</v>
      </c>
      <c r="H5" s="6">
        <v>0.19565217391304349</v>
      </c>
      <c r="I5" s="6">
        <v>0.2608695652173913</v>
      </c>
      <c r="J5" s="6">
        <v>0</v>
      </c>
      <c r="K5" s="6">
        <v>1.6304347826086956</v>
      </c>
      <c r="L5" s="6">
        <v>2.1826086956521746</v>
      </c>
      <c r="M5" s="6">
        <v>5.8233695652173916</v>
      </c>
      <c r="N5" s="6">
        <v>0</v>
      </c>
      <c r="O5" s="6">
        <f>SUM(NonNurse[[#This Row],[Qualified Social Work Staff Hours]],NonNurse[[#This Row],[Other Social Work Staff Hours]])/NonNurse[[#This Row],[MDS Census]]</f>
        <v>0.12036620984048529</v>
      </c>
      <c r="P5" s="6">
        <v>0</v>
      </c>
      <c r="Q5" s="6">
        <v>0</v>
      </c>
      <c r="R5" s="6">
        <f>SUM(NonNurse[[#This Row],[Qualified Activities Professional Hours]],NonNurse[[#This Row],[Other Activities Professional Hours]])/NonNurse[[#This Row],[MDS Census]]</f>
        <v>0</v>
      </c>
      <c r="S5" s="6">
        <v>1.0432608695652175</v>
      </c>
      <c r="T5" s="6">
        <v>0.98858695652173911</v>
      </c>
      <c r="U5" s="6">
        <v>0</v>
      </c>
      <c r="V5" s="6">
        <f>SUM(NonNurse[[#This Row],[Occupational Therapist Hours]],NonNurse[[#This Row],[OT Assistant Hours]],NonNurse[[#This Row],[OT Aide Hours]])/NonNurse[[#This Row],[MDS Census]]</f>
        <v>4.1997303976634467E-2</v>
      </c>
      <c r="W5" s="6">
        <v>0.44391304347826088</v>
      </c>
      <c r="X5" s="6">
        <v>1.3964130434782611</v>
      </c>
      <c r="Y5" s="6">
        <v>0</v>
      </c>
      <c r="Z5" s="6">
        <f>SUM(NonNurse[[#This Row],[Physical Therapist (PT) Hours]],NonNurse[[#This Row],[PT Assistant Hours]],NonNurse[[#This Row],[PT Aide Hours]])/NonNurse[[#This Row],[MDS Census]]</f>
        <v>3.803864300157269E-2</v>
      </c>
      <c r="AA5" s="6">
        <v>0</v>
      </c>
      <c r="AB5" s="6">
        <v>0</v>
      </c>
      <c r="AC5" s="6">
        <v>0</v>
      </c>
      <c r="AD5" s="6">
        <v>0</v>
      </c>
      <c r="AE5" s="6">
        <v>0</v>
      </c>
      <c r="AF5" s="6">
        <v>0</v>
      </c>
      <c r="AG5" s="6">
        <v>1.2065217391304348</v>
      </c>
      <c r="AH5" s="1">
        <v>265831</v>
      </c>
      <c r="AI5">
        <v>7</v>
      </c>
    </row>
    <row r="6" spans="1:35" x14ac:dyDescent="0.25">
      <c r="A6" t="s">
        <v>496</v>
      </c>
      <c r="B6" t="s">
        <v>433</v>
      </c>
      <c r="C6" t="s">
        <v>668</v>
      </c>
      <c r="D6" t="s">
        <v>629</v>
      </c>
      <c r="E6" s="6">
        <v>42.141304347826086</v>
      </c>
      <c r="F6" s="6">
        <v>5.7391304347826084</v>
      </c>
      <c r="G6" s="6">
        <v>0</v>
      </c>
      <c r="H6" s="6">
        <v>0.28043478260869564</v>
      </c>
      <c r="I6" s="6">
        <v>0</v>
      </c>
      <c r="J6" s="6">
        <v>0</v>
      </c>
      <c r="K6" s="6">
        <v>0</v>
      </c>
      <c r="L6" s="6">
        <v>0.23586956521739133</v>
      </c>
      <c r="M6" s="6">
        <v>5.2055434782608696</v>
      </c>
      <c r="N6" s="6">
        <v>0</v>
      </c>
      <c r="O6" s="6">
        <f>SUM(NonNurse[[#This Row],[Qualified Social Work Staff Hours]],NonNurse[[#This Row],[Other Social Work Staff Hours]])/NonNurse[[#This Row],[MDS Census]]</f>
        <v>0.12352592210472015</v>
      </c>
      <c r="P6" s="6">
        <v>0</v>
      </c>
      <c r="Q6" s="6">
        <v>0</v>
      </c>
      <c r="R6" s="6">
        <f>SUM(NonNurse[[#This Row],[Qualified Activities Professional Hours]],NonNurse[[#This Row],[Other Activities Professional Hours]])/NonNurse[[#This Row],[MDS Census]]</f>
        <v>0</v>
      </c>
      <c r="S6" s="6">
        <v>0.49521739130434794</v>
      </c>
      <c r="T6" s="6">
        <v>2.78</v>
      </c>
      <c r="U6" s="6">
        <v>0</v>
      </c>
      <c r="V6" s="6">
        <f>SUM(NonNurse[[#This Row],[Occupational Therapist Hours]],NonNurse[[#This Row],[OT Assistant Hours]],NonNurse[[#This Row],[OT Aide Hours]])/NonNurse[[#This Row],[MDS Census]]</f>
        <v>7.7719886510188282E-2</v>
      </c>
      <c r="W6" s="6">
        <v>0.49641304347826082</v>
      </c>
      <c r="X6" s="6">
        <v>3.1441304347826087</v>
      </c>
      <c r="Y6" s="6">
        <v>0</v>
      </c>
      <c r="Z6" s="6">
        <f>SUM(NonNurse[[#This Row],[Physical Therapist (PT) Hours]],NonNurse[[#This Row],[PT Assistant Hours]],NonNurse[[#This Row],[PT Aide Hours]])/NonNurse[[#This Row],[MDS Census]]</f>
        <v>8.6388960536497292E-2</v>
      </c>
      <c r="AA6" s="6">
        <v>0</v>
      </c>
      <c r="AB6" s="6">
        <v>0</v>
      </c>
      <c r="AC6" s="6">
        <v>0</v>
      </c>
      <c r="AD6" s="6">
        <v>0</v>
      </c>
      <c r="AE6" s="6">
        <v>0</v>
      </c>
      <c r="AF6" s="6">
        <v>0</v>
      </c>
      <c r="AG6" s="6">
        <v>0</v>
      </c>
      <c r="AH6" s="1">
        <v>265846</v>
      </c>
      <c r="AI6">
        <v>7</v>
      </c>
    </row>
    <row r="7" spans="1:35" x14ac:dyDescent="0.25">
      <c r="A7" t="s">
        <v>496</v>
      </c>
      <c r="B7" t="s">
        <v>157</v>
      </c>
      <c r="C7" t="s">
        <v>678</v>
      </c>
      <c r="D7" t="s">
        <v>551</v>
      </c>
      <c r="E7" s="6">
        <v>43.173913043478258</v>
      </c>
      <c r="F7" s="6">
        <v>5.7391304347826084</v>
      </c>
      <c r="G7" s="6">
        <v>0.2608695652173913</v>
      </c>
      <c r="H7" s="6">
        <v>0.11413043478260869</v>
      </c>
      <c r="I7" s="6">
        <v>0.14130434782608695</v>
      </c>
      <c r="J7" s="6">
        <v>0</v>
      </c>
      <c r="K7" s="6">
        <v>0</v>
      </c>
      <c r="L7" s="6">
        <v>1.108586956521739</v>
      </c>
      <c r="M7" s="6">
        <v>0</v>
      </c>
      <c r="N7" s="6">
        <v>4.9701086956521738</v>
      </c>
      <c r="O7" s="6">
        <f>SUM(NonNurse[[#This Row],[Qualified Social Work Staff Hours]],NonNurse[[#This Row],[Other Social Work Staff Hours]])/NonNurse[[#This Row],[MDS Census]]</f>
        <v>0.11511832829808662</v>
      </c>
      <c r="P7" s="6">
        <v>4.6766304347826084</v>
      </c>
      <c r="Q7" s="6">
        <v>0</v>
      </c>
      <c r="R7" s="6">
        <f>SUM(NonNurse[[#This Row],[Qualified Activities Professional Hours]],NonNurse[[#This Row],[Other Activities Professional Hours]])/NonNurse[[#This Row],[MDS Census]]</f>
        <v>0.10832074521651561</v>
      </c>
      <c r="S7" s="6">
        <v>0.59489130434782589</v>
      </c>
      <c r="T7" s="6">
        <v>3.7928260869565231</v>
      </c>
      <c r="U7" s="6">
        <v>0</v>
      </c>
      <c r="V7" s="6">
        <f>SUM(NonNurse[[#This Row],[Occupational Therapist Hours]],NonNurse[[#This Row],[OT Assistant Hours]],NonNurse[[#This Row],[OT Aide Hours]])/NonNurse[[#This Row],[MDS Census]]</f>
        <v>0.10162890231621353</v>
      </c>
      <c r="W7" s="6">
        <v>0.65467391304347822</v>
      </c>
      <c r="X7" s="6">
        <v>9.9673913043478266E-2</v>
      </c>
      <c r="Y7" s="6">
        <v>0</v>
      </c>
      <c r="Z7" s="6">
        <f>SUM(NonNurse[[#This Row],[Physical Therapist (PT) Hours]],NonNurse[[#This Row],[PT Assistant Hours]],NonNurse[[#This Row],[PT Aide Hours]])/NonNurse[[#This Row],[MDS Census]]</f>
        <v>1.7472306143001007E-2</v>
      </c>
      <c r="AA7" s="6">
        <v>0</v>
      </c>
      <c r="AB7" s="6">
        <v>0</v>
      </c>
      <c r="AC7" s="6">
        <v>0</v>
      </c>
      <c r="AD7" s="6">
        <v>0</v>
      </c>
      <c r="AE7" s="6">
        <v>0</v>
      </c>
      <c r="AF7" s="6">
        <v>0</v>
      </c>
      <c r="AG7" s="6">
        <v>0</v>
      </c>
      <c r="AH7" s="1">
        <v>265420</v>
      </c>
      <c r="AI7">
        <v>7</v>
      </c>
    </row>
    <row r="8" spans="1:35" x14ac:dyDescent="0.25">
      <c r="A8" t="s">
        <v>496</v>
      </c>
      <c r="B8" t="s">
        <v>430</v>
      </c>
      <c r="C8" t="s">
        <v>855</v>
      </c>
      <c r="D8" t="s">
        <v>539</v>
      </c>
      <c r="E8" s="6">
        <v>25.967391304347824</v>
      </c>
      <c r="F8" s="6">
        <v>5.3125</v>
      </c>
      <c r="G8" s="6">
        <v>0.26630434782608697</v>
      </c>
      <c r="H8" s="6">
        <v>0.21195652173913043</v>
      </c>
      <c r="I8" s="6">
        <v>0.14130434782608695</v>
      </c>
      <c r="J8" s="6">
        <v>0</v>
      </c>
      <c r="K8" s="6">
        <v>0.51641304347826089</v>
      </c>
      <c r="L8" s="6">
        <v>0</v>
      </c>
      <c r="M8" s="6">
        <v>5.0005434782608695</v>
      </c>
      <c r="N8" s="6">
        <v>0</v>
      </c>
      <c r="O8" s="6">
        <f>SUM(NonNurse[[#This Row],[Qualified Social Work Staff Hours]],NonNurse[[#This Row],[Other Social Work Staff Hours]])/NonNurse[[#This Row],[MDS Census]]</f>
        <v>0.19257011301799917</v>
      </c>
      <c r="P8" s="6">
        <v>4.9993478260869573</v>
      </c>
      <c r="Q8" s="6">
        <v>0.90086956521739137</v>
      </c>
      <c r="R8" s="6">
        <f>SUM(NonNurse[[#This Row],[Qualified Activities Professional Hours]],NonNurse[[#This Row],[Other Activities Professional Hours]])/NonNurse[[#This Row],[MDS Census]]</f>
        <v>0.22721640853913774</v>
      </c>
      <c r="S8" s="6">
        <v>0</v>
      </c>
      <c r="T8" s="6">
        <v>0</v>
      </c>
      <c r="U8" s="6">
        <v>0</v>
      </c>
      <c r="V8" s="6">
        <f>SUM(NonNurse[[#This Row],[Occupational Therapist Hours]],NonNurse[[#This Row],[OT Assistant Hours]],NonNurse[[#This Row],[OT Aide Hours]])/NonNurse[[#This Row],[MDS Census]]</f>
        <v>0</v>
      </c>
      <c r="W8" s="6">
        <v>0</v>
      </c>
      <c r="X8" s="6">
        <v>0</v>
      </c>
      <c r="Y8" s="6">
        <v>0</v>
      </c>
      <c r="Z8" s="6">
        <f>SUM(NonNurse[[#This Row],[Physical Therapist (PT) Hours]],NonNurse[[#This Row],[PT Assistant Hours]],NonNurse[[#This Row],[PT Aide Hours]])/NonNurse[[#This Row],[MDS Census]]</f>
        <v>0</v>
      </c>
      <c r="AA8" s="6">
        <v>0</v>
      </c>
      <c r="AB8" s="6">
        <v>0</v>
      </c>
      <c r="AC8" s="6">
        <v>0</v>
      </c>
      <c r="AD8" s="6">
        <v>0</v>
      </c>
      <c r="AE8" s="6">
        <v>0</v>
      </c>
      <c r="AF8" s="6">
        <v>0</v>
      </c>
      <c r="AG8" s="6">
        <v>0</v>
      </c>
      <c r="AH8" s="1">
        <v>265843</v>
      </c>
      <c r="AI8">
        <v>7</v>
      </c>
    </row>
    <row r="9" spans="1:35" x14ac:dyDescent="0.25">
      <c r="A9" t="s">
        <v>496</v>
      </c>
      <c r="B9" t="s">
        <v>397</v>
      </c>
      <c r="C9" t="s">
        <v>700</v>
      </c>
      <c r="D9" t="s">
        <v>538</v>
      </c>
      <c r="E9" s="6">
        <v>23.228260869565219</v>
      </c>
      <c r="F9" s="6">
        <v>5.6521739130434785</v>
      </c>
      <c r="G9" s="6">
        <v>0</v>
      </c>
      <c r="H9" s="6">
        <v>0</v>
      </c>
      <c r="I9" s="6">
        <v>0</v>
      </c>
      <c r="J9" s="6">
        <v>0</v>
      </c>
      <c r="K9" s="6">
        <v>0</v>
      </c>
      <c r="L9" s="6">
        <v>0</v>
      </c>
      <c r="M9" s="6">
        <v>3.847826086956522</v>
      </c>
      <c r="N9" s="6">
        <v>0</v>
      </c>
      <c r="O9" s="6">
        <f>SUM(NonNurse[[#This Row],[Qualified Social Work Staff Hours]],NonNurse[[#This Row],[Other Social Work Staff Hours]])/NonNurse[[#This Row],[MDS Census]]</f>
        <v>0.16565278427702387</v>
      </c>
      <c r="P9" s="6">
        <v>0</v>
      </c>
      <c r="Q9" s="6">
        <v>1.2608695652173914</v>
      </c>
      <c r="R9" s="6">
        <f>SUM(NonNurse[[#This Row],[Qualified Activities Professional Hours]],NonNurse[[#This Row],[Other Activities Professional Hours]])/NonNurse[[#This Row],[MDS Census]]</f>
        <v>5.4281703322414603E-2</v>
      </c>
      <c r="S9" s="6">
        <v>0</v>
      </c>
      <c r="T9" s="6">
        <v>0</v>
      </c>
      <c r="U9" s="6">
        <v>0</v>
      </c>
      <c r="V9" s="6">
        <f>SUM(NonNurse[[#This Row],[Occupational Therapist Hours]],NonNurse[[#This Row],[OT Assistant Hours]],NonNurse[[#This Row],[OT Aide Hours]])/NonNurse[[#This Row],[MDS Census]]</f>
        <v>0</v>
      </c>
      <c r="W9" s="6">
        <v>0</v>
      </c>
      <c r="X9" s="6">
        <v>0</v>
      </c>
      <c r="Y9" s="6">
        <v>0</v>
      </c>
      <c r="Z9" s="6">
        <f>SUM(NonNurse[[#This Row],[Physical Therapist (PT) Hours]],NonNurse[[#This Row],[PT Assistant Hours]],NonNurse[[#This Row],[PT Aide Hours]])/NonNurse[[#This Row],[MDS Census]]</f>
        <v>0</v>
      </c>
      <c r="AA9" s="6">
        <v>0</v>
      </c>
      <c r="AB9" s="6">
        <v>0</v>
      </c>
      <c r="AC9" s="6">
        <v>0</v>
      </c>
      <c r="AD9" s="6">
        <v>0</v>
      </c>
      <c r="AE9" s="6">
        <v>0</v>
      </c>
      <c r="AF9" s="6">
        <v>0</v>
      </c>
      <c r="AG9" s="6">
        <v>0</v>
      </c>
      <c r="AH9" s="1">
        <v>265802</v>
      </c>
      <c r="AI9">
        <v>7</v>
      </c>
    </row>
    <row r="10" spans="1:35" x14ac:dyDescent="0.25">
      <c r="A10" t="s">
        <v>496</v>
      </c>
      <c r="B10" t="s">
        <v>457</v>
      </c>
      <c r="C10" t="s">
        <v>734</v>
      </c>
      <c r="D10" t="s">
        <v>563</v>
      </c>
      <c r="E10" s="6">
        <v>32.633802816901408</v>
      </c>
      <c r="F10" s="6">
        <v>6.119718309859155</v>
      </c>
      <c r="G10" s="6">
        <v>0</v>
      </c>
      <c r="H10" s="6">
        <v>0</v>
      </c>
      <c r="I10" s="6">
        <v>0.11267605633802817</v>
      </c>
      <c r="J10" s="6">
        <v>0</v>
      </c>
      <c r="K10" s="6">
        <v>0</v>
      </c>
      <c r="L10" s="6">
        <v>4.6049295774647891</v>
      </c>
      <c r="M10" s="6">
        <v>5.070422535211268</v>
      </c>
      <c r="N10" s="6">
        <v>0</v>
      </c>
      <c r="O10" s="6">
        <f>SUM(NonNurse[[#This Row],[Qualified Social Work Staff Hours]],NonNurse[[#This Row],[Other Social Work Staff Hours]])/NonNurse[[#This Row],[MDS Census]]</f>
        <v>0.15537332757876565</v>
      </c>
      <c r="P10" s="6">
        <v>2.5626760563380282</v>
      </c>
      <c r="Q10" s="6">
        <v>0</v>
      </c>
      <c r="R10" s="6">
        <f>SUM(NonNurse[[#This Row],[Qualified Activities Professional Hours]],NonNurse[[#This Row],[Other Activities Professional Hours]])/NonNurse[[#This Row],[MDS Census]]</f>
        <v>7.8528269313767801E-2</v>
      </c>
      <c r="S10" s="6">
        <v>12.085070422535212</v>
      </c>
      <c r="T10" s="6">
        <v>0</v>
      </c>
      <c r="U10" s="6">
        <v>0</v>
      </c>
      <c r="V10" s="6">
        <f>SUM(NonNurse[[#This Row],[Occupational Therapist Hours]],NonNurse[[#This Row],[OT Assistant Hours]],NonNurse[[#This Row],[OT Aide Hours]])/NonNurse[[#This Row],[MDS Census]]</f>
        <v>0.37032369443245577</v>
      </c>
      <c r="W10" s="6">
        <v>1.6512676056338025</v>
      </c>
      <c r="X10" s="6">
        <v>7.704225352112676</v>
      </c>
      <c r="Y10" s="6">
        <v>0</v>
      </c>
      <c r="Z10" s="6">
        <f>SUM(NonNurse[[#This Row],[Physical Therapist (PT) Hours]],NonNurse[[#This Row],[PT Assistant Hours]],NonNurse[[#This Row],[PT Aide Hours]])/NonNurse[[#This Row],[MDS Census]]</f>
        <v>0.28668105308588687</v>
      </c>
      <c r="AA10" s="6">
        <v>0</v>
      </c>
      <c r="AB10" s="6">
        <v>0</v>
      </c>
      <c r="AC10" s="6">
        <v>0</v>
      </c>
      <c r="AD10" s="6">
        <v>22.44014084507042</v>
      </c>
      <c r="AE10" s="6">
        <v>0</v>
      </c>
      <c r="AF10" s="6">
        <v>0</v>
      </c>
      <c r="AG10" s="6">
        <v>0</v>
      </c>
      <c r="AH10" s="1">
        <v>265876</v>
      </c>
      <c r="AI10">
        <v>7</v>
      </c>
    </row>
    <row r="11" spans="1:35" x14ac:dyDescent="0.25">
      <c r="A11" t="s">
        <v>496</v>
      </c>
      <c r="B11" t="s">
        <v>155</v>
      </c>
      <c r="C11" t="s">
        <v>716</v>
      </c>
      <c r="D11" t="s">
        <v>593</v>
      </c>
      <c r="E11" s="6">
        <v>86.16901408450704</v>
      </c>
      <c r="F11" s="6">
        <v>10.47887323943662</v>
      </c>
      <c r="G11" s="6">
        <v>0</v>
      </c>
      <c r="H11" s="6">
        <v>0</v>
      </c>
      <c r="I11" s="6">
        <v>0</v>
      </c>
      <c r="J11" s="6">
        <v>0</v>
      </c>
      <c r="K11" s="6">
        <v>0</v>
      </c>
      <c r="L11" s="6">
        <v>10.5738028169014</v>
      </c>
      <c r="M11" s="6">
        <v>0</v>
      </c>
      <c r="N11" s="6">
        <v>10.704225352112676</v>
      </c>
      <c r="O11" s="6">
        <f>SUM(NonNurse[[#This Row],[Qualified Social Work Staff Hours]],NonNurse[[#This Row],[Other Social Work Staff Hours]])/NonNurse[[#This Row],[MDS Census]]</f>
        <v>0.12422360248447205</v>
      </c>
      <c r="P11" s="6">
        <v>0</v>
      </c>
      <c r="Q11" s="6">
        <v>20.1287323943662</v>
      </c>
      <c r="R11" s="6">
        <f>SUM(NonNurse[[#This Row],[Qualified Activities Professional Hours]],NonNurse[[#This Row],[Other Activities Professional Hours]])/NonNurse[[#This Row],[MDS Census]]</f>
        <v>0.23359594638770845</v>
      </c>
      <c r="S11" s="6">
        <v>9.5283098591549287</v>
      </c>
      <c r="T11" s="6">
        <v>9.8667605633802804</v>
      </c>
      <c r="U11" s="6">
        <v>0</v>
      </c>
      <c r="V11" s="6">
        <f>SUM(NonNurse[[#This Row],[Occupational Therapist Hours]],NonNurse[[#This Row],[OT Assistant Hours]],NonNurse[[#This Row],[OT Aide Hours]])/NonNurse[[#This Row],[MDS Census]]</f>
        <v>0.22508172605426607</v>
      </c>
      <c r="W11" s="6">
        <v>5.4212676056338029</v>
      </c>
      <c r="X11" s="6">
        <v>13.978732394366194</v>
      </c>
      <c r="Y11" s="6">
        <v>8.4507042253521125E-2</v>
      </c>
      <c r="Z11" s="6">
        <f>SUM(NonNurse[[#This Row],[Physical Therapist (PT) Hours]],NonNurse[[#This Row],[PT Assistant Hours]],NonNurse[[#This Row],[PT Aide Hours]])/NonNurse[[#This Row],[MDS Census]]</f>
        <v>0.22611964694344555</v>
      </c>
      <c r="AA11" s="6">
        <v>0</v>
      </c>
      <c r="AB11" s="6">
        <v>0</v>
      </c>
      <c r="AC11" s="6">
        <v>0</v>
      </c>
      <c r="AD11" s="6">
        <v>0</v>
      </c>
      <c r="AE11" s="6">
        <v>0</v>
      </c>
      <c r="AF11" s="6">
        <v>0</v>
      </c>
      <c r="AG11" s="6">
        <v>0</v>
      </c>
      <c r="AH11" s="1">
        <v>265417</v>
      </c>
      <c r="AI11">
        <v>7</v>
      </c>
    </row>
    <row r="12" spans="1:35" x14ac:dyDescent="0.25">
      <c r="A12" t="s">
        <v>496</v>
      </c>
      <c r="B12" t="s">
        <v>243</v>
      </c>
      <c r="C12" t="s">
        <v>806</v>
      </c>
      <c r="D12" t="s">
        <v>544</v>
      </c>
      <c r="E12" s="6">
        <v>69.366197183098592</v>
      </c>
      <c r="F12" s="6">
        <v>3.165492957746479</v>
      </c>
      <c r="G12" s="6">
        <v>0</v>
      </c>
      <c r="H12" s="6">
        <v>0.46126760563380281</v>
      </c>
      <c r="I12" s="6">
        <v>0.676056338028169</v>
      </c>
      <c r="J12" s="6">
        <v>0</v>
      </c>
      <c r="K12" s="6">
        <v>0</v>
      </c>
      <c r="L12" s="6">
        <v>4.5</v>
      </c>
      <c r="M12" s="6">
        <v>3.75</v>
      </c>
      <c r="N12" s="6">
        <v>3</v>
      </c>
      <c r="O12" s="6">
        <f>SUM(NonNurse[[#This Row],[Qualified Social Work Staff Hours]],NonNurse[[#This Row],[Other Social Work Staff Hours]])/NonNurse[[#This Row],[MDS Census]]</f>
        <v>9.7309644670050766E-2</v>
      </c>
      <c r="P12" s="6">
        <v>4.982394366197183</v>
      </c>
      <c r="Q12" s="6">
        <v>6.549295774647887</v>
      </c>
      <c r="R12" s="6">
        <f>SUM(NonNurse[[#This Row],[Qualified Activities Professional Hours]],NonNurse[[#This Row],[Other Activities Professional Hours]])/NonNurse[[#This Row],[MDS Census]]</f>
        <v>0.16624365482233502</v>
      </c>
      <c r="S12" s="6">
        <v>5.095070422535211</v>
      </c>
      <c r="T12" s="6">
        <v>1.408450704225352</v>
      </c>
      <c r="U12" s="6">
        <v>0</v>
      </c>
      <c r="V12" s="6">
        <f>SUM(NonNurse[[#This Row],[Occupational Therapist Hours]],NonNurse[[#This Row],[OT Assistant Hours]],NonNurse[[#This Row],[OT Aide Hours]])/NonNurse[[#This Row],[MDS Census]]</f>
        <v>9.3756345177664971E-2</v>
      </c>
      <c r="W12" s="6">
        <v>6.4290140845070436</v>
      </c>
      <c r="X12" s="6">
        <v>3.880281690140845</v>
      </c>
      <c r="Y12" s="6">
        <v>4.957746478873239</v>
      </c>
      <c r="Z12" s="6">
        <f>SUM(NonNurse[[#This Row],[Physical Therapist (PT) Hours]],NonNurse[[#This Row],[PT Assistant Hours]],NonNurse[[#This Row],[PT Aide Hours]])/NonNurse[[#This Row],[MDS Census]]</f>
        <v>0.22009340101522845</v>
      </c>
      <c r="AA12" s="6">
        <v>0</v>
      </c>
      <c r="AB12" s="6">
        <v>0</v>
      </c>
      <c r="AC12" s="6">
        <v>0</v>
      </c>
      <c r="AD12" s="6">
        <v>0</v>
      </c>
      <c r="AE12" s="6">
        <v>0</v>
      </c>
      <c r="AF12" s="6">
        <v>0</v>
      </c>
      <c r="AG12" s="6">
        <v>0</v>
      </c>
      <c r="AH12" s="1">
        <v>265571</v>
      </c>
      <c r="AI12">
        <v>7</v>
      </c>
    </row>
    <row r="13" spans="1:35" x14ac:dyDescent="0.25">
      <c r="A13" t="s">
        <v>496</v>
      </c>
      <c r="B13" t="s">
        <v>326</v>
      </c>
      <c r="C13" t="s">
        <v>632</v>
      </c>
      <c r="D13" t="s">
        <v>546</v>
      </c>
      <c r="E13" s="6">
        <v>32.489130434782609</v>
      </c>
      <c r="F13" s="6">
        <v>5.0815217391304346</v>
      </c>
      <c r="G13" s="6">
        <v>0</v>
      </c>
      <c r="H13" s="6">
        <v>8.9565217391304353E-2</v>
      </c>
      <c r="I13" s="6">
        <v>0.35869565217391303</v>
      </c>
      <c r="J13" s="6">
        <v>0</v>
      </c>
      <c r="K13" s="6">
        <v>0</v>
      </c>
      <c r="L13" s="6">
        <v>0.7316304347826087</v>
      </c>
      <c r="M13" s="6">
        <v>0</v>
      </c>
      <c r="N13" s="6">
        <v>4.4259782608695648</v>
      </c>
      <c r="O13" s="6">
        <f>SUM(NonNurse[[#This Row],[Qualified Social Work Staff Hours]],NonNurse[[#This Row],[Other Social Work Staff Hours]])/NonNurse[[#This Row],[MDS Census]]</f>
        <v>0.13622950819672131</v>
      </c>
      <c r="P13" s="6">
        <v>3.1652173913043469</v>
      </c>
      <c r="Q13" s="6">
        <v>0</v>
      </c>
      <c r="R13" s="6">
        <f>SUM(NonNurse[[#This Row],[Qualified Activities Professional Hours]],NonNurse[[#This Row],[Other Activities Professional Hours]])/NonNurse[[#This Row],[MDS Census]]</f>
        <v>9.7423887587821986E-2</v>
      </c>
      <c r="S13" s="6">
        <v>3.2202173913043479</v>
      </c>
      <c r="T13" s="6">
        <v>4.9673913043478263E-2</v>
      </c>
      <c r="U13" s="6">
        <v>0</v>
      </c>
      <c r="V13" s="6">
        <f>SUM(NonNurse[[#This Row],[Occupational Therapist Hours]],NonNurse[[#This Row],[OT Assistant Hours]],NonNurse[[#This Row],[OT Aide Hours]])/NonNurse[[#This Row],[MDS Census]]</f>
        <v>0.10064570090331215</v>
      </c>
      <c r="W13" s="6">
        <v>0.57500000000000007</v>
      </c>
      <c r="X13" s="6">
        <v>4.6859782608695664</v>
      </c>
      <c r="Y13" s="6">
        <v>0</v>
      </c>
      <c r="Z13" s="6">
        <f>SUM(NonNurse[[#This Row],[Physical Therapist (PT) Hours]],NonNurse[[#This Row],[PT Assistant Hours]],NonNurse[[#This Row],[PT Aide Hours]])/NonNurse[[#This Row],[MDS Census]]</f>
        <v>0.16193041150886589</v>
      </c>
      <c r="AA13" s="6">
        <v>0</v>
      </c>
      <c r="AB13" s="6">
        <v>0</v>
      </c>
      <c r="AC13" s="6">
        <v>0</v>
      </c>
      <c r="AD13" s="6">
        <v>0</v>
      </c>
      <c r="AE13" s="6">
        <v>0</v>
      </c>
      <c r="AF13" s="6">
        <v>0</v>
      </c>
      <c r="AG13" s="6">
        <v>0</v>
      </c>
      <c r="AH13" s="1">
        <v>265707</v>
      </c>
      <c r="AI13">
        <v>7</v>
      </c>
    </row>
    <row r="14" spans="1:35" x14ac:dyDescent="0.25">
      <c r="A14" t="s">
        <v>496</v>
      </c>
      <c r="B14" t="s">
        <v>348</v>
      </c>
      <c r="C14" t="s">
        <v>696</v>
      </c>
      <c r="D14" t="s">
        <v>612</v>
      </c>
      <c r="E14" s="6">
        <v>42.217391304347828</v>
      </c>
      <c r="F14" s="6">
        <v>5.3913043478260869</v>
      </c>
      <c r="G14" s="6">
        <v>0.17391304347826086</v>
      </c>
      <c r="H14" s="6">
        <v>0.22282608695652173</v>
      </c>
      <c r="I14" s="6">
        <v>5.434782608695652E-2</v>
      </c>
      <c r="J14" s="6">
        <v>0</v>
      </c>
      <c r="K14" s="6">
        <v>0</v>
      </c>
      <c r="L14" s="6">
        <v>0.82554347826086916</v>
      </c>
      <c r="M14" s="6">
        <v>7.0481521739130439</v>
      </c>
      <c r="N14" s="6">
        <v>3.281304347826087</v>
      </c>
      <c r="O14" s="6">
        <f>SUM(NonNurse[[#This Row],[Qualified Social Work Staff Hours]],NonNurse[[#This Row],[Other Social Work Staff Hours]])/NonNurse[[#This Row],[MDS Census]]</f>
        <v>0.24467301750772399</v>
      </c>
      <c r="P14" s="6">
        <v>0</v>
      </c>
      <c r="Q14" s="6">
        <v>6.5517391304347816</v>
      </c>
      <c r="R14" s="6">
        <f>SUM(NonNurse[[#This Row],[Qualified Activities Professional Hours]],NonNurse[[#This Row],[Other Activities Professional Hours]])/NonNurse[[#This Row],[MDS Census]]</f>
        <v>0.15519052523171983</v>
      </c>
      <c r="S14" s="6">
        <v>0.82054347826086971</v>
      </c>
      <c r="T14" s="6">
        <v>3.2710869565217386</v>
      </c>
      <c r="U14" s="6">
        <v>0</v>
      </c>
      <c r="V14" s="6">
        <f>SUM(NonNurse[[#This Row],[Occupational Therapist Hours]],NonNurse[[#This Row],[OT Assistant Hours]],NonNurse[[#This Row],[OT Aide Hours]])/NonNurse[[#This Row],[MDS Census]]</f>
        <v>9.6918125643666309E-2</v>
      </c>
      <c r="W14" s="6">
        <v>0.66184782608695636</v>
      </c>
      <c r="X14" s="6">
        <v>4.2925000000000013</v>
      </c>
      <c r="Y14" s="6">
        <v>0</v>
      </c>
      <c r="Z14" s="6">
        <f>SUM(NonNurse[[#This Row],[Physical Therapist (PT) Hours]],NonNurse[[#This Row],[PT Assistant Hours]],NonNurse[[#This Row],[PT Aide Hours]])/NonNurse[[#This Row],[MDS Census]]</f>
        <v>0.11735324407826984</v>
      </c>
      <c r="AA14" s="6">
        <v>0</v>
      </c>
      <c r="AB14" s="6">
        <v>0</v>
      </c>
      <c r="AC14" s="6">
        <v>0</v>
      </c>
      <c r="AD14" s="6">
        <v>0</v>
      </c>
      <c r="AE14" s="6">
        <v>0</v>
      </c>
      <c r="AF14" s="6">
        <v>0</v>
      </c>
      <c r="AG14" s="6">
        <v>0</v>
      </c>
      <c r="AH14" s="1">
        <v>265738</v>
      </c>
      <c r="AI14">
        <v>7</v>
      </c>
    </row>
    <row r="15" spans="1:35" x14ac:dyDescent="0.25">
      <c r="A15" t="s">
        <v>496</v>
      </c>
      <c r="B15" t="s">
        <v>166</v>
      </c>
      <c r="C15" t="s">
        <v>695</v>
      </c>
      <c r="D15" t="s">
        <v>531</v>
      </c>
      <c r="E15" s="6">
        <v>105.42391304347827</v>
      </c>
      <c r="F15" s="6">
        <v>6.2291304347826078</v>
      </c>
      <c r="G15" s="6">
        <v>0.70652173913043481</v>
      </c>
      <c r="H15" s="6">
        <v>0.61956521739130432</v>
      </c>
      <c r="I15" s="6">
        <v>1.2173913043478262</v>
      </c>
      <c r="J15" s="6">
        <v>0</v>
      </c>
      <c r="K15" s="6">
        <v>0</v>
      </c>
      <c r="L15" s="6">
        <v>11.928369565217393</v>
      </c>
      <c r="M15" s="6">
        <v>2.1628260869565223</v>
      </c>
      <c r="N15" s="6">
        <v>0</v>
      </c>
      <c r="O15" s="6">
        <f>SUM(NonNurse[[#This Row],[Qualified Social Work Staff Hours]],NonNurse[[#This Row],[Other Social Work Staff Hours]])/NonNurse[[#This Row],[MDS Census]]</f>
        <v>2.0515517063614812E-2</v>
      </c>
      <c r="P15" s="6">
        <v>0</v>
      </c>
      <c r="Q15" s="6">
        <v>20.405217391304344</v>
      </c>
      <c r="R15" s="6">
        <f>SUM(NonNurse[[#This Row],[Qualified Activities Professional Hours]],NonNurse[[#This Row],[Other Activities Professional Hours]])/NonNurse[[#This Row],[MDS Census]]</f>
        <v>0.19355397463656043</v>
      </c>
      <c r="S15" s="6">
        <v>5.6042391304347827</v>
      </c>
      <c r="T15" s="6">
        <v>0</v>
      </c>
      <c r="U15" s="6">
        <v>15.119565217391305</v>
      </c>
      <c r="V15" s="6">
        <f>SUM(NonNurse[[#This Row],[Occupational Therapist Hours]],NonNurse[[#This Row],[OT Assistant Hours]],NonNurse[[#This Row],[OT Aide Hours]])/NonNurse[[#This Row],[MDS Census]]</f>
        <v>0.19657593566347048</v>
      </c>
      <c r="W15" s="6">
        <v>6.4609782608695623</v>
      </c>
      <c r="X15" s="6">
        <v>0</v>
      </c>
      <c r="Y15" s="6">
        <v>20.054347826086957</v>
      </c>
      <c r="Z15" s="6">
        <f>SUM(NonNurse[[#This Row],[Physical Therapist (PT) Hours]],NonNurse[[#This Row],[PT Assistant Hours]],NonNurse[[#This Row],[PT Aide Hours]])/NonNurse[[#This Row],[MDS Census]]</f>
        <v>0.25151149603051859</v>
      </c>
      <c r="AA15" s="6">
        <v>0</v>
      </c>
      <c r="AB15" s="6">
        <v>0</v>
      </c>
      <c r="AC15" s="6">
        <v>0</v>
      </c>
      <c r="AD15" s="6">
        <v>0</v>
      </c>
      <c r="AE15" s="6">
        <v>0</v>
      </c>
      <c r="AF15" s="6">
        <v>0</v>
      </c>
      <c r="AG15" s="6">
        <v>0</v>
      </c>
      <c r="AH15" s="1">
        <v>265437</v>
      </c>
      <c r="AI15">
        <v>7</v>
      </c>
    </row>
    <row r="16" spans="1:35" x14ac:dyDescent="0.25">
      <c r="A16" t="s">
        <v>496</v>
      </c>
      <c r="B16" t="s">
        <v>211</v>
      </c>
      <c r="C16" t="s">
        <v>633</v>
      </c>
      <c r="D16" t="s">
        <v>545</v>
      </c>
      <c r="E16" s="6">
        <v>29.576086956521738</v>
      </c>
      <c r="F16" s="6">
        <v>0.95652173913043481</v>
      </c>
      <c r="G16" s="6">
        <v>0</v>
      </c>
      <c r="H16" s="6">
        <v>0</v>
      </c>
      <c r="I16" s="6">
        <v>7.6086956521739135E-2</v>
      </c>
      <c r="J16" s="6">
        <v>0</v>
      </c>
      <c r="K16" s="6">
        <v>0</v>
      </c>
      <c r="L16" s="6">
        <v>0</v>
      </c>
      <c r="M16" s="6">
        <v>0</v>
      </c>
      <c r="N16" s="6">
        <v>0</v>
      </c>
      <c r="O16" s="6">
        <f>SUM(NonNurse[[#This Row],[Qualified Social Work Staff Hours]],NonNurse[[#This Row],[Other Social Work Staff Hours]])/NonNurse[[#This Row],[MDS Census]]</f>
        <v>0</v>
      </c>
      <c r="P16" s="6">
        <v>0</v>
      </c>
      <c r="Q16" s="6">
        <v>0</v>
      </c>
      <c r="R16" s="6">
        <f>SUM(NonNurse[[#This Row],[Qualified Activities Professional Hours]],NonNurse[[#This Row],[Other Activities Professional Hours]])/NonNurse[[#This Row],[MDS Census]]</f>
        <v>0</v>
      </c>
      <c r="S16" s="6">
        <v>0</v>
      </c>
      <c r="T16" s="6">
        <v>0</v>
      </c>
      <c r="U16" s="6">
        <v>0</v>
      </c>
      <c r="V16" s="6">
        <f>SUM(NonNurse[[#This Row],[Occupational Therapist Hours]],NonNurse[[#This Row],[OT Assistant Hours]],NonNurse[[#This Row],[OT Aide Hours]])/NonNurse[[#This Row],[MDS Census]]</f>
        <v>0</v>
      </c>
      <c r="W16" s="6">
        <v>0</v>
      </c>
      <c r="X16" s="6">
        <v>0</v>
      </c>
      <c r="Y16" s="6">
        <v>0</v>
      </c>
      <c r="Z16" s="6">
        <f>SUM(NonNurse[[#This Row],[Physical Therapist (PT) Hours]],NonNurse[[#This Row],[PT Assistant Hours]],NonNurse[[#This Row],[PT Aide Hours]])/NonNurse[[#This Row],[MDS Census]]</f>
        <v>0</v>
      </c>
      <c r="AA16" s="6">
        <v>0</v>
      </c>
      <c r="AB16" s="6">
        <v>0</v>
      </c>
      <c r="AC16" s="6">
        <v>0</v>
      </c>
      <c r="AD16" s="6">
        <v>0</v>
      </c>
      <c r="AE16" s="6">
        <v>0</v>
      </c>
      <c r="AF16" s="6">
        <v>0</v>
      </c>
      <c r="AG16" s="6">
        <v>0</v>
      </c>
      <c r="AH16" s="1">
        <v>265517</v>
      </c>
      <c r="AI16">
        <v>7</v>
      </c>
    </row>
    <row r="17" spans="1:35" x14ac:dyDescent="0.25">
      <c r="A17" t="s">
        <v>496</v>
      </c>
      <c r="B17" t="s">
        <v>148</v>
      </c>
      <c r="C17" t="s">
        <v>778</v>
      </c>
      <c r="D17" t="s">
        <v>582</v>
      </c>
      <c r="E17" s="6">
        <v>63.771739130434781</v>
      </c>
      <c r="F17" s="6">
        <v>5.3913043478260869</v>
      </c>
      <c r="G17" s="6">
        <v>0.2608695652173913</v>
      </c>
      <c r="H17" s="6">
        <v>0.27173913043478259</v>
      </c>
      <c r="I17" s="6">
        <v>0.2608695652173913</v>
      </c>
      <c r="J17" s="6">
        <v>0</v>
      </c>
      <c r="K17" s="6">
        <v>0</v>
      </c>
      <c r="L17" s="6">
        <v>1.023586956521739</v>
      </c>
      <c r="M17" s="6">
        <v>0</v>
      </c>
      <c r="N17" s="6">
        <v>6.2092391304347823</v>
      </c>
      <c r="O17" s="6">
        <f>SUM(NonNurse[[#This Row],[Qualified Social Work Staff Hours]],NonNurse[[#This Row],[Other Social Work Staff Hours]])/NonNurse[[#This Row],[MDS Census]]</f>
        <v>9.7366626896199071E-2</v>
      </c>
      <c r="P17" s="6">
        <v>4.6711956521739131</v>
      </c>
      <c r="Q17" s="6">
        <v>0</v>
      </c>
      <c r="R17" s="6">
        <f>SUM(NonNurse[[#This Row],[Qualified Activities Professional Hours]],NonNurse[[#This Row],[Other Activities Professional Hours]])/NonNurse[[#This Row],[MDS Census]]</f>
        <v>7.3248679052326571E-2</v>
      </c>
      <c r="S17" s="6">
        <v>0.57576086956521733</v>
      </c>
      <c r="T17" s="6">
        <v>4.7934782608695654</v>
      </c>
      <c r="U17" s="6">
        <v>0</v>
      </c>
      <c r="V17" s="6">
        <f>SUM(NonNurse[[#This Row],[Occupational Therapist Hours]],NonNurse[[#This Row],[OT Assistant Hours]],NonNurse[[#This Row],[OT Aide Hours]])/NonNurse[[#This Row],[MDS Census]]</f>
        <v>8.4194648031361854E-2</v>
      </c>
      <c r="W17" s="6">
        <v>0.38141304347826088</v>
      </c>
      <c r="X17" s="6">
        <v>5.6627173913043478</v>
      </c>
      <c r="Y17" s="6">
        <v>0</v>
      </c>
      <c r="Z17" s="6">
        <f>SUM(NonNurse[[#This Row],[Physical Therapist (PT) Hours]],NonNurse[[#This Row],[PT Assistant Hours]],NonNurse[[#This Row],[PT Aide Hours]])/NonNurse[[#This Row],[MDS Census]]</f>
        <v>9.4777569456280894E-2</v>
      </c>
      <c r="AA17" s="6">
        <v>0</v>
      </c>
      <c r="AB17" s="6">
        <v>0</v>
      </c>
      <c r="AC17" s="6">
        <v>0</v>
      </c>
      <c r="AD17" s="6">
        <v>0</v>
      </c>
      <c r="AE17" s="6">
        <v>0</v>
      </c>
      <c r="AF17" s="6">
        <v>0</v>
      </c>
      <c r="AG17" s="6">
        <v>0</v>
      </c>
      <c r="AH17" s="1">
        <v>265406</v>
      </c>
      <c r="AI17">
        <v>7</v>
      </c>
    </row>
    <row r="18" spans="1:35" x14ac:dyDescent="0.25">
      <c r="A18" t="s">
        <v>496</v>
      </c>
      <c r="B18" t="s">
        <v>101</v>
      </c>
      <c r="C18" t="s">
        <v>763</v>
      </c>
      <c r="D18" t="s">
        <v>538</v>
      </c>
      <c r="E18" s="6">
        <v>116.58695652173913</v>
      </c>
      <c r="F18" s="6">
        <v>5.4782608695652177</v>
      </c>
      <c r="G18" s="6">
        <v>0.60869565217391308</v>
      </c>
      <c r="H18" s="6">
        <v>0</v>
      </c>
      <c r="I18" s="6">
        <v>0</v>
      </c>
      <c r="J18" s="6">
        <v>0</v>
      </c>
      <c r="K18" s="6">
        <v>0</v>
      </c>
      <c r="L18" s="6">
        <v>3.6693478260869563</v>
      </c>
      <c r="M18" s="6">
        <v>3.652173913043478</v>
      </c>
      <c r="N18" s="6">
        <v>0</v>
      </c>
      <c r="O18" s="6">
        <f>SUM(NonNurse[[#This Row],[Qualified Social Work Staff Hours]],NonNurse[[#This Row],[Other Social Work Staff Hours]])/NonNurse[[#This Row],[MDS Census]]</f>
        <v>3.1325750512772699E-2</v>
      </c>
      <c r="P18" s="6">
        <v>5.3102173913043496</v>
      </c>
      <c r="Q18" s="6">
        <v>7.9222826086956539</v>
      </c>
      <c r="R18" s="6">
        <f>SUM(NonNurse[[#This Row],[Qualified Activities Professional Hours]],NonNurse[[#This Row],[Other Activities Professional Hours]])/NonNurse[[#This Row],[MDS Census]]</f>
        <v>0.11349897445459635</v>
      </c>
      <c r="S18" s="6">
        <v>2.4986956521739132</v>
      </c>
      <c r="T18" s="6">
        <v>3.652173913043478</v>
      </c>
      <c r="U18" s="6">
        <v>1.25</v>
      </c>
      <c r="V18" s="6">
        <f>SUM(NonNurse[[#This Row],[Occupational Therapist Hours]],NonNurse[[#This Row],[OT Assistant Hours]],NonNurse[[#This Row],[OT Aide Hours]])/NonNurse[[#This Row],[MDS Census]]</f>
        <v>6.3479395860525825E-2</v>
      </c>
      <c r="W18" s="6">
        <v>1.0607608695652175</v>
      </c>
      <c r="X18" s="6">
        <v>0</v>
      </c>
      <c r="Y18" s="6">
        <v>0.35869565217391303</v>
      </c>
      <c r="Z18" s="6">
        <f>SUM(NonNurse[[#This Row],[Physical Therapist (PT) Hours]],NonNurse[[#This Row],[PT Assistant Hours]],NonNurse[[#This Row],[PT Aide Hours]])/NonNurse[[#This Row],[MDS Census]]</f>
        <v>1.2175088569830321E-2</v>
      </c>
      <c r="AA18" s="6">
        <v>0</v>
      </c>
      <c r="AB18" s="6">
        <v>0</v>
      </c>
      <c r="AC18" s="6">
        <v>0</v>
      </c>
      <c r="AD18" s="6">
        <v>0</v>
      </c>
      <c r="AE18" s="6">
        <v>0</v>
      </c>
      <c r="AF18" s="6">
        <v>0</v>
      </c>
      <c r="AG18" s="6">
        <v>0</v>
      </c>
      <c r="AH18" s="1">
        <v>265339</v>
      </c>
      <c r="AI18">
        <v>7</v>
      </c>
    </row>
    <row r="19" spans="1:35" x14ac:dyDescent="0.25">
      <c r="A19" t="s">
        <v>496</v>
      </c>
      <c r="B19" t="s">
        <v>417</v>
      </c>
      <c r="C19" t="s">
        <v>716</v>
      </c>
      <c r="D19" t="s">
        <v>610</v>
      </c>
      <c r="E19" s="6">
        <v>55.347826086956523</v>
      </c>
      <c r="F19" s="6">
        <v>5.7391304347826084</v>
      </c>
      <c r="G19" s="6">
        <v>1.173913043478261</v>
      </c>
      <c r="H19" s="6">
        <v>0.16304347826086957</v>
      </c>
      <c r="I19" s="6">
        <v>0</v>
      </c>
      <c r="J19" s="6">
        <v>0</v>
      </c>
      <c r="K19" s="6">
        <v>0.80434782608695654</v>
      </c>
      <c r="L19" s="6">
        <v>1.9288043478260875</v>
      </c>
      <c r="M19" s="6">
        <v>0</v>
      </c>
      <c r="N19" s="6">
        <v>0</v>
      </c>
      <c r="O19" s="6">
        <f>SUM(NonNurse[[#This Row],[Qualified Social Work Staff Hours]],NonNurse[[#This Row],[Other Social Work Staff Hours]])/NonNurse[[#This Row],[MDS Census]]</f>
        <v>0</v>
      </c>
      <c r="P19" s="6">
        <v>0</v>
      </c>
      <c r="Q19" s="6">
        <v>6.5353260869565215</v>
      </c>
      <c r="R19" s="6">
        <f>SUM(NonNurse[[#This Row],[Qualified Activities Professional Hours]],NonNurse[[#This Row],[Other Activities Professional Hours]])/NonNurse[[#This Row],[MDS Census]]</f>
        <v>0.11807737627651217</v>
      </c>
      <c r="S19" s="6">
        <v>1.2806521739130432</v>
      </c>
      <c r="T19" s="6">
        <v>1.4347826086956526</v>
      </c>
      <c r="U19" s="6">
        <v>0</v>
      </c>
      <c r="V19" s="6">
        <f>SUM(NonNurse[[#This Row],[Occupational Therapist Hours]],NonNurse[[#This Row],[OT Assistant Hours]],NonNurse[[#This Row],[OT Aide Hours]])/NonNurse[[#This Row],[MDS Census]]</f>
        <v>4.9061272584446189E-2</v>
      </c>
      <c r="W19" s="6">
        <v>0.58434782608695646</v>
      </c>
      <c r="X19" s="6">
        <v>2.997391304347826</v>
      </c>
      <c r="Y19" s="6">
        <v>0</v>
      </c>
      <c r="Z19" s="6">
        <f>SUM(NonNurse[[#This Row],[Physical Therapist (PT) Hours]],NonNurse[[#This Row],[PT Assistant Hours]],NonNurse[[#This Row],[PT Aide Hours]])/NonNurse[[#This Row],[MDS Census]]</f>
        <v>6.4713275726630007E-2</v>
      </c>
      <c r="AA19" s="6">
        <v>0</v>
      </c>
      <c r="AB19" s="6">
        <v>0</v>
      </c>
      <c r="AC19" s="6">
        <v>0</v>
      </c>
      <c r="AD19" s="6">
        <v>0</v>
      </c>
      <c r="AE19" s="6">
        <v>0</v>
      </c>
      <c r="AF19" s="6">
        <v>0</v>
      </c>
      <c r="AG19" s="6">
        <v>2.4347826086956523</v>
      </c>
      <c r="AH19" s="1">
        <v>265828</v>
      </c>
      <c r="AI19">
        <v>7</v>
      </c>
    </row>
    <row r="20" spans="1:35" x14ac:dyDescent="0.25">
      <c r="A20" t="s">
        <v>496</v>
      </c>
      <c r="B20" t="s">
        <v>333</v>
      </c>
      <c r="C20" t="s">
        <v>703</v>
      </c>
      <c r="D20" t="s">
        <v>523</v>
      </c>
      <c r="E20" s="6">
        <v>39.5</v>
      </c>
      <c r="F20" s="6">
        <v>15.860760869565217</v>
      </c>
      <c r="G20" s="6">
        <v>2.1739130434782608E-2</v>
      </c>
      <c r="H20" s="6">
        <v>5.434782608695652E-2</v>
      </c>
      <c r="I20" s="6">
        <v>0.19565217391304349</v>
      </c>
      <c r="J20" s="6">
        <v>0</v>
      </c>
      <c r="K20" s="6">
        <v>0.22282608695652173</v>
      </c>
      <c r="L20" s="6">
        <v>1.074782608695652</v>
      </c>
      <c r="M20" s="6">
        <v>5.0565217391304351</v>
      </c>
      <c r="N20" s="6">
        <v>0</v>
      </c>
      <c r="O20" s="6">
        <f>SUM(NonNurse[[#This Row],[Qualified Social Work Staff Hours]],NonNurse[[#This Row],[Other Social Work Staff Hours]])/NonNurse[[#This Row],[MDS Census]]</f>
        <v>0.12801320858558063</v>
      </c>
      <c r="P20" s="6">
        <v>4.9510869565217392</v>
      </c>
      <c r="Q20" s="6">
        <v>0</v>
      </c>
      <c r="R20" s="6">
        <f>SUM(NonNurse[[#This Row],[Qualified Activities Professional Hours]],NonNurse[[#This Row],[Other Activities Professional Hours]])/NonNurse[[#This Row],[MDS Census]]</f>
        <v>0.12534397358282884</v>
      </c>
      <c r="S20" s="6">
        <v>0.90043478260869558</v>
      </c>
      <c r="T20" s="6">
        <v>3.3722826086956514</v>
      </c>
      <c r="U20" s="6">
        <v>0</v>
      </c>
      <c r="V20" s="6">
        <f>SUM(NonNurse[[#This Row],[Occupational Therapist Hours]],NonNurse[[#This Row],[OT Assistant Hours]],NonNurse[[#This Row],[OT Aide Hours]])/NonNurse[[#This Row],[MDS Census]]</f>
        <v>0.10817006053935056</v>
      </c>
      <c r="W20" s="6">
        <v>0.77391304347826073</v>
      </c>
      <c r="X20" s="6">
        <v>2.8665217391304352</v>
      </c>
      <c r="Y20" s="6">
        <v>1.1195652173913044</v>
      </c>
      <c r="Z20" s="6">
        <f>SUM(NonNurse[[#This Row],[Physical Therapist (PT) Hours]],NonNurse[[#This Row],[PT Assistant Hours]],NonNurse[[#This Row],[PT Aide Hours]])/NonNurse[[#This Row],[MDS Census]]</f>
        <v>0.12050632911392407</v>
      </c>
      <c r="AA20" s="6">
        <v>0</v>
      </c>
      <c r="AB20" s="6">
        <v>0</v>
      </c>
      <c r="AC20" s="6">
        <v>0</v>
      </c>
      <c r="AD20" s="6">
        <v>0</v>
      </c>
      <c r="AE20" s="6">
        <v>0</v>
      </c>
      <c r="AF20" s="6">
        <v>0</v>
      </c>
      <c r="AG20" s="6">
        <v>0</v>
      </c>
      <c r="AH20" s="1">
        <v>265714</v>
      </c>
      <c r="AI20">
        <v>7</v>
      </c>
    </row>
    <row r="21" spans="1:35" x14ac:dyDescent="0.25">
      <c r="A21" t="s">
        <v>496</v>
      </c>
      <c r="B21" t="s">
        <v>226</v>
      </c>
      <c r="C21" t="s">
        <v>667</v>
      </c>
      <c r="D21" t="s">
        <v>593</v>
      </c>
      <c r="E21" s="6">
        <v>30.619565217391305</v>
      </c>
      <c r="F21" s="6">
        <v>2</v>
      </c>
      <c r="G21" s="6">
        <v>1.4347826086956521</v>
      </c>
      <c r="H21" s="6">
        <v>0.97826086956521741</v>
      </c>
      <c r="I21" s="6">
        <v>0.96739130434782605</v>
      </c>
      <c r="J21" s="6">
        <v>0</v>
      </c>
      <c r="K21" s="6">
        <v>0</v>
      </c>
      <c r="L21" s="6">
        <v>2.1788043478260866</v>
      </c>
      <c r="M21" s="6">
        <v>5.7540217391304358</v>
      </c>
      <c r="N21" s="6">
        <v>0.5972826086956522</v>
      </c>
      <c r="O21" s="6">
        <f>SUM(NonNurse[[#This Row],[Qualified Social Work Staff Hours]],NonNurse[[#This Row],[Other Social Work Staff Hours]])/NonNurse[[#This Row],[MDS Census]]</f>
        <v>0.20742634007809729</v>
      </c>
      <c r="P21" s="6">
        <v>2.2333695652173908</v>
      </c>
      <c r="Q21" s="6">
        <v>0</v>
      </c>
      <c r="R21" s="6">
        <f>SUM(NonNurse[[#This Row],[Qualified Activities Professional Hours]],NonNurse[[#This Row],[Other Activities Professional Hours]])/NonNurse[[#This Row],[MDS Census]]</f>
        <v>7.2939297124600622E-2</v>
      </c>
      <c r="S21" s="6">
        <v>6.2247826086956533</v>
      </c>
      <c r="T21" s="6">
        <v>0</v>
      </c>
      <c r="U21" s="6">
        <v>5.5652173913043477</v>
      </c>
      <c r="V21" s="6">
        <f>SUM(NonNurse[[#This Row],[Occupational Therapist Hours]],NonNurse[[#This Row],[OT Assistant Hours]],NonNurse[[#This Row],[OT Aide Hours]])/NonNurse[[#This Row],[MDS Census]]</f>
        <v>0.38504792332268373</v>
      </c>
      <c r="W21" s="6">
        <v>1.2439130434782608</v>
      </c>
      <c r="X21" s="6">
        <v>0</v>
      </c>
      <c r="Y21" s="6">
        <v>2.9347826086956523</v>
      </c>
      <c r="Z21" s="6">
        <f>SUM(NonNurse[[#This Row],[Physical Therapist (PT) Hours]],NonNurse[[#This Row],[PT Assistant Hours]],NonNurse[[#This Row],[PT Aide Hours]])/NonNurse[[#This Row],[MDS Census]]</f>
        <v>0.13647142350017749</v>
      </c>
      <c r="AA21" s="6">
        <v>0</v>
      </c>
      <c r="AB21" s="6">
        <v>0</v>
      </c>
      <c r="AC21" s="6">
        <v>0</v>
      </c>
      <c r="AD21" s="6">
        <v>0</v>
      </c>
      <c r="AE21" s="6">
        <v>0</v>
      </c>
      <c r="AF21" s="6">
        <v>0</v>
      </c>
      <c r="AG21" s="6">
        <v>0</v>
      </c>
      <c r="AH21" s="1">
        <v>265539</v>
      </c>
      <c r="AI21">
        <v>7</v>
      </c>
    </row>
    <row r="22" spans="1:35" x14ac:dyDescent="0.25">
      <c r="A22" t="s">
        <v>496</v>
      </c>
      <c r="B22" t="s">
        <v>168</v>
      </c>
      <c r="C22" t="s">
        <v>716</v>
      </c>
      <c r="D22" t="s">
        <v>593</v>
      </c>
      <c r="E22" s="6">
        <v>60.086956521739133</v>
      </c>
      <c r="F22" s="6">
        <v>5.1304347826086953</v>
      </c>
      <c r="G22" s="6">
        <v>0</v>
      </c>
      <c r="H22" s="6">
        <v>0.53108695652173921</v>
      </c>
      <c r="I22" s="6">
        <v>2</v>
      </c>
      <c r="J22" s="6">
        <v>0</v>
      </c>
      <c r="K22" s="6">
        <v>0</v>
      </c>
      <c r="L22" s="6">
        <v>16.258260869565227</v>
      </c>
      <c r="M22" s="6">
        <v>15.301630434782609</v>
      </c>
      <c r="N22" s="6">
        <v>0</v>
      </c>
      <c r="O22" s="6">
        <f>SUM(NonNurse[[#This Row],[Qualified Social Work Staff Hours]],NonNurse[[#This Row],[Other Social Work Staff Hours]])/NonNurse[[#This Row],[MDS Census]]</f>
        <v>0.25465810419681623</v>
      </c>
      <c r="P22" s="6">
        <v>4.7826086956521738</v>
      </c>
      <c r="Q22" s="6">
        <v>2.2690217391304346</v>
      </c>
      <c r="R22" s="6">
        <f>SUM(NonNurse[[#This Row],[Qualified Activities Professional Hours]],NonNurse[[#This Row],[Other Activities Professional Hours]])/NonNurse[[#This Row],[MDS Census]]</f>
        <v>0.11735709117221417</v>
      </c>
      <c r="S22" s="6">
        <v>12.624347826086959</v>
      </c>
      <c r="T22" s="6">
        <v>9.2261956521739084</v>
      </c>
      <c r="U22" s="6">
        <v>0</v>
      </c>
      <c r="V22" s="6">
        <f>SUM(NonNurse[[#This Row],[Occupational Therapist Hours]],NonNurse[[#This Row],[OT Assistant Hours]],NonNurse[[#This Row],[OT Aide Hours]])/NonNurse[[#This Row],[MDS Census]]</f>
        <v>0.36364869753979734</v>
      </c>
      <c r="W22" s="6">
        <v>8.6643478260869564</v>
      </c>
      <c r="X22" s="6">
        <v>10.856956521739134</v>
      </c>
      <c r="Y22" s="6">
        <v>6.2826086956521738</v>
      </c>
      <c r="Z22" s="6">
        <f>SUM(NonNurse[[#This Row],[Physical Therapist (PT) Hours]],NonNurse[[#This Row],[PT Assistant Hours]],NonNurse[[#This Row],[PT Aide Hours]])/NonNurse[[#This Row],[MDS Census]]</f>
        <v>0.42944283646888565</v>
      </c>
      <c r="AA22" s="6">
        <v>0</v>
      </c>
      <c r="AB22" s="6">
        <v>0</v>
      </c>
      <c r="AC22" s="6">
        <v>0</v>
      </c>
      <c r="AD22" s="6">
        <v>0</v>
      </c>
      <c r="AE22" s="6">
        <v>14.630434782608695</v>
      </c>
      <c r="AF22" s="6">
        <v>0</v>
      </c>
      <c r="AG22" s="6">
        <v>0</v>
      </c>
      <c r="AH22" s="1">
        <v>265439</v>
      </c>
      <c r="AI22">
        <v>7</v>
      </c>
    </row>
    <row r="23" spans="1:35" x14ac:dyDescent="0.25">
      <c r="A23" t="s">
        <v>496</v>
      </c>
      <c r="B23" t="s">
        <v>318</v>
      </c>
      <c r="C23" t="s">
        <v>716</v>
      </c>
      <c r="D23" t="s">
        <v>610</v>
      </c>
      <c r="E23" s="6">
        <v>93.347826086956516</v>
      </c>
      <c r="F23" s="6">
        <v>4.660869565217391</v>
      </c>
      <c r="G23" s="6">
        <v>0</v>
      </c>
      <c r="H23" s="6">
        <v>0</v>
      </c>
      <c r="I23" s="6">
        <v>0</v>
      </c>
      <c r="J23" s="6">
        <v>0</v>
      </c>
      <c r="K23" s="6">
        <v>0</v>
      </c>
      <c r="L23" s="6">
        <v>0</v>
      </c>
      <c r="M23" s="6">
        <v>10.501086956521737</v>
      </c>
      <c r="N23" s="6">
        <v>1.5217391304347827</v>
      </c>
      <c r="O23" s="6">
        <f>SUM(NonNurse[[#This Row],[Qualified Social Work Staff Hours]],NonNurse[[#This Row],[Other Social Work Staff Hours]])/NonNurse[[#This Row],[MDS Census]]</f>
        <v>0.12879599441080578</v>
      </c>
      <c r="P23" s="6">
        <v>1.2021739130434781</v>
      </c>
      <c r="Q23" s="6">
        <v>15.320652173913041</v>
      </c>
      <c r="R23" s="6">
        <f>SUM(NonNurse[[#This Row],[Qualified Activities Professional Hours]],NonNurse[[#This Row],[Other Activities Professional Hours]])/NonNurse[[#This Row],[MDS Census]]</f>
        <v>0.17700279459711224</v>
      </c>
      <c r="S23" s="6">
        <v>0</v>
      </c>
      <c r="T23" s="6">
        <v>0</v>
      </c>
      <c r="U23" s="6">
        <v>0</v>
      </c>
      <c r="V23" s="6">
        <f>SUM(NonNurse[[#This Row],[Occupational Therapist Hours]],NonNurse[[#This Row],[OT Assistant Hours]],NonNurse[[#This Row],[OT Aide Hours]])/NonNurse[[#This Row],[MDS Census]]</f>
        <v>0</v>
      </c>
      <c r="W23" s="6">
        <v>0</v>
      </c>
      <c r="X23" s="6">
        <v>0</v>
      </c>
      <c r="Y23" s="6">
        <v>0</v>
      </c>
      <c r="Z23" s="6">
        <f>SUM(NonNurse[[#This Row],[Physical Therapist (PT) Hours]],NonNurse[[#This Row],[PT Assistant Hours]],NonNurse[[#This Row],[PT Aide Hours]])/NonNurse[[#This Row],[MDS Census]]</f>
        <v>0</v>
      </c>
      <c r="AA23" s="6">
        <v>0</v>
      </c>
      <c r="AB23" s="6">
        <v>0</v>
      </c>
      <c r="AC23" s="6">
        <v>0</v>
      </c>
      <c r="AD23" s="6">
        <v>14.961956521739127</v>
      </c>
      <c r="AE23" s="6">
        <v>0</v>
      </c>
      <c r="AF23" s="6">
        <v>0</v>
      </c>
      <c r="AG23" s="6">
        <v>0</v>
      </c>
      <c r="AH23" s="1">
        <v>265699</v>
      </c>
      <c r="AI23">
        <v>7</v>
      </c>
    </row>
    <row r="24" spans="1:35" x14ac:dyDescent="0.25">
      <c r="A24" t="s">
        <v>496</v>
      </c>
      <c r="B24" t="s">
        <v>328</v>
      </c>
      <c r="C24" t="s">
        <v>716</v>
      </c>
      <c r="D24" t="s">
        <v>593</v>
      </c>
      <c r="E24" s="6">
        <v>42.25</v>
      </c>
      <c r="F24" s="6">
        <v>9.6490217391304345</v>
      </c>
      <c r="G24" s="6">
        <v>0</v>
      </c>
      <c r="H24" s="6">
        <v>0.1358695652173913</v>
      </c>
      <c r="I24" s="6">
        <v>6.5217391304347824E-2</v>
      </c>
      <c r="J24" s="6">
        <v>0</v>
      </c>
      <c r="K24" s="6">
        <v>0</v>
      </c>
      <c r="L24" s="6">
        <v>0.19782608695652168</v>
      </c>
      <c r="M24" s="6">
        <v>0</v>
      </c>
      <c r="N24" s="6">
        <v>5.015217391304347</v>
      </c>
      <c r="O24" s="6">
        <f>SUM(NonNurse[[#This Row],[Qualified Social Work Staff Hours]],NonNurse[[#This Row],[Other Social Work Staff Hours]])/NonNurse[[#This Row],[MDS Census]]</f>
        <v>0.11870337020838691</v>
      </c>
      <c r="P24" s="6">
        <v>3.1760869565217398</v>
      </c>
      <c r="Q24" s="6">
        <v>0</v>
      </c>
      <c r="R24" s="6">
        <f>SUM(NonNurse[[#This Row],[Qualified Activities Professional Hours]],NonNurse[[#This Row],[Other Activities Professional Hours]])/NonNurse[[#This Row],[MDS Census]]</f>
        <v>7.5173655775662485E-2</v>
      </c>
      <c r="S24" s="6">
        <v>0.29836956521739127</v>
      </c>
      <c r="T24" s="6">
        <v>2.391304347826087E-2</v>
      </c>
      <c r="U24" s="6">
        <v>0</v>
      </c>
      <c r="V24" s="6">
        <f>SUM(NonNurse[[#This Row],[Occupational Therapist Hours]],NonNurse[[#This Row],[OT Assistant Hours]],NonNurse[[#This Row],[OT Aide Hours]])/NonNurse[[#This Row],[MDS Census]]</f>
        <v>7.6279907383586315E-3</v>
      </c>
      <c r="W24" s="6">
        <v>2.9347826086956522E-2</v>
      </c>
      <c r="X24" s="6">
        <v>0.5959782608695654</v>
      </c>
      <c r="Y24" s="6">
        <v>0</v>
      </c>
      <c r="Z24" s="6">
        <f>SUM(NonNurse[[#This Row],[Physical Therapist (PT) Hours]],NonNurse[[#This Row],[PT Assistant Hours]],NonNurse[[#This Row],[PT Aide Hours]])/NonNurse[[#This Row],[MDS Census]]</f>
        <v>1.4800617442757916E-2</v>
      </c>
      <c r="AA24" s="6">
        <v>0</v>
      </c>
      <c r="AB24" s="6">
        <v>0</v>
      </c>
      <c r="AC24" s="6">
        <v>0</v>
      </c>
      <c r="AD24" s="6">
        <v>0</v>
      </c>
      <c r="AE24" s="6">
        <v>0</v>
      </c>
      <c r="AF24" s="6">
        <v>0</v>
      </c>
      <c r="AG24" s="6">
        <v>0</v>
      </c>
      <c r="AH24" s="1">
        <v>265709</v>
      </c>
      <c r="AI24">
        <v>7</v>
      </c>
    </row>
    <row r="25" spans="1:35" x14ac:dyDescent="0.25">
      <c r="A25" t="s">
        <v>496</v>
      </c>
      <c r="B25" t="s">
        <v>74</v>
      </c>
      <c r="C25" t="s">
        <v>748</v>
      </c>
      <c r="D25" t="s">
        <v>592</v>
      </c>
      <c r="E25" s="6">
        <v>95.695652173913047</v>
      </c>
      <c r="F25" s="6">
        <v>5.7391304347826084</v>
      </c>
      <c r="G25" s="6">
        <v>0.1597826086956522</v>
      </c>
      <c r="H25" s="6">
        <v>0</v>
      </c>
      <c r="I25" s="6">
        <v>0.38043478260869568</v>
      </c>
      <c r="J25" s="6">
        <v>0</v>
      </c>
      <c r="K25" s="6">
        <v>0</v>
      </c>
      <c r="L25" s="6">
        <v>0.58771739130434775</v>
      </c>
      <c r="M25" s="6">
        <v>0.70326086956521738</v>
      </c>
      <c r="N25" s="6">
        <v>29.216304347826089</v>
      </c>
      <c r="O25" s="6">
        <f>SUM(NonNurse[[#This Row],[Qualified Social Work Staff Hours]],NonNurse[[#This Row],[Other Social Work Staff Hours]])/NonNurse[[#This Row],[MDS Census]]</f>
        <v>0.31265333939118584</v>
      </c>
      <c r="P25" s="6">
        <v>0</v>
      </c>
      <c r="Q25" s="6">
        <v>10.096739130434779</v>
      </c>
      <c r="R25" s="6">
        <f>SUM(NonNurse[[#This Row],[Qualified Activities Professional Hours]],NonNurse[[#This Row],[Other Activities Professional Hours]])/NonNurse[[#This Row],[MDS Census]]</f>
        <v>0.10550885960926847</v>
      </c>
      <c r="S25" s="6">
        <v>1.303478260869565</v>
      </c>
      <c r="T25" s="6">
        <v>0</v>
      </c>
      <c r="U25" s="6">
        <v>0</v>
      </c>
      <c r="V25" s="6">
        <f>SUM(NonNurse[[#This Row],[Occupational Therapist Hours]],NonNurse[[#This Row],[OT Assistant Hours]],NonNurse[[#This Row],[OT Aide Hours]])/NonNurse[[#This Row],[MDS Census]]</f>
        <v>1.3621081326669693E-2</v>
      </c>
      <c r="W25" s="6">
        <v>0.39380434782608698</v>
      </c>
      <c r="X25" s="6">
        <v>2.0623913043478255</v>
      </c>
      <c r="Y25" s="6">
        <v>0</v>
      </c>
      <c r="Z25" s="6">
        <f>SUM(NonNurse[[#This Row],[Physical Therapist (PT) Hours]],NonNurse[[#This Row],[PT Assistant Hours]],NonNurse[[#This Row],[PT Aide Hours]])/NonNurse[[#This Row],[MDS Census]]</f>
        <v>2.5666742389822798E-2</v>
      </c>
      <c r="AA25" s="6">
        <v>0</v>
      </c>
      <c r="AB25" s="6">
        <v>0</v>
      </c>
      <c r="AC25" s="6">
        <v>0</v>
      </c>
      <c r="AD25" s="6">
        <v>0</v>
      </c>
      <c r="AE25" s="6">
        <v>0</v>
      </c>
      <c r="AF25" s="6">
        <v>0</v>
      </c>
      <c r="AG25" s="6">
        <v>0</v>
      </c>
      <c r="AH25" s="1">
        <v>265258</v>
      </c>
      <c r="AI25">
        <v>7</v>
      </c>
    </row>
    <row r="26" spans="1:35" x14ac:dyDescent="0.25">
      <c r="A26" t="s">
        <v>496</v>
      </c>
      <c r="B26" t="s">
        <v>362</v>
      </c>
      <c r="C26" t="s">
        <v>726</v>
      </c>
      <c r="D26" t="s">
        <v>593</v>
      </c>
      <c r="E26" s="6">
        <v>86.510869565217391</v>
      </c>
      <c r="F26" s="6">
        <v>5.6521739130434785</v>
      </c>
      <c r="G26" s="6">
        <v>0</v>
      </c>
      <c r="H26" s="6">
        <v>0</v>
      </c>
      <c r="I26" s="6">
        <v>0</v>
      </c>
      <c r="J26" s="6">
        <v>0</v>
      </c>
      <c r="K26" s="6">
        <v>0</v>
      </c>
      <c r="L26" s="6">
        <v>3.5663043478260872</v>
      </c>
      <c r="M26" s="6">
        <v>4.9239130434782608</v>
      </c>
      <c r="N26" s="6">
        <v>0</v>
      </c>
      <c r="O26" s="6">
        <f>SUM(NonNurse[[#This Row],[Qualified Social Work Staff Hours]],NonNurse[[#This Row],[Other Social Work Staff Hours]])/NonNurse[[#This Row],[MDS Census]]</f>
        <v>5.6916698077647945E-2</v>
      </c>
      <c r="P26" s="6">
        <v>9.5257608695652216</v>
      </c>
      <c r="Q26" s="6">
        <v>0.37608695652173912</v>
      </c>
      <c r="R26" s="6">
        <f>SUM(NonNurse[[#This Row],[Qualified Activities Professional Hours]],NonNurse[[#This Row],[Other Activities Professional Hours]])/NonNurse[[#This Row],[MDS Census]]</f>
        <v>0.11445784646312356</v>
      </c>
      <c r="S26" s="6">
        <v>5.4995652173913046</v>
      </c>
      <c r="T26" s="6">
        <v>10.872065217391301</v>
      </c>
      <c r="U26" s="6">
        <v>0</v>
      </c>
      <c r="V26" s="6">
        <f>SUM(NonNurse[[#This Row],[Occupational Therapist Hours]],NonNurse[[#This Row],[OT Assistant Hours]],NonNurse[[#This Row],[OT Aide Hours]])/NonNurse[[#This Row],[MDS Census]]</f>
        <v>0.18924362357080032</v>
      </c>
      <c r="W26" s="6">
        <v>5.3856521739130434</v>
      </c>
      <c r="X26" s="6">
        <v>13.743369565217391</v>
      </c>
      <c r="Y26" s="6">
        <v>0</v>
      </c>
      <c r="Z26" s="6">
        <f>SUM(NonNurse[[#This Row],[Physical Therapist (PT) Hours]],NonNurse[[#This Row],[PT Assistant Hours]],NonNurse[[#This Row],[PT Aide Hours]])/NonNurse[[#This Row],[MDS Census]]</f>
        <v>0.22111697449428319</v>
      </c>
      <c r="AA26" s="6">
        <v>0</v>
      </c>
      <c r="AB26" s="6">
        <v>0</v>
      </c>
      <c r="AC26" s="6">
        <v>0</v>
      </c>
      <c r="AD26" s="6">
        <v>0</v>
      </c>
      <c r="AE26" s="6">
        <v>0</v>
      </c>
      <c r="AF26" s="6">
        <v>0</v>
      </c>
      <c r="AG26" s="6">
        <v>0</v>
      </c>
      <c r="AH26" s="1">
        <v>265757</v>
      </c>
      <c r="AI26">
        <v>7</v>
      </c>
    </row>
    <row r="27" spans="1:35" x14ac:dyDescent="0.25">
      <c r="A27" t="s">
        <v>496</v>
      </c>
      <c r="B27" t="s">
        <v>201</v>
      </c>
      <c r="C27" t="s">
        <v>716</v>
      </c>
      <c r="D27" t="s">
        <v>610</v>
      </c>
      <c r="E27" s="6">
        <v>132.28260869565219</v>
      </c>
      <c r="F27" s="6">
        <v>0</v>
      </c>
      <c r="G27" s="6">
        <v>0.42391304347826086</v>
      </c>
      <c r="H27" s="6">
        <v>0.55434782608695654</v>
      </c>
      <c r="I27" s="6">
        <v>0.70652173913043481</v>
      </c>
      <c r="J27" s="6">
        <v>0</v>
      </c>
      <c r="K27" s="6">
        <v>0</v>
      </c>
      <c r="L27" s="6">
        <v>3.0409782608695655</v>
      </c>
      <c r="M27" s="6">
        <v>0</v>
      </c>
      <c r="N27" s="6">
        <v>0</v>
      </c>
      <c r="O27" s="6">
        <f>SUM(NonNurse[[#This Row],[Qualified Social Work Staff Hours]],NonNurse[[#This Row],[Other Social Work Staff Hours]])/NonNurse[[#This Row],[MDS Census]]</f>
        <v>0</v>
      </c>
      <c r="P27" s="6">
        <v>0</v>
      </c>
      <c r="Q27" s="6">
        <v>0</v>
      </c>
      <c r="R27" s="6">
        <f>SUM(NonNurse[[#This Row],[Qualified Activities Professional Hours]],NonNurse[[#This Row],[Other Activities Professional Hours]])/NonNurse[[#This Row],[MDS Census]]</f>
        <v>0</v>
      </c>
      <c r="S27" s="6">
        <v>1.3866304347826088</v>
      </c>
      <c r="T27" s="6">
        <v>8.1915217391304367</v>
      </c>
      <c r="U27" s="6">
        <v>0</v>
      </c>
      <c r="V27" s="6">
        <f>SUM(NonNurse[[#This Row],[Occupational Therapist Hours]],NonNurse[[#This Row],[OT Assistant Hours]],NonNurse[[#This Row],[OT Aide Hours]])/NonNurse[[#This Row],[MDS Census]]</f>
        <v>7.2406737880032879E-2</v>
      </c>
      <c r="W27" s="6">
        <v>3.4465217391304339</v>
      </c>
      <c r="X27" s="6">
        <v>8.5717391304347839</v>
      </c>
      <c r="Y27" s="6">
        <v>0</v>
      </c>
      <c r="Z27" s="6">
        <f>SUM(NonNurse[[#This Row],[Physical Therapist (PT) Hours]],NonNurse[[#This Row],[PT Assistant Hours]],NonNurse[[#This Row],[PT Aide Hours]])/NonNurse[[#This Row],[MDS Census]]</f>
        <v>9.0852917009038608E-2</v>
      </c>
      <c r="AA27" s="6">
        <v>0</v>
      </c>
      <c r="AB27" s="6">
        <v>0</v>
      </c>
      <c r="AC27" s="6">
        <v>0</v>
      </c>
      <c r="AD27" s="6">
        <v>0</v>
      </c>
      <c r="AE27" s="6">
        <v>0</v>
      </c>
      <c r="AF27" s="6">
        <v>0</v>
      </c>
      <c r="AG27" s="6">
        <v>0</v>
      </c>
      <c r="AH27" s="1">
        <v>265500</v>
      </c>
      <c r="AI27">
        <v>7</v>
      </c>
    </row>
    <row r="28" spans="1:35" x14ac:dyDescent="0.25">
      <c r="A28" t="s">
        <v>496</v>
      </c>
      <c r="B28" t="s">
        <v>19</v>
      </c>
      <c r="C28" t="s">
        <v>725</v>
      </c>
      <c r="D28" t="s">
        <v>535</v>
      </c>
      <c r="E28" s="6">
        <v>73.576086956521735</v>
      </c>
      <c r="F28" s="6">
        <v>5.6521739130434785</v>
      </c>
      <c r="G28" s="6">
        <v>0.13043478260869565</v>
      </c>
      <c r="H28" s="6">
        <v>0.33695652173913043</v>
      </c>
      <c r="I28" s="6">
        <v>1.076086956521739</v>
      </c>
      <c r="J28" s="6">
        <v>0</v>
      </c>
      <c r="K28" s="6">
        <v>0</v>
      </c>
      <c r="L28" s="6">
        <v>1.173913043478261</v>
      </c>
      <c r="M28" s="6">
        <v>0</v>
      </c>
      <c r="N28" s="6">
        <v>12.059021739130438</v>
      </c>
      <c r="O28" s="6">
        <f>SUM(NonNurse[[#This Row],[Qualified Social Work Staff Hours]],NonNurse[[#This Row],[Other Social Work Staff Hours]])/NonNurse[[#This Row],[MDS Census]]</f>
        <v>0.16389865563598766</v>
      </c>
      <c r="P28" s="6">
        <v>17.399456521739125</v>
      </c>
      <c r="Q28" s="6">
        <v>0</v>
      </c>
      <c r="R28" s="6">
        <f>SUM(NonNurse[[#This Row],[Qualified Activities Professional Hours]],NonNurse[[#This Row],[Other Activities Professional Hours]])/NonNurse[[#This Row],[MDS Census]]</f>
        <v>0.23648249372137681</v>
      </c>
      <c r="S28" s="6">
        <v>0.59445652173913033</v>
      </c>
      <c r="T28" s="6">
        <v>5.2806521739130456</v>
      </c>
      <c r="U28" s="6">
        <v>0</v>
      </c>
      <c r="V28" s="6">
        <f>SUM(NonNurse[[#This Row],[Occupational Therapist Hours]],NonNurse[[#This Row],[OT Assistant Hours]],NonNurse[[#This Row],[OT Aide Hours]])/NonNurse[[#This Row],[MDS Census]]</f>
        <v>7.9850790367853475E-2</v>
      </c>
      <c r="W28" s="6">
        <v>0.62869565217391299</v>
      </c>
      <c r="X28" s="6">
        <v>5.3824999999999985</v>
      </c>
      <c r="Y28" s="6">
        <v>0</v>
      </c>
      <c r="Z28" s="6">
        <f>SUM(NonNurse[[#This Row],[Physical Therapist (PT) Hours]],NonNurse[[#This Row],[PT Assistant Hours]],NonNurse[[#This Row],[PT Aide Hours]])/NonNurse[[#This Row],[MDS Census]]</f>
        <v>8.1700398877234431E-2</v>
      </c>
      <c r="AA28" s="6">
        <v>0</v>
      </c>
      <c r="AB28" s="6">
        <v>0</v>
      </c>
      <c r="AC28" s="6">
        <v>0</v>
      </c>
      <c r="AD28" s="6">
        <v>0</v>
      </c>
      <c r="AE28" s="6">
        <v>0</v>
      </c>
      <c r="AF28" s="6">
        <v>0</v>
      </c>
      <c r="AG28" s="6">
        <v>0</v>
      </c>
      <c r="AH28" s="1">
        <v>265108</v>
      </c>
      <c r="AI28">
        <v>7</v>
      </c>
    </row>
    <row r="29" spans="1:35" x14ac:dyDescent="0.25">
      <c r="A29" t="s">
        <v>496</v>
      </c>
      <c r="B29" t="s">
        <v>369</v>
      </c>
      <c r="C29" t="s">
        <v>716</v>
      </c>
      <c r="D29" t="s">
        <v>593</v>
      </c>
      <c r="E29" s="6">
        <v>160.2608695652174</v>
      </c>
      <c r="F29" s="6">
        <v>5.7826086956521738</v>
      </c>
      <c r="G29" s="6">
        <v>0</v>
      </c>
      <c r="H29" s="6">
        <v>1.0728260869565218</v>
      </c>
      <c r="I29" s="6">
        <v>5.7282608695652177</v>
      </c>
      <c r="J29" s="6">
        <v>0</v>
      </c>
      <c r="K29" s="6">
        <v>0</v>
      </c>
      <c r="L29" s="6">
        <v>9.7295652173913059</v>
      </c>
      <c r="M29" s="6">
        <v>12.394021739130435</v>
      </c>
      <c r="N29" s="6">
        <v>0</v>
      </c>
      <c r="O29" s="6">
        <f>SUM(NonNurse[[#This Row],[Qualified Social Work Staff Hours]],NonNurse[[#This Row],[Other Social Work Staff Hours]])/NonNurse[[#This Row],[MDS Census]]</f>
        <v>7.7336543678784592E-2</v>
      </c>
      <c r="P29" s="6">
        <v>10.241847826086957</v>
      </c>
      <c r="Q29" s="6">
        <v>30.595108695652176</v>
      </c>
      <c r="R29" s="6">
        <f>SUM(NonNurse[[#This Row],[Qualified Activities Professional Hours]],NonNurse[[#This Row],[Other Activities Professional Hours]])/NonNurse[[#This Row],[MDS Census]]</f>
        <v>0.25481551817688552</v>
      </c>
      <c r="S29" s="6">
        <v>17.053695652173918</v>
      </c>
      <c r="T29" s="6">
        <v>14.039565217391305</v>
      </c>
      <c r="U29" s="6">
        <v>0</v>
      </c>
      <c r="V29" s="6">
        <f>SUM(NonNurse[[#This Row],[Occupational Therapist Hours]],NonNurse[[#This Row],[OT Assistant Hours]],NonNurse[[#This Row],[OT Aide Hours]])/NonNurse[[#This Row],[MDS Census]]</f>
        <v>0.19401654910472058</v>
      </c>
      <c r="W29" s="6">
        <v>16.252608695652185</v>
      </c>
      <c r="X29" s="6">
        <v>10.330978260869568</v>
      </c>
      <c r="Y29" s="6">
        <v>8.3260869565217384</v>
      </c>
      <c r="Z29" s="6">
        <f>SUM(NonNurse[[#This Row],[Physical Therapist (PT) Hours]],NonNurse[[#This Row],[PT Assistant Hours]],NonNurse[[#This Row],[PT Aide Hours]])/NonNurse[[#This Row],[MDS Census]]</f>
        <v>0.21783030385241461</v>
      </c>
      <c r="AA29" s="6">
        <v>0</v>
      </c>
      <c r="AB29" s="6">
        <v>0</v>
      </c>
      <c r="AC29" s="6">
        <v>0</v>
      </c>
      <c r="AD29" s="6">
        <v>0</v>
      </c>
      <c r="AE29" s="6">
        <v>4.6413043478260869</v>
      </c>
      <c r="AF29" s="6">
        <v>0</v>
      </c>
      <c r="AG29" s="6">
        <v>0</v>
      </c>
      <c r="AH29" s="1">
        <v>265764</v>
      </c>
      <c r="AI29">
        <v>7</v>
      </c>
    </row>
    <row r="30" spans="1:35" x14ac:dyDescent="0.25">
      <c r="A30" t="s">
        <v>496</v>
      </c>
      <c r="B30" t="s">
        <v>371</v>
      </c>
      <c r="C30" t="s">
        <v>841</v>
      </c>
      <c r="D30" t="s">
        <v>593</v>
      </c>
      <c r="E30" s="6">
        <v>120.66304347826087</v>
      </c>
      <c r="F30" s="6">
        <v>4.7826086956521738</v>
      </c>
      <c r="G30" s="6">
        <v>0</v>
      </c>
      <c r="H30" s="6">
        <v>0.73391304347826103</v>
      </c>
      <c r="I30" s="6">
        <v>5.3913043478260869</v>
      </c>
      <c r="J30" s="6">
        <v>0</v>
      </c>
      <c r="K30" s="6">
        <v>0</v>
      </c>
      <c r="L30" s="6">
        <v>4.5805434782608696</v>
      </c>
      <c r="M30" s="6">
        <v>8.7907608695652169</v>
      </c>
      <c r="N30" s="6">
        <v>0</v>
      </c>
      <c r="O30" s="6">
        <f>SUM(NonNurse[[#This Row],[Qualified Social Work Staff Hours]],NonNurse[[#This Row],[Other Social Work Staff Hours]])/NonNurse[[#This Row],[MDS Census]]</f>
        <v>7.2853796955229255E-2</v>
      </c>
      <c r="P30" s="6">
        <v>5.4782608695652177</v>
      </c>
      <c r="Q30" s="6">
        <v>12.710869565217392</v>
      </c>
      <c r="R30" s="6">
        <f>SUM(NonNurse[[#This Row],[Qualified Activities Professional Hours]],NonNurse[[#This Row],[Other Activities Professional Hours]])/NonNurse[[#This Row],[MDS Census]]</f>
        <v>0.15074317629042427</v>
      </c>
      <c r="S30" s="6">
        <v>4.9280434782608697</v>
      </c>
      <c r="T30" s="6">
        <v>7.7682608695652178</v>
      </c>
      <c r="U30" s="6">
        <v>0</v>
      </c>
      <c r="V30" s="6">
        <f>SUM(NonNurse[[#This Row],[Occupational Therapist Hours]],NonNurse[[#This Row],[OT Assistant Hours]],NonNurse[[#This Row],[OT Aide Hours]])/NonNurse[[#This Row],[MDS Census]]</f>
        <v>0.10522115124763534</v>
      </c>
      <c r="W30" s="6">
        <v>4.9486956521739129</v>
      </c>
      <c r="X30" s="6">
        <v>10.526521739130432</v>
      </c>
      <c r="Y30" s="6">
        <v>0</v>
      </c>
      <c r="Z30" s="6">
        <f>SUM(NonNurse[[#This Row],[Physical Therapist (PT) Hours]],NonNurse[[#This Row],[PT Assistant Hours]],NonNurse[[#This Row],[PT Aide Hours]])/NonNurse[[#This Row],[MDS Census]]</f>
        <v>0.12825150887307446</v>
      </c>
      <c r="AA30" s="6">
        <v>0</v>
      </c>
      <c r="AB30" s="6">
        <v>0</v>
      </c>
      <c r="AC30" s="6">
        <v>0</v>
      </c>
      <c r="AD30" s="6">
        <v>0</v>
      </c>
      <c r="AE30" s="6">
        <v>2.6195652173913042</v>
      </c>
      <c r="AF30" s="6">
        <v>0</v>
      </c>
      <c r="AG30" s="6">
        <v>0</v>
      </c>
      <c r="AH30" s="1">
        <v>265766</v>
      </c>
      <c r="AI30">
        <v>7</v>
      </c>
    </row>
    <row r="31" spans="1:35" x14ac:dyDescent="0.25">
      <c r="A31" t="s">
        <v>496</v>
      </c>
      <c r="B31" t="s">
        <v>361</v>
      </c>
      <c r="C31" t="s">
        <v>716</v>
      </c>
      <c r="D31" t="s">
        <v>593</v>
      </c>
      <c r="E31" s="6">
        <v>79.228260869565219</v>
      </c>
      <c r="F31" s="6">
        <v>5.2173913043478262</v>
      </c>
      <c r="G31" s="6">
        <v>0</v>
      </c>
      <c r="H31" s="6">
        <v>0.62163043478260871</v>
      </c>
      <c r="I31" s="6">
        <v>5.3043478260869561</v>
      </c>
      <c r="J31" s="6">
        <v>0</v>
      </c>
      <c r="K31" s="6">
        <v>0</v>
      </c>
      <c r="L31" s="6">
        <v>6.75282608695652</v>
      </c>
      <c r="M31" s="6">
        <v>10.25</v>
      </c>
      <c r="N31" s="6">
        <v>0</v>
      </c>
      <c r="O31" s="6">
        <f>SUM(NonNurse[[#This Row],[Qualified Social Work Staff Hours]],NonNurse[[#This Row],[Other Social Work Staff Hours]])/NonNurse[[#This Row],[MDS Census]]</f>
        <v>0.1293730278501852</v>
      </c>
      <c r="P31" s="6">
        <v>15.491847826086957</v>
      </c>
      <c r="Q31" s="6">
        <v>15.467391304347826</v>
      </c>
      <c r="R31" s="6">
        <f>SUM(NonNurse[[#This Row],[Qualified Activities Professional Hours]],NonNurse[[#This Row],[Other Activities Professional Hours]])/NonNurse[[#This Row],[MDS Census]]</f>
        <v>0.39076004938949099</v>
      </c>
      <c r="S31" s="6">
        <v>2.8480434782608692</v>
      </c>
      <c r="T31" s="6">
        <v>9.735326086956519</v>
      </c>
      <c r="U31" s="6">
        <v>0</v>
      </c>
      <c r="V31" s="6">
        <f>SUM(NonNurse[[#This Row],[Occupational Therapist Hours]],NonNurse[[#This Row],[OT Assistant Hours]],NonNurse[[#This Row],[OT Aide Hours]])/NonNurse[[#This Row],[MDS Census]]</f>
        <v>0.15882425572780901</v>
      </c>
      <c r="W31" s="6">
        <v>4.5416304347826086</v>
      </c>
      <c r="X31" s="6">
        <v>8.4688043478260848</v>
      </c>
      <c r="Y31" s="6">
        <v>7.2717391304347823</v>
      </c>
      <c r="Z31" s="6">
        <f>SUM(NonNurse[[#This Row],[Physical Therapist (PT) Hours]],NonNurse[[#This Row],[PT Assistant Hours]],NonNurse[[#This Row],[PT Aide Hours]])/NonNurse[[#This Row],[MDS Census]]</f>
        <v>0.25599670736726571</v>
      </c>
      <c r="AA31" s="6">
        <v>0</v>
      </c>
      <c r="AB31" s="6">
        <v>0</v>
      </c>
      <c r="AC31" s="6">
        <v>0</v>
      </c>
      <c r="AD31" s="6">
        <v>0</v>
      </c>
      <c r="AE31" s="6">
        <v>3.0217391304347827</v>
      </c>
      <c r="AF31" s="6">
        <v>0</v>
      </c>
      <c r="AG31" s="6">
        <v>0</v>
      </c>
      <c r="AH31" s="1">
        <v>265756</v>
      </c>
      <c r="AI31">
        <v>7</v>
      </c>
    </row>
    <row r="32" spans="1:35" x14ac:dyDescent="0.25">
      <c r="A32" t="s">
        <v>496</v>
      </c>
      <c r="B32" t="s">
        <v>26</v>
      </c>
      <c r="C32" t="s">
        <v>727</v>
      </c>
      <c r="D32" t="s">
        <v>593</v>
      </c>
      <c r="E32" s="6">
        <v>86.565217391304344</v>
      </c>
      <c r="F32" s="6">
        <v>4.5869565217391308</v>
      </c>
      <c r="G32" s="6">
        <v>0.89673913043478259</v>
      </c>
      <c r="H32" s="6">
        <v>0.2608695652173913</v>
      </c>
      <c r="I32" s="6">
        <v>0.53260869565217395</v>
      </c>
      <c r="J32" s="6">
        <v>0</v>
      </c>
      <c r="K32" s="6">
        <v>0</v>
      </c>
      <c r="L32" s="6">
        <v>2.4161956521739136</v>
      </c>
      <c r="M32" s="6">
        <v>4.8906521739130406</v>
      </c>
      <c r="N32" s="6">
        <v>5.5108695652173934</v>
      </c>
      <c r="O32" s="6">
        <f>SUM(NonNurse[[#This Row],[Qualified Social Work Staff Hours]],NonNurse[[#This Row],[Other Social Work Staff Hours]])/NonNurse[[#This Row],[MDS Census]]</f>
        <v>0.12015821195379206</v>
      </c>
      <c r="P32" s="6">
        <v>8.4460869565217411</v>
      </c>
      <c r="Q32" s="6">
        <v>2.2949999999999999</v>
      </c>
      <c r="R32" s="6">
        <f>SUM(NonNurse[[#This Row],[Qualified Activities Professional Hours]],NonNurse[[#This Row],[Other Activities Professional Hours]])/NonNurse[[#This Row],[MDS Census]]</f>
        <v>0.12408086388749374</v>
      </c>
      <c r="S32" s="6">
        <v>8.3947826086956514</v>
      </c>
      <c r="T32" s="6">
        <v>0.10228260869565217</v>
      </c>
      <c r="U32" s="6">
        <v>0</v>
      </c>
      <c r="V32" s="6">
        <f>SUM(NonNurse[[#This Row],[Occupational Therapist Hours]],NonNurse[[#This Row],[OT Assistant Hours]],NonNurse[[#This Row],[OT Aide Hours]])/NonNurse[[#This Row],[MDS Census]]</f>
        <v>9.8157960823706689E-2</v>
      </c>
      <c r="W32" s="6">
        <v>0.88021739130434806</v>
      </c>
      <c r="X32" s="6">
        <v>4.3934782608695642</v>
      </c>
      <c r="Y32" s="6">
        <v>0</v>
      </c>
      <c r="Z32" s="6">
        <f>SUM(NonNurse[[#This Row],[Physical Therapist (PT) Hours]],NonNurse[[#This Row],[PT Assistant Hours]],NonNurse[[#This Row],[PT Aide Hours]])/NonNurse[[#This Row],[MDS Census]]</f>
        <v>6.0921647413360112E-2</v>
      </c>
      <c r="AA32" s="6">
        <v>0</v>
      </c>
      <c r="AB32" s="6">
        <v>0</v>
      </c>
      <c r="AC32" s="6">
        <v>0</v>
      </c>
      <c r="AD32" s="6">
        <v>45.230326086956531</v>
      </c>
      <c r="AE32" s="6">
        <v>0</v>
      </c>
      <c r="AF32" s="6">
        <v>0</v>
      </c>
      <c r="AG32" s="6">
        <v>0</v>
      </c>
      <c r="AH32" s="1">
        <v>265130</v>
      </c>
      <c r="AI32">
        <v>7</v>
      </c>
    </row>
    <row r="33" spans="1:35" x14ac:dyDescent="0.25">
      <c r="A33" t="s">
        <v>496</v>
      </c>
      <c r="B33" t="s">
        <v>163</v>
      </c>
      <c r="C33" t="s">
        <v>781</v>
      </c>
      <c r="D33" t="s">
        <v>523</v>
      </c>
      <c r="E33" s="6">
        <v>78.902173913043484</v>
      </c>
      <c r="F33" s="6">
        <v>5.3913043478260869</v>
      </c>
      <c r="G33" s="6">
        <v>0</v>
      </c>
      <c r="H33" s="6">
        <v>0</v>
      </c>
      <c r="I33" s="6">
        <v>0</v>
      </c>
      <c r="J33" s="6">
        <v>0</v>
      </c>
      <c r="K33" s="6">
        <v>0</v>
      </c>
      <c r="L33" s="6">
        <v>4.3233695652173916</v>
      </c>
      <c r="M33" s="6">
        <v>4.0869565217391308</v>
      </c>
      <c r="N33" s="6">
        <v>0</v>
      </c>
      <c r="O33" s="6">
        <f>SUM(NonNurse[[#This Row],[Qualified Social Work Staff Hours]],NonNurse[[#This Row],[Other Social Work Staff Hours]])/NonNurse[[#This Row],[MDS Census]]</f>
        <v>5.1797768287642924E-2</v>
      </c>
      <c r="P33" s="6">
        <v>5.0190217391304346</v>
      </c>
      <c r="Q33" s="6">
        <v>0.72554347826086951</v>
      </c>
      <c r="R33" s="6">
        <f>SUM(NonNurse[[#This Row],[Qualified Activities Professional Hours]],NonNurse[[#This Row],[Other Activities Professional Hours]])/NonNurse[[#This Row],[MDS Census]]</f>
        <v>7.280617164898745E-2</v>
      </c>
      <c r="S33" s="6">
        <v>1.2581521739130435</v>
      </c>
      <c r="T33" s="6">
        <v>0.24456521739130435</v>
      </c>
      <c r="U33" s="6">
        <v>6.4891304347826084</v>
      </c>
      <c r="V33" s="6">
        <f>SUM(NonNurse[[#This Row],[Occupational Therapist Hours]],NonNurse[[#This Row],[OT Assistant Hours]],NonNurse[[#This Row],[OT Aide Hours]])/NonNurse[[#This Row],[MDS Census]]</f>
        <v>0.10128805620608898</v>
      </c>
      <c r="W33" s="6">
        <v>1.7201086956521738</v>
      </c>
      <c r="X33" s="6">
        <v>2.222826086956522</v>
      </c>
      <c r="Y33" s="6">
        <v>2.8260869565217392</v>
      </c>
      <c r="Z33" s="6">
        <f>SUM(NonNurse[[#This Row],[Physical Therapist (PT) Hours]],NonNurse[[#This Row],[PT Assistant Hours]],NonNurse[[#This Row],[PT Aide Hours]])/NonNurse[[#This Row],[MDS Census]]</f>
        <v>8.5790053726408605E-2</v>
      </c>
      <c r="AA33" s="6">
        <v>0</v>
      </c>
      <c r="AB33" s="6">
        <v>0</v>
      </c>
      <c r="AC33" s="6">
        <v>0</v>
      </c>
      <c r="AD33" s="6">
        <v>0</v>
      </c>
      <c r="AE33" s="6">
        <v>0.43478260869565216</v>
      </c>
      <c r="AF33" s="6">
        <v>0</v>
      </c>
      <c r="AG33" s="6">
        <v>0</v>
      </c>
      <c r="AH33" s="1">
        <v>265430</v>
      </c>
      <c r="AI33">
        <v>7</v>
      </c>
    </row>
    <row r="34" spans="1:35" x14ac:dyDescent="0.25">
      <c r="A34" t="s">
        <v>496</v>
      </c>
      <c r="B34" t="s">
        <v>245</v>
      </c>
      <c r="C34" t="s">
        <v>774</v>
      </c>
      <c r="D34" t="s">
        <v>554</v>
      </c>
      <c r="E34" s="6">
        <v>29.195652173913043</v>
      </c>
      <c r="F34" s="6">
        <v>7.3478260869565215</v>
      </c>
      <c r="G34" s="6">
        <v>1.1304347826086956</v>
      </c>
      <c r="H34" s="6">
        <v>0</v>
      </c>
      <c r="I34" s="6">
        <v>0.34782608695652173</v>
      </c>
      <c r="J34" s="6">
        <v>0</v>
      </c>
      <c r="K34" s="6">
        <v>0.2608695652173913</v>
      </c>
      <c r="L34" s="6">
        <v>1.269239130434783</v>
      </c>
      <c r="M34" s="6">
        <v>0</v>
      </c>
      <c r="N34" s="6">
        <v>0</v>
      </c>
      <c r="O34" s="6">
        <f>SUM(NonNurse[[#This Row],[Qualified Social Work Staff Hours]],NonNurse[[#This Row],[Other Social Work Staff Hours]])/NonNurse[[#This Row],[MDS Census]]</f>
        <v>0</v>
      </c>
      <c r="P34" s="6">
        <v>0</v>
      </c>
      <c r="Q34" s="6">
        <v>6.2173913043478262</v>
      </c>
      <c r="R34" s="6">
        <f>SUM(NonNurse[[#This Row],[Qualified Activities Professional Hours]],NonNurse[[#This Row],[Other Activities Professional Hours]])/NonNurse[[#This Row],[MDS Census]]</f>
        <v>0.21295606850335072</v>
      </c>
      <c r="S34" s="6">
        <v>4.2779347826086953</v>
      </c>
      <c r="T34" s="6">
        <v>1.7725</v>
      </c>
      <c r="U34" s="6">
        <v>0</v>
      </c>
      <c r="V34" s="6">
        <f>SUM(NonNurse[[#This Row],[Occupational Therapist Hours]],NonNurse[[#This Row],[OT Assistant Hours]],NonNurse[[#This Row],[OT Aide Hours]])/NonNurse[[#This Row],[MDS Census]]</f>
        <v>0.20723752792256142</v>
      </c>
      <c r="W34" s="6">
        <v>4.2300000000000004</v>
      </c>
      <c r="X34" s="6">
        <v>1.5198913043478259</v>
      </c>
      <c r="Y34" s="6">
        <v>0</v>
      </c>
      <c r="Z34" s="6">
        <f>SUM(NonNurse[[#This Row],[Physical Therapist (PT) Hours]],NonNurse[[#This Row],[PT Assistant Hours]],NonNurse[[#This Row],[PT Aide Hours]])/NonNurse[[#This Row],[MDS Census]]</f>
        <v>0.19694341027550263</v>
      </c>
      <c r="AA34" s="6">
        <v>0.34782608695652173</v>
      </c>
      <c r="AB34" s="6">
        <v>0</v>
      </c>
      <c r="AC34" s="6">
        <v>0</v>
      </c>
      <c r="AD34" s="6">
        <v>0</v>
      </c>
      <c r="AE34" s="6">
        <v>0</v>
      </c>
      <c r="AF34" s="6">
        <v>0</v>
      </c>
      <c r="AG34" s="6">
        <v>0</v>
      </c>
      <c r="AH34" s="1">
        <v>265573</v>
      </c>
      <c r="AI34">
        <v>7</v>
      </c>
    </row>
    <row r="35" spans="1:35" x14ac:dyDescent="0.25">
      <c r="A35" t="s">
        <v>496</v>
      </c>
      <c r="B35" t="s">
        <v>449</v>
      </c>
      <c r="C35" t="s">
        <v>657</v>
      </c>
      <c r="D35" t="s">
        <v>544</v>
      </c>
      <c r="E35" s="6">
        <v>103.50704225352112</v>
      </c>
      <c r="F35" s="6">
        <v>5.746478873239437</v>
      </c>
      <c r="G35" s="6">
        <v>0</v>
      </c>
      <c r="H35" s="6">
        <v>0</v>
      </c>
      <c r="I35" s="6">
        <v>0</v>
      </c>
      <c r="J35" s="6">
        <v>0</v>
      </c>
      <c r="K35" s="6">
        <v>0</v>
      </c>
      <c r="L35" s="6">
        <v>4.9160563380281683</v>
      </c>
      <c r="M35" s="6">
        <v>4.3885915492957741</v>
      </c>
      <c r="N35" s="6">
        <v>5.6711267605633795</v>
      </c>
      <c r="O35" s="6">
        <f>SUM(NonNurse[[#This Row],[Qualified Social Work Staff Hours]],NonNurse[[#This Row],[Other Social Work Staff Hours]])/NonNurse[[#This Row],[MDS Census]]</f>
        <v>9.7188733160974275E-2</v>
      </c>
      <c r="P35" s="6">
        <v>0</v>
      </c>
      <c r="Q35" s="6">
        <v>7.7335211267605626</v>
      </c>
      <c r="R35" s="6">
        <f>SUM(NonNurse[[#This Row],[Qualified Activities Professional Hours]],NonNurse[[#This Row],[Other Activities Professional Hours]])/NonNurse[[#This Row],[MDS Census]]</f>
        <v>7.4714927200979719E-2</v>
      </c>
      <c r="S35" s="6">
        <v>5.0415492957746482</v>
      </c>
      <c r="T35" s="6">
        <v>1.3771830985915494</v>
      </c>
      <c r="U35" s="6">
        <v>0</v>
      </c>
      <c r="V35" s="6">
        <f>SUM(NonNurse[[#This Row],[Occupational Therapist Hours]],NonNurse[[#This Row],[OT Assistant Hours]],NonNurse[[#This Row],[OT Aide Hours]])/NonNurse[[#This Row],[MDS Census]]</f>
        <v>6.2012518710028587E-2</v>
      </c>
      <c r="W35" s="6">
        <v>4.7316901408450693</v>
      </c>
      <c r="X35" s="6">
        <v>6.0739436619718337</v>
      </c>
      <c r="Y35" s="6">
        <v>0</v>
      </c>
      <c r="Z35" s="6">
        <f>SUM(NonNurse[[#This Row],[Physical Therapist (PT) Hours]],NonNurse[[#This Row],[PT Assistant Hours]],NonNurse[[#This Row],[PT Aide Hours]])/NonNurse[[#This Row],[MDS Census]]</f>
        <v>0.10439515580351071</v>
      </c>
      <c r="AA35" s="6">
        <v>0</v>
      </c>
      <c r="AB35" s="6">
        <v>0</v>
      </c>
      <c r="AC35" s="6">
        <v>0</v>
      </c>
      <c r="AD35" s="6">
        <v>0</v>
      </c>
      <c r="AE35" s="6">
        <v>0</v>
      </c>
      <c r="AF35" s="6">
        <v>0</v>
      </c>
      <c r="AG35" s="6">
        <v>0</v>
      </c>
      <c r="AH35" s="1">
        <v>265865</v>
      </c>
      <c r="AI35">
        <v>7</v>
      </c>
    </row>
    <row r="36" spans="1:35" x14ac:dyDescent="0.25">
      <c r="A36" t="s">
        <v>496</v>
      </c>
      <c r="B36" t="s">
        <v>373</v>
      </c>
      <c r="C36" t="s">
        <v>700</v>
      </c>
      <c r="D36" t="s">
        <v>538</v>
      </c>
      <c r="E36" s="6">
        <v>41.967391304347828</v>
      </c>
      <c r="F36" s="6">
        <v>5.2608695652173916</v>
      </c>
      <c r="G36" s="6">
        <v>0.35326086956521741</v>
      </c>
      <c r="H36" s="6">
        <v>0.36684782608695654</v>
      </c>
      <c r="I36" s="6">
        <v>1.8369565217391304</v>
      </c>
      <c r="J36" s="6">
        <v>0</v>
      </c>
      <c r="K36" s="6">
        <v>0</v>
      </c>
      <c r="L36" s="6">
        <v>3.1013043478260873</v>
      </c>
      <c r="M36" s="6">
        <v>8.261956521739128</v>
      </c>
      <c r="N36" s="6">
        <v>0</v>
      </c>
      <c r="O36" s="6">
        <f>SUM(NonNurse[[#This Row],[Qualified Social Work Staff Hours]],NonNurse[[#This Row],[Other Social Work Staff Hours]])/NonNurse[[#This Row],[MDS Census]]</f>
        <v>0.1968660968660968</v>
      </c>
      <c r="P36" s="6">
        <v>0</v>
      </c>
      <c r="Q36" s="6">
        <v>9.2097826086956562</v>
      </c>
      <c r="R36" s="6">
        <f>SUM(NonNurse[[#This Row],[Qualified Activities Professional Hours]],NonNurse[[#This Row],[Other Activities Professional Hours]])/NonNurse[[#This Row],[MDS Census]]</f>
        <v>0.21945091945091955</v>
      </c>
      <c r="S36" s="6">
        <v>7.8621739130434767</v>
      </c>
      <c r="T36" s="6">
        <v>2.9656521739130426</v>
      </c>
      <c r="U36" s="6">
        <v>0</v>
      </c>
      <c r="V36" s="6">
        <f>SUM(NonNurse[[#This Row],[Occupational Therapist Hours]],NonNurse[[#This Row],[OT Assistant Hours]],NonNurse[[#This Row],[OT Aide Hours]])/NonNurse[[#This Row],[MDS Census]]</f>
        <v>0.25800569800569795</v>
      </c>
      <c r="W36" s="6">
        <v>9.3756521739130463</v>
      </c>
      <c r="X36" s="6">
        <v>4.484456521739129</v>
      </c>
      <c r="Y36" s="6">
        <v>0</v>
      </c>
      <c r="Z36" s="6">
        <f>SUM(NonNurse[[#This Row],[Physical Therapist (PT) Hours]],NonNurse[[#This Row],[PT Assistant Hours]],NonNurse[[#This Row],[PT Aide Hours]])/NonNurse[[#This Row],[MDS Census]]</f>
        <v>0.33025900025900029</v>
      </c>
      <c r="AA36" s="6">
        <v>0</v>
      </c>
      <c r="AB36" s="6">
        <v>0</v>
      </c>
      <c r="AC36" s="6">
        <v>0</v>
      </c>
      <c r="AD36" s="6">
        <v>0</v>
      </c>
      <c r="AE36" s="6">
        <v>0</v>
      </c>
      <c r="AF36" s="6">
        <v>0</v>
      </c>
      <c r="AG36" s="6">
        <v>0</v>
      </c>
      <c r="AH36" s="1">
        <v>265768</v>
      </c>
      <c r="AI36">
        <v>7</v>
      </c>
    </row>
    <row r="37" spans="1:35" x14ac:dyDescent="0.25">
      <c r="A37" t="s">
        <v>496</v>
      </c>
      <c r="B37" t="s">
        <v>173</v>
      </c>
      <c r="C37" t="s">
        <v>658</v>
      </c>
      <c r="D37" t="s">
        <v>613</v>
      </c>
      <c r="E37" s="6">
        <v>14.978260869565217</v>
      </c>
      <c r="F37" s="6">
        <v>5.5652173913043477</v>
      </c>
      <c r="G37" s="6">
        <v>0</v>
      </c>
      <c r="H37" s="6">
        <v>5.5217391304347829E-2</v>
      </c>
      <c r="I37" s="6">
        <v>0.2608695652173913</v>
      </c>
      <c r="J37" s="6">
        <v>0</v>
      </c>
      <c r="K37" s="6">
        <v>0</v>
      </c>
      <c r="L37" s="6">
        <v>0.19586956521739129</v>
      </c>
      <c r="M37" s="6">
        <v>0</v>
      </c>
      <c r="N37" s="6">
        <v>2.0311956521739134</v>
      </c>
      <c r="O37" s="6">
        <f>SUM(NonNurse[[#This Row],[Qualified Social Work Staff Hours]],NonNurse[[#This Row],[Other Social Work Staff Hours]])/NonNurse[[#This Row],[MDS Census]]</f>
        <v>0.13560957910014518</v>
      </c>
      <c r="P37" s="6">
        <v>0</v>
      </c>
      <c r="Q37" s="6">
        <v>1.8109782608695648</v>
      </c>
      <c r="R37" s="6">
        <f>SUM(NonNurse[[#This Row],[Qualified Activities Professional Hours]],NonNurse[[#This Row],[Other Activities Professional Hours]])/NonNurse[[#This Row],[MDS Census]]</f>
        <v>0.12090711175616833</v>
      </c>
      <c r="S37" s="6">
        <v>0.73423913043478273</v>
      </c>
      <c r="T37" s="6">
        <v>0</v>
      </c>
      <c r="U37" s="6">
        <v>0</v>
      </c>
      <c r="V37" s="6">
        <f>SUM(NonNurse[[#This Row],[Occupational Therapist Hours]],NonNurse[[#This Row],[OT Assistant Hours]],NonNurse[[#This Row],[OT Aide Hours]])/NonNurse[[#This Row],[MDS Census]]</f>
        <v>4.9020319303338181E-2</v>
      </c>
      <c r="W37" s="6">
        <v>6.0978260869565211E-2</v>
      </c>
      <c r="X37" s="6">
        <v>1.2244565217391306</v>
      </c>
      <c r="Y37" s="6">
        <v>0</v>
      </c>
      <c r="Z37" s="6">
        <f>SUM(NonNurse[[#This Row],[Physical Therapist (PT) Hours]],NonNurse[[#This Row],[PT Assistant Hours]],NonNurse[[#This Row],[PT Aide Hours]])/NonNurse[[#This Row],[MDS Census]]</f>
        <v>8.5820029027576211E-2</v>
      </c>
      <c r="AA37" s="6">
        <v>0</v>
      </c>
      <c r="AB37" s="6">
        <v>0</v>
      </c>
      <c r="AC37" s="6">
        <v>0</v>
      </c>
      <c r="AD37" s="6">
        <v>0</v>
      </c>
      <c r="AE37" s="6">
        <v>0</v>
      </c>
      <c r="AF37" s="6">
        <v>0</v>
      </c>
      <c r="AG37" s="6">
        <v>0</v>
      </c>
      <c r="AH37" s="1">
        <v>265451</v>
      </c>
      <c r="AI37">
        <v>7</v>
      </c>
    </row>
    <row r="38" spans="1:35" x14ac:dyDescent="0.25">
      <c r="A38" t="s">
        <v>496</v>
      </c>
      <c r="B38" t="s">
        <v>407</v>
      </c>
      <c r="C38" t="s">
        <v>716</v>
      </c>
      <c r="D38" t="s">
        <v>610</v>
      </c>
      <c r="E38" s="6">
        <v>52.032608695652172</v>
      </c>
      <c r="F38" s="6">
        <v>5.6521739130434785</v>
      </c>
      <c r="G38" s="6">
        <v>0.65217391304347827</v>
      </c>
      <c r="H38" s="6">
        <v>0.21739130434782608</v>
      </c>
      <c r="I38" s="6">
        <v>0.63043478260869568</v>
      </c>
      <c r="J38" s="6">
        <v>0</v>
      </c>
      <c r="K38" s="6">
        <v>0</v>
      </c>
      <c r="L38" s="6">
        <v>0.52934782608695663</v>
      </c>
      <c r="M38" s="6">
        <v>2.7826086956521738</v>
      </c>
      <c r="N38" s="6">
        <v>0</v>
      </c>
      <c r="O38" s="6">
        <f>SUM(NonNurse[[#This Row],[Qualified Social Work Staff Hours]],NonNurse[[#This Row],[Other Social Work Staff Hours]])/NonNurse[[#This Row],[MDS Census]]</f>
        <v>5.347817004386881E-2</v>
      </c>
      <c r="P38" s="6">
        <v>5.3240217391304352</v>
      </c>
      <c r="Q38" s="6">
        <v>4.1214130434782605</v>
      </c>
      <c r="R38" s="6">
        <f>SUM(NonNurse[[#This Row],[Qualified Activities Professional Hours]],NonNurse[[#This Row],[Other Activities Professional Hours]])/NonNurse[[#This Row],[MDS Census]]</f>
        <v>0.1815291414246919</v>
      </c>
      <c r="S38" s="6">
        <v>0.40065217391304347</v>
      </c>
      <c r="T38" s="6">
        <v>0</v>
      </c>
      <c r="U38" s="6">
        <v>0.68478260869565222</v>
      </c>
      <c r="V38" s="6">
        <f>SUM(NonNurse[[#This Row],[Occupational Therapist Hours]],NonNurse[[#This Row],[OT Assistant Hours]],NonNurse[[#This Row],[OT Aide Hours]])/NonNurse[[#This Row],[MDS Census]]</f>
        <v>2.0860664299143513E-2</v>
      </c>
      <c r="W38" s="6">
        <v>0.54358695652173916</v>
      </c>
      <c r="X38" s="6">
        <v>0</v>
      </c>
      <c r="Y38" s="6">
        <v>5.7391304347826084</v>
      </c>
      <c r="Z38" s="6">
        <f>SUM(NonNurse[[#This Row],[Physical Therapist (PT) Hours]],NonNurse[[#This Row],[PT Assistant Hours]],NonNurse[[#This Row],[PT Aide Hours]])/NonNurse[[#This Row],[MDS Census]]</f>
        <v>0.12074576979318989</v>
      </c>
      <c r="AA38" s="6">
        <v>0</v>
      </c>
      <c r="AB38" s="6">
        <v>0</v>
      </c>
      <c r="AC38" s="6">
        <v>0</v>
      </c>
      <c r="AD38" s="6">
        <v>0</v>
      </c>
      <c r="AE38" s="6">
        <v>0</v>
      </c>
      <c r="AF38" s="6">
        <v>0</v>
      </c>
      <c r="AG38" s="6">
        <v>0</v>
      </c>
      <c r="AH38" s="1">
        <v>265817</v>
      </c>
      <c r="AI38">
        <v>7</v>
      </c>
    </row>
    <row r="39" spans="1:35" x14ac:dyDescent="0.25">
      <c r="A39" t="s">
        <v>496</v>
      </c>
      <c r="B39" t="s">
        <v>200</v>
      </c>
      <c r="C39" t="s">
        <v>688</v>
      </c>
      <c r="D39" t="s">
        <v>546</v>
      </c>
      <c r="E39" s="6">
        <v>119.92391304347827</v>
      </c>
      <c r="F39" s="6">
        <v>6.8695652173913047</v>
      </c>
      <c r="G39" s="6">
        <v>0.39130434782608697</v>
      </c>
      <c r="H39" s="6">
        <v>0.67434782608695643</v>
      </c>
      <c r="I39" s="6">
        <v>0.96739130434782605</v>
      </c>
      <c r="J39" s="6">
        <v>0</v>
      </c>
      <c r="K39" s="6">
        <v>0</v>
      </c>
      <c r="L39" s="6">
        <v>6.4047826086956521</v>
      </c>
      <c r="M39" s="6">
        <v>7.8589130434782586</v>
      </c>
      <c r="N39" s="6">
        <v>0</v>
      </c>
      <c r="O39" s="6">
        <f>SUM(NonNurse[[#This Row],[Qualified Social Work Staff Hours]],NonNurse[[#This Row],[Other Social Work Staff Hours]])/NonNurse[[#This Row],[MDS Census]]</f>
        <v>6.5532493428804475E-2</v>
      </c>
      <c r="P39" s="6">
        <v>0.7369565217391304</v>
      </c>
      <c r="Q39" s="6">
        <v>20.004565217391303</v>
      </c>
      <c r="R39" s="6">
        <f>SUM(NonNurse[[#This Row],[Qualified Activities Professional Hours]],NonNurse[[#This Row],[Other Activities Professional Hours]])/NonNurse[[#This Row],[MDS Census]]</f>
        <v>0.17295567841928758</v>
      </c>
      <c r="S39" s="6">
        <v>0.23565217391304347</v>
      </c>
      <c r="T39" s="6">
        <v>11.956521739130432</v>
      </c>
      <c r="U39" s="6">
        <v>0</v>
      </c>
      <c r="V39" s="6">
        <f>SUM(NonNurse[[#This Row],[Occupational Therapist Hours]],NonNurse[[#This Row],[OT Assistant Hours]],NonNurse[[#This Row],[OT Aide Hours]])/NonNurse[[#This Row],[MDS Census]]</f>
        <v>0.10166591135683856</v>
      </c>
      <c r="W39" s="6">
        <v>5.5122826086956529</v>
      </c>
      <c r="X39" s="6">
        <v>14.085978260869561</v>
      </c>
      <c r="Y39" s="6">
        <v>0</v>
      </c>
      <c r="Z39" s="6">
        <f>SUM(NonNurse[[#This Row],[Physical Therapist (PT) Hours]],NonNurse[[#This Row],[PT Assistant Hours]],NonNurse[[#This Row],[PT Aide Hours]])/NonNurse[[#This Row],[MDS Census]]</f>
        <v>0.1634224598930481</v>
      </c>
      <c r="AA39" s="6">
        <v>0</v>
      </c>
      <c r="AB39" s="6">
        <v>0</v>
      </c>
      <c r="AC39" s="6">
        <v>0</v>
      </c>
      <c r="AD39" s="6">
        <v>0</v>
      </c>
      <c r="AE39" s="6">
        <v>0</v>
      </c>
      <c r="AF39" s="6">
        <v>0</v>
      </c>
      <c r="AG39" s="6">
        <v>0</v>
      </c>
      <c r="AH39" s="1">
        <v>265498</v>
      </c>
      <c r="AI39">
        <v>7</v>
      </c>
    </row>
    <row r="40" spans="1:35" x14ac:dyDescent="0.25">
      <c r="A40" t="s">
        <v>496</v>
      </c>
      <c r="B40" t="s">
        <v>184</v>
      </c>
      <c r="C40" t="s">
        <v>786</v>
      </c>
      <c r="D40" t="s">
        <v>621</v>
      </c>
      <c r="E40" s="6">
        <v>30.760869565217391</v>
      </c>
      <c r="F40" s="6">
        <v>5.7391304347826084</v>
      </c>
      <c r="G40" s="6">
        <v>0.2608695652173913</v>
      </c>
      <c r="H40" s="6">
        <v>5.9782608695652176E-2</v>
      </c>
      <c r="I40" s="6">
        <v>0.18478260869565216</v>
      </c>
      <c r="J40" s="6">
        <v>0</v>
      </c>
      <c r="K40" s="6">
        <v>0</v>
      </c>
      <c r="L40" s="6">
        <v>0.16195652173913044</v>
      </c>
      <c r="M40" s="6">
        <v>0</v>
      </c>
      <c r="N40" s="6">
        <v>2.7119565217391304</v>
      </c>
      <c r="O40" s="6">
        <f>SUM(NonNurse[[#This Row],[Qualified Social Work Staff Hours]],NonNurse[[#This Row],[Other Social Work Staff Hours]])/NonNurse[[#This Row],[MDS Census]]</f>
        <v>8.8162544169611307E-2</v>
      </c>
      <c r="P40" s="6">
        <v>4.2092391304347823</v>
      </c>
      <c r="Q40" s="6">
        <v>0.23097826086956522</v>
      </c>
      <c r="R40" s="6">
        <f>SUM(NonNurse[[#This Row],[Qualified Activities Professional Hours]],NonNurse[[#This Row],[Other Activities Professional Hours]])/NonNurse[[#This Row],[MDS Census]]</f>
        <v>0.14434628975265018</v>
      </c>
      <c r="S40" s="6">
        <v>0.15141304347826087</v>
      </c>
      <c r="T40" s="6">
        <v>1.9251086956521737</v>
      </c>
      <c r="U40" s="6">
        <v>0</v>
      </c>
      <c r="V40" s="6">
        <f>SUM(NonNurse[[#This Row],[Occupational Therapist Hours]],NonNurse[[#This Row],[OT Assistant Hours]],NonNurse[[#This Row],[OT Aide Hours]])/NonNurse[[#This Row],[MDS Census]]</f>
        <v>6.750530035335689E-2</v>
      </c>
      <c r="W40" s="6">
        <v>0.13858695652173914</v>
      </c>
      <c r="X40" s="6">
        <v>1.6471739130434784</v>
      </c>
      <c r="Y40" s="6">
        <v>0</v>
      </c>
      <c r="Z40" s="6">
        <f>SUM(NonNurse[[#This Row],[Physical Therapist (PT) Hours]],NonNurse[[#This Row],[PT Assistant Hours]],NonNurse[[#This Row],[PT Aide Hours]])/NonNurse[[#This Row],[MDS Census]]</f>
        <v>5.8053003533568903E-2</v>
      </c>
      <c r="AA40" s="6">
        <v>0</v>
      </c>
      <c r="AB40" s="6">
        <v>0</v>
      </c>
      <c r="AC40" s="6">
        <v>0</v>
      </c>
      <c r="AD40" s="6">
        <v>0</v>
      </c>
      <c r="AE40" s="6">
        <v>0</v>
      </c>
      <c r="AF40" s="6">
        <v>0</v>
      </c>
      <c r="AG40" s="6">
        <v>0</v>
      </c>
      <c r="AH40" s="1">
        <v>265472</v>
      </c>
      <c r="AI40">
        <v>7</v>
      </c>
    </row>
    <row r="41" spans="1:35" x14ac:dyDescent="0.25">
      <c r="A41" t="s">
        <v>496</v>
      </c>
      <c r="B41" t="s">
        <v>411</v>
      </c>
      <c r="C41" t="s">
        <v>700</v>
      </c>
      <c r="D41" t="s">
        <v>538</v>
      </c>
      <c r="E41" s="6">
        <v>161.19565217391303</v>
      </c>
      <c r="F41" s="6">
        <v>0</v>
      </c>
      <c r="G41" s="6">
        <v>0.21739130434782608</v>
      </c>
      <c r="H41" s="6">
        <v>0.65217391304347827</v>
      </c>
      <c r="I41" s="6">
        <v>0.20652173913043478</v>
      </c>
      <c r="J41" s="6">
        <v>0</v>
      </c>
      <c r="K41" s="6">
        <v>0</v>
      </c>
      <c r="L41" s="6">
        <v>1.3616304347826087</v>
      </c>
      <c r="M41" s="6">
        <v>0</v>
      </c>
      <c r="N41" s="6">
        <v>0</v>
      </c>
      <c r="O41" s="6">
        <f>SUM(NonNurse[[#This Row],[Qualified Social Work Staff Hours]],NonNurse[[#This Row],[Other Social Work Staff Hours]])/NonNurse[[#This Row],[MDS Census]]</f>
        <v>0</v>
      </c>
      <c r="P41" s="6">
        <v>0</v>
      </c>
      <c r="Q41" s="6">
        <v>0</v>
      </c>
      <c r="R41" s="6">
        <f>SUM(NonNurse[[#This Row],[Qualified Activities Professional Hours]],NonNurse[[#This Row],[Other Activities Professional Hours]])/NonNurse[[#This Row],[MDS Census]]</f>
        <v>0</v>
      </c>
      <c r="S41" s="6">
        <v>1.4636956521739133</v>
      </c>
      <c r="T41" s="6">
        <v>8.4701086956521703</v>
      </c>
      <c r="U41" s="6">
        <v>0</v>
      </c>
      <c r="V41" s="6">
        <f>SUM(NonNurse[[#This Row],[Occupational Therapist Hours]],NonNurse[[#This Row],[OT Assistant Hours]],NonNurse[[#This Row],[OT Aide Hours]])/NonNurse[[#This Row],[MDS Census]]</f>
        <v>6.1625758597437602E-2</v>
      </c>
      <c r="W41" s="6">
        <v>0.70989130434782599</v>
      </c>
      <c r="X41" s="6">
        <v>4.5422826086956531</v>
      </c>
      <c r="Y41" s="6">
        <v>0</v>
      </c>
      <c r="Z41" s="6">
        <f>SUM(NonNurse[[#This Row],[Physical Therapist (PT) Hours]],NonNurse[[#This Row],[PT Assistant Hours]],NonNurse[[#This Row],[PT Aide Hours]])/NonNurse[[#This Row],[MDS Census]]</f>
        <v>3.2582602832097109E-2</v>
      </c>
      <c r="AA41" s="6">
        <v>0</v>
      </c>
      <c r="AB41" s="6">
        <v>0</v>
      </c>
      <c r="AC41" s="6">
        <v>0</v>
      </c>
      <c r="AD41" s="6">
        <v>0</v>
      </c>
      <c r="AE41" s="6">
        <v>0</v>
      </c>
      <c r="AF41" s="6">
        <v>0</v>
      </c>
      <c r="AG41" s="6">
        <v>0.13043478260869565</v>
      </c>
      <c r="AH41" s="1">
        <v>265822</v>
      </c>
      <c r="AI41">
        <v>7</v>
      </c>
    </row>
    <row r="42" spans="1:35" x14ac:dyDescent="0.25">
      <c r="A42" t="s">
        <v>496</v>
      </c>
      <c r="B42" t="s">
        <v>143</v>
      </c>
      <c r="C42" t="s">
        <v>730</v>
      </c>
      <c r="D42" t="s">
        <v>598</v>
      </c>
      <c r="E42" s="6">
        <v>76.684782608695656</v>
      </c>
      <c r="F42" s="6">
        <v>4.8179347826086953</v>
      </c>
      <c r="G42" s="6">
        <v>2.1739130434782608E-2</v>
      </c>
      <c r="H42" s="6">
        <v>0.61521739130434783</v>
      </c>
      <c r="I42" s="6">
        <v>0.21739130434782608</v>
      </c>
      <c r="J42" s="6">
        <v>0</v>
      </c>
      <c r="K42" s="6">
        <v>0</v>
      </c>
      <c r="L42" s="6">
        <v>4.227391304347826</v>
      </c>
      <c r="M42" s="6">
        <v>0</v>
      </c>
      <c r="N42" s="6">
        <v>14.029999999999996</v>
      </c>
      <c r="O42" s="6">
        <f>SUM(NonNurse[[#This Row],[Qualified Social Work Staff Hours]],NonNurse[[#This Row],[Other Social Work Staff Hours]])/NonNurse[[#This Row],[MDS Census]]</f>
        <v>0.18295676824946841</v>
      </c>
      <c r="P42" s="6">
        <v>5.3806521739130435</v>
      </c>
      <c r="Q42" s="6">
        <v>5.4742391304347837</v>
      </c>
      <c r="R42" s="6">
        <f>SUM(NonNurse[[#This Row],[Qualified Activities Professional Hours]],NonNurse[[#This Row],[Other Activities Professional Hours]])/NonNurse[[#This Row],[MDS Census]]</f>
        <v>0.14155209071580441</v>
      </c>
      <c r="S42" s="6">
        <v>3.1003260869565219</v>
      </c>
      <c r="T42" s="6">
        <v>4.6079347826086963</v>
      </c>
      <c r="U42" s="6">
        <v>0</v>
      </c>
      <c r="V42" s="6">
        <f>SUM(NonNurse[[#This Row],[Occupational Therapist Hours]],NonNurse[[#This Row],[OT Assistant Hours]],NonNurse[[#This Row],[OT Aide Hours]])/NonNurse[[#This Row],[MDS Census]]</f>
        <v>0.10051878100637845</v>
      </c>
      <c r="W42" s="6">
        <v>1.6363043478260868</v>
      </c>
      <c r="X42" s="6">
        <v>5.0663043478260876</v>
      </c>
      <c r="Y42" s="6">
        <v>0</v>
      </c>
      <c r="Z42" s="6">
        <f>SUM(NonNurse[[#This Row],[Physical Therapist (PT) Hours]],NonNurse[[#This Row],[PT Assistant Hours]],NonNurse[[#This Row],[PT Aide Hours]])/NonNurse[[#This Row],[MDS Census]]</f>
        <v>8.7404677533664071E-2</v>
      </c>
      <c r="AA42" s="6">
        <v>0</v>
      </c>
      <c r="AB42" s="6">
        <v>0</v>
      </c>
      <c r="AC42" s="6">
        <v>0</v>
      </c>
      <c r="AD42" s="6">
        <v>0</v>
      </c>
      <c r="AE42" s="6">
        <v>0</v>
      </c>
      <c r="AF42" s="6">
        <v>0</v>
      </c>
      <c r="AG42" s="6">
        <v>0</v>
      </c>
      <c r="AH42" s="1">
        <v>265400</v>
      </c>
      <c r="AI42">
        <v>7</v>
      </c>
    </row>
    <row r="43" spans="1:35" x14ac:dyDescent="0.25">
      <c r="A43" t="s">
        <v>496</v>
      </c>
      <c r="B43" t="s">
        <v>422</v>
      </c>
      <c r="C43" t="s">
        <v>657</v>
      </c>
      <c r="D43" t="s">
        <v>544</v>
      </c>
      <c r="E43" s="6">
        <v>68.282608695652172</v>
      </c>
      <c r="F43" s="6">
        <v>11.13282608695652</v>
      </c>
      <c r="G43" s="6">
        <v>0</v>
      </c>
      <c r="H43" s="6">
        <v>0.2391304347826087</v>
      </c>
      <c r="I43" s="6">
        <v>0.52173913043478259</v>
      </c>
      <c r="J43" s="6">
        <v>0</v>
      </c>
      <c r="K43" s="6">
        <v>0</v>
      </c>
      <c r="L43" s="6">
        <v>2.4972826086956532</v>
      </c>
      <c r="M43" s="6">
        <v>0</v>
      </c>
      <c r="N43" s="6">
        <v>4.45608695652174</v>
      </c>
      <c r="O43" s="6">
        <f>SUM(NonNurse[[#This Row],[Qualified Social Work Staff Hours]],NonNurse[[#This Row],[Other Social Work Staff Hours]])/NonNurse[[#This Row],[MDS Census]]</f>
        <v>6.5259471505889857E-2</v>
      </c>
      <c r="P43" s="6">
        <v>5.12695652173913</v>
      </c>
      <c r="Q43" s="6">
        <v>0</v>
      </c>
      <c r="R43" s="6">
        <f>SUM(NonNurse[[#This Row],[Qualified Activities Professional Hours]],NonNurse[[#This Row],[Other Activities Professional Hours]])/NonNurse[[#This Row],[MDS Census]]</f>
        <v>7.5084368035657434E-2</v>
      </c>
      <c r="S43" s="6">
        <v>3.6796739130434792</v>
      </c>
      <c r="T43" s="6">
        <v>2.6503260869565217</v>
      </c>
      <c r="U43" s="6">
        <v>0</v>
      </c>
      <c r="V43" s="6">
        <f>SUM(NonNurse[[#This Row],[Occupational Therapist Hours]],NonNurse[[#This Row],[OT Assistant Hours]],NonNurse[[#This Row],[OT Aide Hours]])/NonNurse[[#This Row],[MDS Census]]</f>
        <v>9.2702960840496673E-2</v>
      </c>
      <c r="W43" s="6">
        <v>3.6420652173913042</v>
      </c>
      <c r="X43" s="6">
        <v>4.639456521739131</v>
      </c>
      <c r="Y43" s="6">
        <v>0</v>
      </c>
      <c r="Z43" s="6">
        <f>SUM(NonNurse[[#This Row],[Physical Therapist (PT) Hours]],NonNurse[[#This Row],[PT Assistant Hours]],NonNurse[[#This Row],[PT Aide Hours]])/NonNurse[[#This Row],[MDS Census]]</f>
        <v>0.12128303088188476</v>
      </c>
      <c r="AA43" s="6">
        <v>5.3369565217391308</v>
      </c>
      <c r="AB43" s="6">
        <v>0</v>
      </c>
      <c r="AC43" s="6">
        <v>0</v>
      </c>
      <c r="AD43" s="6">
        <v>0</v>
      </c>
      <c r="AE43" s="6">
        <v>0</v>
      </c>
      <c r="AF43" s="6">
        <v>0</v>
      </c>
      <c r="AG43" s="6">
        <v>0</v>
      </c>
      <c r="AH43" s="1">
        <v>265835</v>
      </c>
      <c r="AI43">
        <v>7</v>
      </c>
    </row>
    <row r="44" spans="1:35" x14ac:dyDescent="0.25">
      <c r="A44" t="s">
        <v>496</v>
      </c>
      <c r="B44" t="s">
        <v>387</v>
      </c>
      <c r="C44" t="s">
        <v>697</v>
      </c>
      <c r="D44" t="s">
        <v>593</v>
      </c>
      <c r="E44" s="6">
        <v>21.108695652173914</v>
      </c>
      <c r="F44" s="6">
        <v>4.6467391304347823</v>
      </c>
      <c r="G44" s="6">
        <v>0.33695652173913043</v>
      </c>
      <c r="H44" s="6">
        <v>0.19380434782608694</v>
      </c>
      <c r="I44" s="6">
        <v>0.56521739130434778</v>
      </c>
      <c r="J44" s="6">
        <v>0</v>
      </c>
      <c r="K44" s="6">
        <v>0</v>
      </c>
      <c r="L44" s="6">
        <v>8.3390217391304358</v>
      </c>
      <c r="M44" s="6">
        <v>5.2989130434782608</v>
      </c>
      <c r="N44" s="6">
        <v>0</v>
      </c>
      <c r="O44" s="6">
        <f>SUM(NonNurse[[#This Row],[Qualified Social Work Staff Hours]],NonNurse[[#This Row],[Other Social Work Staff Hours]])/NonNurse[[#This Row],[MDS Census]]</f>
        <v>0.25102986611740474</v>
      </c>
      <c r="P44" s="6">
        <v>4.9728260869565215</v>
      </c>
      <c r="Q44" s="6">
        <v>0</v>
      </c>
      <c r="R44" s="6">
        <f>SUM(NonNurse[[#This Row],[Qualified Activities Professional Hours]],NonNurse[[#This Row],[Other Activities Professional Hours]])/NonNurse[[#This Row],[MDS Census]]</f>
        <v>0.23558187435633365</v>
      </c>
      <c r="S44" s="6">
        <v>9.6293478260869545</v>
      </c>
      <c r="T44" s="6">
        <v>9.0957608695652148</v>
      </c>
      <c r="U44" s="6">
        <v>0</v>
      </c>
      <c r="V44" s="6">
        <f>SUM(NonNurse[[#This Row],[Occupational Therapist Hours]],NonNurse[[#This Row],[OT Assistant Hours]],NonNurse[[#This Row],[OT Aide Hours]])/NonNurse[[#This Row],[MDS Census]]</f>
        <v>0.88708032955715721</v>
      </c>
      <c r="W44" s="6">
        <v>12.350760869565216</v>
      </c>
      <c r="X44" s="6">
        <v>11.326847826086956</v>
      </c>
      <c r="Y44" s="6">
        <v>0.19565217391304349</v>
      </c>
      <c r="Z44" s="6">
        <f>SUM(NonNurse[[#This Row],[Physical Therapist (PT) Hours]],NonNurse[[#This Row],[PT Assistant Hours]],NonNurse[[#This Row],[PT Aide Hours]])/NonNurse[[#This Row],[MDS Census]]</f>
        <v>1.1309680741503603</v>
      </c>
      <c r="AA44" s="6">
        <v>0</v>
      </c>
      <c r="AB44" s="6">
        <v>0</v>
      </c>
      <c r="AC44" s="6">
        <v>0</v>
      </c>
      <c r="AD44" s="6">
        <v>0</v>
      </c>
      <c r="AE44" s="6">
        <v>0</v>
      </c>
      <c r="AF44" s="6">
        <v>0</v>
      </c>
      <c r="AG44" s="6">
        <v>0</v>
      </c>
      <c r="AH44" s="1">
        <v>265791</v>
      </c>
      <c r="AI44">
        <v>7</v>
      </c>
    </row>
    <row r="45" spans="1:35" x14ac:dyDescent="0.25">
      <c r="A45" t="s">
        <v>496</v>
      </c>
      <c r="B45" t="s">
        <v>261</v>
      </c>
      <c r="C45" t="s">
        <v>674</v>
      </c>
      <c r="D45" t="s">
        <v>601</v>
      </c>
      <c r="E45" s="6">
        <v>45.836956521739133</v>
      </c>
      <c r="F45" s="6">
        <v>0</v>
      </c>
      <c r="G45" s="6">
        <v>0.14673913043478262</v>
      </c>
      <c r="H45" s="6">
        <v>0</v>
      </c>
      <c r="I45" s="6">
        <v>0</v>
      </c>
      <c r="J45" s="6">
        <v>0</v>
      </c>
      <c r="K45" s="6">
        <v>0</v>
      </c>
      <c r="L45" s="6">
        <v>0</v>
      </c>
      <c r="M45" s="6">
        <v>0</v>
      </c>
      <c r="N45" s="6">
        <v>1.7738043478260876</v>
      </c>
      <c r="O45" s="6">
        <f>SUM(NonNurse[[#This Row],[Qualified Social Work Staff Hours]],NonNurse[[#This Row],[Other Social Work Staff Hours]])/NonNurse[[#This Row],[MDS Census]]</f>
        <v>3.8698126630305918E-2</v>
      </c>
      <c r="P45" s="6">
        <v>0</v>
      </c>
      <c r="Q45" s="6">
        <v>2.6903260869565218</v>
      </c>
      <c r="R45" s="6">
        <f>SUM(NonNurse[[#This Row],[Qualified Activities Professional Hours]],NonNurse[[#This Row],[Other Activities Professional Hours]])/NonNurse[[#This Row],[MDS Census]]</f>
        <v>5.8693383922219587E-2</v>
      </c>
      <c r="S45" s="6">
        <v>0</v>
      </c>
      <c r="T45" s="6">
        <v>0</v>
      </c>
      <c r="U45" s="6">
        <v>0</v>
      </c>
      <c r="V45" s="6">
        <f>SUM(NonNurse[[#This Row],[Occupational Therapist Hours]],NonNurse[[#This Row],[OT Assistant Hours]],NonNurse[[#This Row],[OT Aide Hours]])/NonNurse[[#This Row],[MDS Census]]</f>
        <v>0</v>
      </c>
      <c r="W45" s="6">
        <v>0</v>
      </c>
      <c r="X45" s="6">
        <v>0</v>
      </c>
      <c r="Y45" s="6">
        <v>0</v>
      </c>
      <c r="Z45" s="6">
        <f>SUM(NonNurse[[#This Row],[Physical Therapist (PT) Hours]],NonNurse[[#This Row],[PT Assistant Hours]],NonNurse[[#This Row],[PT Aide Hours]])/NonNurse[[#This Row],[MDS Census]]</f>
        <v>0</v>
      </c>
      <c r="AA45" s="6">
        <v>0</v>
      </c>
      <c r="AB45" s="6">
        <v>0</v>
      </c>
      <c r="AC45" s="6">
        <v>0</v>
      </c>
      <c r="AD45" s="6">
        <v>2.9843478260869558</v>
      </c>
      <c r="AE45" s="6">
        <v>0</v>
      </c>
      <c r="AF45" s="6">
        <v>0</v>
      </c>
      <c r="AG45" s="6">
        <v>0</v>
      </c>
      <c r="AH45" s="1">
        <v>265598</v>
      </c>
      <c r="AI45">
        <v>7</v>
      </c>
    </row>
    <row r="46" spans="1:35" x14ac:dyDescent="0.25">
      <c r="A46" t="s">
        <v>496</v>
      </c>
      <c r="B46" t="s">
        <v>183</v>
      </c>
      <c r="C46" t="s">
        <v>718</v>
      </c>
      <c r="D46" t="s">
        <v>526</v>
      </c>
      <c r="E46" s="6">
        <v>42.576086956521742</v>
      </c>
      <c r="F46" s="6">
        <v>6.5434782608695654</v>
      </c>
      <c r="G46" s="6">
        <v>0</v>
      </c>
      <c r="H46" s="6">
        <v>0</v>
      </c>
      <c r="I46" s="6">
        <v>0</v>
      </c>
      <c r="J46" s="6">
        <v>0</v>
      </c>
      <c r="K46" s="6">
        <v>0</v>
      </c>
      <c r="L46" s="6">
        <v>0.8964130434782609</v>
      </c>
      <c r="M46" s="6">
        <v>0</v>
      </c>
      <c r="N46" s="6">
        <v>0</v>
      </c>
      <c r="O46" s="6">
        <f>SUM(NonNurse[[#This Row],[Qualified Social Work Staff Hours]],NonNurse[[#This Row],[Other Social Work Staff Hours]])/NonNurse[[#This Row],[MDS Census]]</f>
        <v>0</v>
      </c>
      <c r="P46" s="6">
        <v>0</v>
      </c>
      <c r="Q46" s="6">
        <v>1.8831521739130435</v>
      </c>
      <c r="R46" s="6">
        <f>SUM(NonNurse[[#This Row],[Qualified Activities Professional Hours]],NonNurse[[#This Row],[Other Activities Professional Hours]])/NonNurse[[#This Row],[MDS Census]]</f>
        <v>4.4230278274189426E-2</v>
      </c>
      <c r="S46" s="6">
        <v>1.1229347826086957</v>
      </c>
      <c r="T46" s="6">
        <v>1.9121739130434785</v>
      </c>
      <c r="U46" s="6">
        <v>3.8695652173913042</v>
      </c>
      <c r="V46" s="6">
        <f>SUM(NonNurse[[#This Row],[Occupational Therapist Hours]],NonNurse[[#This Row],[OT Assistant Hours]],NonNurse[[#This Row],[OT Aide Hours]])/NonNurse[[#This Row],[MDS Census]]</f>
        <v>0.1621725810569313</v>
      </c>
      <c r="W46" s="6">
        <v>4.2842391304347824</v>
      </c>
      <c r="X46" s="6">
        <v>1.7015217391304349</v>
      </c>
      <c r="Y46" s="6">
        <v>0.20652173913043478</v>
      </c>
      <c r="Z46" s="6">
        <f>SUM(NonNurse[[#This Row],[Physical Therapist (PT) Hours]],NonNurse[[#This Row],[PT Assistant Hours]],NonNurse[[#This Row],[PT Aide Hours]])/NonNurse[[#This Row],[MDS Census]]</f>
        <v>0.14544038805208065</v>
      </c>
      <c r="AA46" s="6">
        <v>0</v>
      </c>
      <c r="AB46" s="6">
        <v>0</v>
      </c>
      <c r="AC46" s="6">
        <v>0</v>
      </c>
      <c r="AD46" s="6">
        <v>0</v>
      </c>
      <c r="AE46" s="6">
        <v>0</v>
      </c>
      <c r="AF46" s="6">
        <v>0</v>
      </c>
      <c r="AG46" s="6">
        <v>0</v>
      </c>
      <c r="AH46" s="1">
        <v>265471</v>
      </c>
      <c r="AI46">
        <v>7</v>
      </c>
    </row>
    <row r="47" spans="1:35" x14ac:dyDescent="0.25">
      <c r="A47" t="s">
        <v>496</v>
      </c>
      <c r="B47" t="s">
        <v>76</v>
      </c>
      <c r="C47" t="s">
        <v>634</v>
      </c>
      <c r="D47" t="s">
        <v>609</v>
      </c>
      <c r="E47" s="6">
        <v>52.358695652173914</v>
      </c>
      <c r="F47" s="6">
        <v>5.1304347826086953</v>
      </c>
      <c r="G47" s="6">
        <v>0.42391304347826086</v>
      </c>
      <c r="H47" s="6">
        <v>0</v>
      </c>
      <c r="I47" s="6">
        <v>0</v>
      </c>
      <c r="J47" s="6">
        <v>0</v>
      </c>
      <c r="K47" s="6">
        <v>0</v>
      </c>
      <c r="L47" s="6">
        <v>2.010326086956522</v>
      </c>
      <c r="M47" s="6">
        <v>3.705326086956521</v>
      </c>
      <c r="N47" s="6">
        <v>0</v>
      </c>
      <c r="O47" s="6">
        <f>SUM(NonNurse[[#This Row],[Qualified Social Work Staff Hours]],NonNurse[[#This Row],[Other Social Work Staff Hours]])/NonNurse[[#This Row],[MDS Census]]</f>
        <v>7.0768112933360994E-2</v>
      </c>
      <c r="P47" s="6">
        <v>0</v>
      </c>
      <c r="Q47" s="6">
        <v>4.9126086956521746</v>
      </c>
      <c r="R47" s="6">
        <f>SUM(NonNurse[[#This Row],[Qualified Activities Professional Hours]],NonNurse[[#This Row],[Other Activities Professional Hours]])/NonNurse[[#This Row],[MDS Census]]</f>
        <v>9.3826032800498241E-2</v>
      </c>
      <c r="S47" s="6">
        <v>1.166521739130435</v>
      </c>
      <c r="T47" s="6">
        <v>3.7950000000000004</v>
      </c>
      <c r="U47" s="6">
        <v>0</v>
      </c>
      <c r="V47" s="6">
        <f>SUM(NonNurse[[#This Row],[Occupational Therapist Hours]],NonNurse[[#This Row],[OT Assistant Hours]],NonNurse[[#This Row],[OT Aide Hours]])/NonNurse[[#This Row],[MDS Census]]</f>
        <v>9.4760224205937313E-2</v>
      </c>
      <c r="W47" s="6">
        <v>1.1297826086956522</v>
      </c>
      <c r="X47" s="6">
        <v>5.7638043478260865</v>
      </c>
      <c r="Y47" s="6">
        <v>0</v>
      </c>
      <c r="Z47" s="6">
        <f>SUM(NonNurse[[#This Row],[Physical Therapist (PT) Hours]],NonNurse[[#This Row],[PT Assistant Hours]],NonNurse[[#This Row],[PT Aide Hours]])/NonNurse[[#This Row],[MDS Census]]</f>
        <v>0.13166078472078058</v>
      </c>
      <c r="AA47" s="6">
        <v>0</v>
      </c>
      <c r="AB47" s="6">
        <v>0</v>
      </c>
      <c r="AC47" s="6">
        <v>0</v>
      </c>
      <c r="AD47" s="6">
        <v>0</v>
      </c>
      <c r="AE47" s="6">
        <v>0</v>
      </c>
      <c r="AF47" s="6">
        <v>0</v>
      </c>
      <c r="AG47" s="6">
        <v>0</v>
      </c>
      <c r="AH47" s="1">
        <v>265275</v>
      </c>
      <c r="AI47">
        <v>7</v>
      </c>
    </row>
    <row r="48" spans="1:35" x14ac:dyDescent="0.25">
      <c r="A48" t="s">
        <v>496</v>
      </c>
      <c r="B48" t="s">
        <v>141</v>
      </c>
      <c r="C48" t="s">
        <v>777</v>
      </c>
      <c r="D48" t="s">
        <v>617</v>
      </c>
      <c r="E48" s="6">
        <v>20.282608695652176</v>
      </c>
      <c r="F48" s="6">
        <v>9.6845652173913024</v>
      </c>
      <c r="G48" s="6">
        <v>1.6304347826086956E-2</v>
      </c>
      <c r="H48" s="6">
        <v>6.6195652173913044E-2</v>
      </c>
      <c r="I48" s="6">
        <v>0.13043478260869565</v>
      </c>
      <c r="J48" s="6">
        <v>0</v>
      </c>
      <c r="K48" s="6">
        <v>0</v>
      </c>
      <c r="L48" s="6">
        <v>0.1940217391304348</v>
      </c>
      <c r="M48" s="6">
        <v>0</v>
      </c>
      <c r="N48" s="6">
        <v>5.5043478260869554</v>
      </c>
      <c r="O48" s="6">
        <f>SUM(NonNurse[[#This Row],[Qualified Social Work Staff Hours]],NonNurse[[#This Row],[Other Social Work Staff Hours]])/NonNurse[[#This Row],[MDS Census]]</f>
        <v>0.27138263665594847</v>
      </c>
      <c r="P48" s="6">
        <v>0</v>
      </c>
      <c r="Q48" s="6">
        <v>0</v>
      </c>
      <c r="R48" s="6">
        <f>SUM(NonNurse[[#This Row],[Qualified Activities Professional Hours]],NonNurse[[#This Row],[Other Activities Professional Hours]])/NonNurse[[#This Row],[MDS Census]]</f>
        <v>0</v>
      </c>
      <c r="S48" s="6">
        <v>3.6333695652173916</v>
      </c>
      <c r="T48" s="6">
        <v>0</v>
      </c>
      <c r="U48" s="6">
        <v>0</v>
      </c>
      <c r="V48" s="6">
        <f>SUM(NonNurse[[#This Row],[Occupational Therapist Hours]],NonNurse[[#This Row],[OT Assistant Hours]],NonNurse[[#This Row],[OT Aide Hours]])/NonNurse[[#This Row],[MDS Census]]</f>
        <v>0.17913719185423366</v>
      </c>
      <c r="W48" s="6">
        <v>0.20739130434782607</v>
      </c>
      <c r="X48" s="6">
        <v>2.7585869565217394</v>
      </c>
      <c r="Y48" s="6">
        <v>0</v>
      </c>
      <c r="Z48" s="6">
        <f>SUM(NonNurse[[#This Row],[Physical Therapist (PT) Hours]],NonNurse[[#This Row],[PT Assistant Hours]],NonNurse[[#This Row],[PT Aide Hours]])/NonNurse[[#This Row],[MDS Census]]</f>
        <v>0.14623258306538048</v>
      </c>
      <c r="AA48" s="6">
        <v>0</v>
      </c>
      <c r="AB48" s="6">
        <v>0</v>
      </c>
      <c r="AC48" s="6">
        <v>0</v>
      </c>
      <c r="AD48" s="6">
        <v>0</v>
      </c>
      <c r="AE48" s="6">
        <v>0</v>
      </c>
      <c r="AF48" s="6">
        <v>0</v>
      </c>
      <c r="AG48" s="6">
        <v>0</v>
      </c>
      <c r="AH48" s="1">
        <v>265396</v>
      </c>
      <c r="AI48">
        <v>7</v>
      </c>
    </row>
    <row r="49" spans="1:35" x14ac:dyDescent="0.25">
      <c r="A49" t="s">
        <v>496</v>
      </c>
      <c r="B49" t="s">
        <v>16</v>
      </c>
      <c r="C49" t="s">
        <v>723</v>
      </c>
      <c r="D49" t="s">
        <v>563</v>
      </c>
      <c r="E49" s="6">
        <v>37.086956521739133</v>
      </c>
      <c r="F49" s="6">
        <v>10.678369565217391</v>
      </c>
      <c r="G49" s="6">
        <v>0</v>
      </c>
      <c r="H49" s="6">
        <v>0.1448913043478261</v>
      </c>
      <c r="I49" s="6">
        <v>0.30434782608695654</v>
      </c>
      <c r="J49" s="6">
        <v>0</v>
      </c>
      <c r="K49" s="6">
        <v>0</v>
      </c>
      <c r="L49" s="6">
        <v>0.90652173913043466</v>
      </c>
      <c r="M49" s="6">
        <v>0</v>
      </c>
      <c r="N49" s="6">
        <v>2.4775</v>
      </c>
      <c r="O49" s="6">
        <f>SUM(NonNurse[[#This Row],[Qualified Social Work Staff Hours]],NonNurse[[#This Row],[Other Social Work Staff Hours]])/NonNurse[[#This Row],[MDS Census]]</f>
        <v>6.6802461899179363E-2</v>
      </c>
      <c r="P49" s="6">
        <v>4.7170652173913057</v>
      </c>
      <c r="Q49" s="6">
        <v>0</v>
      </c>
      <c r="R49" s="6">
        <f>SUM(NonNurse[[#This Row],[Qualified Activities Professional Hours]],NonNurse[[#This Row],[Other Activities Professional Hours]])/NonNurse[[#This Row],[MDS Census]]</f>
        <v>0.12718933177022276</v>
      </c>
      <c r="S49" s="6">
        <v>0.19467391304347825</v>
      </c>
      <c r="T49" s="6">
        <v>1.3668478260869568</v>
      </c>
      <c r="U49" s="6">
        <v>0</v>
      </c>
      <c r="V49" s="6">
        <f>SUM(NonNurse[[#This Row],[Occupational Therapist Hours]],NonNurse[[#This Row],[OT Assistant Hours]],NonNurse[[#This Row],[OT Aide Hours]])/NonNurse[[#This Row],[MDS Census]]</f>
        <v>4.2104337631887458E-2</v>
      </c>
      <c r="W49" s="6">
        <v>0.12641304347826085</v>
      </c>
      <c r="X49" s="6">
        <v>0.7822826086956518</v>
      </c>
      <c r="Y49" s="6">
        <v>0</v>
      </c>
      <c r="Z49" s="6">
        <f>SUM(NonNurse[[#This Row],[Physical Therapist (PT) Hours]],NonNurse[[#This Row],[PT Assistant Hours]],NonNurse[[#This Row],[PT Aide Hours]])/NonNurse[[#This Row],[MDS Census]]</f>
        <v>2.4501758499413821E-2</v>
      </c>
      <c r="AA49" s="6">
        <v>0</v>
      </c>
      <c r="AB49" s="6">
        <v>0</v>
      </c>
      <c r="AC49" s="6">
        <v>0</v>
      </c>
      <c r="AD49" s="6">
        <v>0</v>
      </c>
      <c r="AE49" s="6">
        <v>0</v>
      </c>
      <c r="AF49" s="6">
        <v>0</v>
      </c>
      <c r="AG49" s="6">
        <v>0</v>
      </c>
      <c r="AH49" s="1">
        <v>265091</v>
      </c>
      <c r="AI49">
        <v>7</v>
      </c>
    </row>
    <row r="50" spans="1:35" x14ac:dyDescent="0.25">
      <c r="A50" t="s">
        <v>496</v>
      </c>
      <c r="B50" t="s">
        <v>107</v>
      </c>
      <c r="C50" t="s">
        <v>660</v>
      </c>
      <c r="D50" t="s">
        <v>599</v>
      </c>
      <c r="E50" s="6">
        <v>61.565217391304351</v>
      </c>
      <c r="F50" s="6">
        <v>8.9565217391304355</v>
      </c>
      <c r="G50" s="6">
        <v>0</v>
      </c>
      <c r="H50" s="6">
        <v>0</v>
      </c>
      <c r="I50" s="6">
        <v>7.7934782608695654</v>
      </c>
      <c r="J50" s="6">
        <v>0</v>
      </c>
      <c r="K50" s="6">
        <v>0</v>
      </c>
      <c r="L50" s="6">
        <v>1.0577173913043476</v>
      </c>
      <c r="M50" s="6">
        <v>4.4619565217391299</v>
      </c>
      <c r="N50" s="6">
        <v>1.0886956521739131</v>
      </c>
      <c r="O50" s="6">
        <f>SUM(NonNurse[[#This Row],[Qualified Social Work Staff Hours]],NonNurse[[#This Row],[Other Social Work Staff Hours]])/NonNurse[[#This Row],[MDS Census]]</f>
        <v>9.0158898305084736E-2</v>
      </c>
      <c r="P50" s="6">
        <v>4.5978260869565206</v>
      </c>
      <c r="Q50" s="6">
        <v>0.91217391304347828</v>
      </c>
      <c r="R50" s="6">
        <f>SUM(NonNurse[[#This Row],[Qualified Activities Professional Hours]],NonNurse[[#This Row],[Other Activities Professional Hours]])/NonNurse[[#This Row],[MDS Census]]</f>
        <v>8.9498587570621443E-2</v>
      </c>
      <c r="S50" s="6">
        <v>2.5126086956521738</v>
      </c>
      <c r="T50" s="6">
        <v>3.9322826086956524</v>
      </c>
      <c r="U50" s="6">
        <v>0</v>
      </c>
      <c r="V50" s="6">
        <f>SUM(NonNurse[[#This Row],[Occupational Therapist Hours]],NonNurse[[#This Row],[OT Assistant Hours]],NonNurse[[#This Row],[OT Aide Hours]])/NonNurse[[#This Row],[MDS Census]]</f>
        <v>0.10468396892655367</v>
      </c>
      <c r="W50" s="6">
        <v>2.0726086956521739</v>
      </c>
      <c r="X50" s="6">
        <v>2.5570652173913042</v>
      </c>
      <c r="Y50" s="6">
        <v>0</v>
      </c>
      <c r="Z50" s="6">
        <f>SUM(NonNurse[[#This Row],[Physical Therapist (PT) Hours]],NonNurse[[#This Row],[PT Assistant Hours]],NonNurse[[#This Row],[PT Aide Hours]])/NonNurse[[#This Row],[MDS Census]]</f>
        <v>7.5199505649717502E-2</v>
      </c>
      <c r="AA50" s="6">
        <v>0</v>
      </c>
      <c r="AB50" s="6">
        <v>0</v>
      </c>
      <c r="AC50" s="6">
        <v>0</v>
      </c>
      <c r="AD50" s="6">
        <v>0</v>
      </c>
      <c r="AE50" s="6">
        <v>0</v>
      </c>
      <c r="AF50" s="6">
        <v>0</v>
      </c>
      <c r="AG50" s="6">
        <v>0</v>
      </c>
      <c r="AH50" s="1">
        <v>265348</v>
      </c>
      <c r="AI50">
        <v>7</v>
      </c>
    </row>
    <row r="51" spans="1:35" x14ac:dyDescent="0.25">
      <c r="A51" t="s">
        <v>496</v>
      </c>
      <c r="B51" t="s">
        <v>98</v>
      </c>
      <c r="C51" t="s">
        <v>761</v>
      </c>
      <c r="D51" t="s">
        <v>581</v>
      </c>
      <c r="E51" s="6">
        <v>77.152173913043484</v>
      </c>
      <c r="F51" s="6">
        <v>10.96847826086956</v>
      </c>
      <c r="G51" s="6">
        <v>0</v>
      </c>
      <c r="H51" s="6">
        <v>0</v>
      </c>
      <c r="I51" s="6">
        <v>0</v>
      </c>
      <c r="J51" s="6">
        <v>0</v>
      </c>
      <c r="K51" s="6">
        <v>0</v>
      </c>
      <c r="L51" s="6">
        <v>4.2608695652173914E-2</v>
      </c>
      <c r="M51" s="6">
        <v>4.7228260869565215</v>
      </c>
      <c r="N51" s="6">
        <v>0</v>
      </c>
      <c r="O51" s="6">
        <f>SUM(NonNurse[[#This Row],[Qualified Social Work Staff Hours]],NonNurse[[#This Row],[Other Social Work Staff Hours]])/NonNurse[[#This Row],[MDS Census]]</f>
        <v>6.1214426599041978E-2</v>
      </c>
      <c r="P51" s="6">
        <v>0.98152173913043472</v>
      </c>
      <c r="Q51" s="6">
        <v>4.6565217391304348</v>
      </c>
      <c r="R51" s="6">
        <f>SUM(NonNurse[[#This Row],[Qualified Activities Professional Hours]],NonNurse[[#This Row],[Other Activities Professional Hours]])/NonNurse[[#This Row],[MDS Census]]</f>
        <v>7.3076923076923067E-2</v>
      </c>
      <c r="S51" s="6">
        <v>0.97086956521739143</v>
      </c>
      <c r="T51" s="6">
        <v>2.5858695652173922</v>
      </c>
      <c r="U51" s="6">
        <v>0</v>
      </c>
      <c r="V51" s="6">
        <f>SUM(NonNurse[[#This Row],[Occupational Therapist Hours]],NonNurse[[#This Row],[OT Assistant Hours]],NonNurse[[#This Row],[OT Aide Hours]])/NonNurse[[#This Row],[MDS Census]]</f>
        <v>4.6100309946463802E-2</v>
      </c>
      <c r="W51" s="6">
        <v>1.4616304347826081</v>
      </c>
      <c r="X51" s="6">
        <v>5.4386956521739123</v>
      </c>
      <c r="Y51" s="6">
        <v>0</v>
      </c>
      <c r="Z51" s="6">
        <f>SUM(NonNurse[[#This Row],[Physical Therapist (PT) Hours]],NonNurse[[#This Row],[PT Assistant Hours]],NonNurse[[#This Row],[PT Aide Hours]])/NonNurse[[#This Row],[MDS Census]]</f>
        <v>8.943786982248518E-2</v>
      </c>
      <c r="AA51" s="6">
        <v>0</v>
      </c>
      <c r="AB51" s="6">
        <v>0</v>
      </c>
      <c r="AC51" s="6">
        <v>0</v>
      </c>
      <c r="AD51" s="6">
        <v>10.196739130434782</v>
      </c>
      <c r="AE51" s="6">
        <v>0</v>
      </c>
      <c r="AF51" s="6">
        <v>0</v>
      </c>
      <c r="AG51" s="6">
        <v>0</v>
      </c>
      <c r="AH51" s="1">
        <v>265336</v>
      </c>
      <c r="AI51">
        <v>7</v>
      </c>
    </row>
    <row r="52" spans="1:35" x14ac:dyDescent="0.25">
      <c r="A52" t="s">
        <v>496</v>
      </c>
      <c r="B52" t="s">
        <v>301</v>
      </c>
      <c r="C52" t="s">
        <v>716</v>
      </c>
      <c r="D52" t="s">
        <v>610</v>
      </c>
      <c r="E52" s="6">
        <v>69.978260869565219</v>
      </c>
      <c r="F52" s="6">
        <v>5.4782608695652177</v>
      </c>
      <c r="G52" s="6">
        <v>0.13043478260869565</v>
      </c>
      <c r="H52" s="6">
        <v>0</v>
      </c>
      <c r="I52" s="6">
        <v>0</v>
      </c>
      <c r="J52" s="6">
        <v>0.16304347826086957</v>
      </c>
      <c r="K52" s="6">
        <v>0</v>
      </c>
      <c r="L52" s="6">
        <v>1.7888043478260869</v>
      </c>
      <c r="M52" s="6">
        <v>5.0869565217391308</v>
      </c>
      <c r="N52" s="6">
        <v>0</v>
      </c>
      <c r="O52" s="6">
        <f>SUM(NonNurse[[#This Row],[Qualified Social Work Staff Hours]],NonNurse[[#This Row],[Other Social Work Staff Hours]])/NonNurse[[#This Row],[MDS Census]]</f>
        <v>7.2693383038210629E-2</v>
      </c>
      <c r="P52" s="6">
        <v>0</v>
      </c>
      <c r="Q52" s="6">
        <v>11.089673913043478</v>
      </c>
      <c r="R52" s="6">
        <f>SUM(NonNurse[[#This Row],[Qualified Activities Professional Hours]],NonNurse[[#This Row],[Other Activities Professional Hours]])/NonNurse[[#This Row],[MDS Census]]</f>
        <v>0.1584731283007145</v>
      </c>
      <c r="S52" s="6">
        <v>1.2717391304347824E-2</v>
      </c>
      <c r="T52" s="6">
        <v>4.4060869565217402</v>
      </c>
      <c r="U52" s="6">
        <v>0</v>
      </c>
      <c r="V52" s="6">
        <f>SUM(NonNurse[[#This Row],[Occupational Therapist Hours]],NonNurse[[#This Row],[OT Assistant Hours]],NonNurse[[#This Row],[OT Aide Hours]])/NonNurse[[#This Row],[MDS Census]]</f>
        <v>6.3145386766076436E-2</v>
      </c>
      <c r="W52" s="6">
        <v>0.81130434782608707</v>
      </c>
      <c r="X52" s="6">
        <v>3.4423913043478254</v>
      </c>
      <c r="Y52" s="6">
        <v>0</v>
      </c>
      <c r="Z52" s="6">
        <f>SUM(NonNurse[[#This Row],[Physical Therapist (PT) Hours]],NonNurse[[#This Row],[PT Assistant Hours]],NonNurse[[#This Row],[PT Aide Hours]])/NonNurse[[#This Row],[MDS Census]]</f>
        <v>6.0785958372165265E-2</v>
      </c>
      <c r="AA52" s="6">
        <v>0</v>
      </c>
      <c r="AB52" s="6">
        <v>0</v>
      </c>
      <c r="AC52" s="6">
        <v>0</v>
      </c>
      <c r="AD52" s="6">
        <v>42.459239130434781</v>
      </c>
      <c r="AE52" s="6">
        <v>0</v>
      </c>
      <c r="AF52" s="6">
        <v>0</v>
      </c>
      <c r="AG52" s="6">
        <v>0</v>
      </c>
      <c r="AH52" s="1">
        <v>265668</v>
      </c>
      <c r="AI52">
        <v>7</v>
      </c>
    </row>
    <row r="53" spans="1:35" x14ac:dyDescent="0.25">
      <c r="A53" t="s">
        <v>496</v>
      </c>
      <c r="B53" t="s">
        <v>325</v>
      </c>
      <c r="C53" t="s">
        <v>670</v>
      </c>
      <c r="D53" t="s">
        <v>552</v>
      </c>
      <c r="E53" s="6">
        <v>21.315217391304348</v>
      </c>
      <c r="F53" s="6">
        <v>7.0906521739130435</v>
      </c>
      <c r="G53" s="6">
        <v>0</v>
      </c>
      <c r="H53" s="6">
        <v>8.4239130434782608E-2</v>
      </c>
      <c r="I53" s="6">
        <v>0.27173913043478259</v>
      </c>
      <c r="J53" s="6">
        <v>0</v>
      </c>
      <c r="K53" s="6">
        <v>0</v>
      </c>
      <c r="L53" s="6">
        <v>0</v>
      </c>
      <c r="M53" s="6">
        <v>0</v>
      </c>
      <c r="N53" s="6">
        <v>4.8672826086956533</v>
      </c>
      <c r="O53" s="6">
        <f>SUM(NonNurse[[#This Row],[Qualified Social Work Staff Hours]],NonNurse[[#This Row],[Other Social Work Staff Hours]])/NonNurse[[#This Row],[MDS Census]]</f>
        <v>0.22834778174400822</v>
      </c>
      <c r="P53" s="6">
        <v>0</v>
      </c>
      <c r="Q53" s="6">
        <v>0</v>
      </c>
      <c r="R53" s="6">
        <f>SUM(NonNurse[[#This Row],[Qualified Activities Professional Hours]],NonNurse[[#This Row],[Other Activities Professional Hours]])/NonNurse[[#This Row],[MDS Census]]</f>
        <v>0</v>
      </c>
      <c r="S53" s="6">
        <v>0.18141304347826087</v>
      </c>
      <c r="T53" s="6">
        <v>0.99510869565217386</v>
      </c>
      <c r="U53" s="6">
        <v>0</v>
      </c>
      <c r="V53" s="6">
        <f>SUM(NonNurse[[#This Row],[Occupational Therapist Hours]],NonNurse[[#This Row],[OT Assistant Hours]],NonNurse[[#This Row],[OT Aide Hours]])/NonNurse[[#This Row],[MDS Census]]</f>
        <v>5.5196328403875575E-2</v>
      </c>
      <c r="W53" s="6">
        <v>0.36652173913043479</v>
      </c>
      <c r="X53" s="6">
        <v>8.4021739130434786E-2</v>
      </c>
      <c r="Y53" s="6">
        <v>0</v>
      </c>
      <c r="Z53" s="6">
        <f>SUM(NonNurse[[#This Row],[Physical Therapist (PT) Hours]],NonNurse[[#This Row],[PT Assistant Hours]],NonNurse[[#This Row],[PT Aide Hours]])/NonNurse[[#This Row],[MDS Census]]</f>
        <v>2.113717491075982E-2</v>
      </c>
      <c r="AA53" s="6">
        <v>0</v>
      </c>
      <c r="AB53" s="6">
        <v>0</v>
      </c>
      <c r="AC53" s="6">
        <v>0</v>
      </c>
      <c r="AD53" s="6">
        <v>0</v>
      </c>
      <c r="AE53" s="6">
        <v>0</v>
      </c>
      <c r="AF53" s="6">
        <v>0</v>
      </c>
      <c r="AG53" s="6">
        <v>0</v>
      </c>
      <c r="AH53" s="1">
        <v>265706</v>
      </c>
      <c r="AI53">
        <v>7</v>
      </c>
    </row>
    <row r="54" spans="1:35" x14ac:dyDescent="0.25">
      <c r="A54" t="s">
        <v>496</v>
      </c>
      <c r="B54" t="s">
        <v>89</v>
      </c>
      <c r="C54" t="s">
        <v>754</v>
      </c>
      <c r="D54" t="s">
        <v>562</v>
      </c>
      <c r="E54" s="6">
        <v>87.891304347826093</v>
      </c>
      <c r="F54" s="6">
        <v>21.826304347826088</v>
      </c>
      <c r="G54" s="6">
        <v>0</v>
      </c>
      <c r="H54" s="6">
        <v>0</v>
      </c>
      <c r="I54" s="6">
        <v>0</v>
      </c>
      <c r="J54" s="6">
        <v>0</v>
      </c>
      <c r="K54" s="6">
        <v>0</v>
      </c>
      <c r="L54" s="6">
        <v>4.1544565217391289</v>
      </c>
      <c r="M54" s="6">
        <v>0</v>
      </c>
      <c r="N54" s="6">
        <v>6.4347826086956523</v>
      </c>
      <c r="O54" s="6">
        <f>SUM(NonNurse[[#This Row],[Qualified Social Work Staff Hours]],NonNurse[[#This Row],[Other Social Work Staff Hours]])/NonNurse[[#This Row],[MDS Census]]</f>
        <v>7.3212960672767738E-2</v>
      </c>
      <c r="P54" s="6">
        <v>2.6939130434782608</v>
      </c>
      <c r="Q54" s="6">
        <v>0</v>
      </c>
      <c r="R54" s="6">
        <f>SUM(NonNurse[[#This Row],[Qualified Activities Professional Hours]],NonNurse[[#This Row],[Other Activities Professional Hours]])/NonNurse[[#This Row],[MDS Census]]</f>
        <v>3.0650507049220871E-2</v>
      </c>
      <c r="S54" s="6">
        <v>4.9534782608695647</v>
      </c>
      <c r="T54" s="6">
        <v>4.1617391304347828</v>
      </c>
      <c r="U54" s="6">
        <v>0</v>
      </c>
      <c r="V54" s="6">
        <f>SUM(NonNurse[[#This Row],[Occupational Therapist Hours]],NonNurse[[#This Row],[OT Assistant Hours]],NonNurse[[#This Row],[OT Aide Hours]])/NonNurse[[#This Row],[MDS Census]]</f>
        <v>0.10371011625030918</v>
      </c>
      <c r="W54" s="6">
        <v>6.0554347826086943</v>
      </c>
      <c r="X54" s="6">
        <v>1.8972826086956522</v>
      </c>
      <c r="Y54" s="6">
        <v>0</v>
      </c>
      <c r="Z54" s="6">
        <f>SUM(NonNurse[[#This Row],[Physical Therapist (PT) Hours]],NonNurse[[#This Row],[PT Assistant Hours]],NonNurse[[#This Row],[PT Aide Hours]])/NonNurse[[#This Row],[MDS Census]]</f>
        <v>9.0483551817956948E-2</v>
      </c>
      <c r="AA54" s="6">
        <v>0</v>
      </c>
      <c r="AB54" s="6">
        <v>0</v>
      </c>
      <c r="AC54" s="6">
        <v>0</v>
      </c>
      <c r="AD54" s="6">
        <v>0</v>
      </c>
      <c r="AE54" s="6">
        <v>0</v>
      </c>
      <c r="AF54" s="6">
        <v>0</v>
      </c>
      <c r="AG54" s="6">
        <v>0</v>
      </c>
      <c r="AH54" s="1">
        <v>265320</v>
      </c>
      <c r="AI54">
        <v>7</v>
      </c>
    </row>
    <row r="55" spans="1:35" x14ac:dyDescent="0.25">
      <c r="A55" t="s">
        <v>496</v>
      </c>
      <c r="B55" t="s">
        <v>176</v>
      </c>
      <c r="C55" t="s">
        <v>785</v>
      </c>
      <c r="D55" t="s">
        <v>591</v>
      </c>
      <c r="E55" s="6">
        <v>46.945652173913047</v>
      </c>
      <c r="F55" s="6">
        <v>6.4130434782608692</v>
      </c>
      <c r="G55" s="6">
        <v>0.86956521739130432</v>
      </c>
      <c r="H55" s="6">
        <v>0</v>
      </c>
      <c r="I55" s="6">
        <v>0.25</v>
      </c>
      <c r="J55" s="6">
        <v>0</v>
      </c>
      <c r="K55" s="6">
        <v>0</v>
      </c>
      <c r="L55" s="6">
        <v>1.0202173913043477</v>
      </c>
      <c r="M55" s="6">
        <v>0</v>
      </c>
      <c r="N55" s="6">
        <v>0</v>
      </c>
      <c r="O55" s="6">
        <f>SUM(NonNurse[[#This Row],[Qualified Social Work Staff Hours]],NonNurse[[#This Row],[Other Social Work Staff Hours]])/NonNurse[[#This Row],[MDS Census]]</f>
        <v>0</v>
      </c>
      <c r="P55" s="6">
        <v>0</v>
      </c>
      <c r="Q55" s="6">
        <v>11.214673913043478</v>
      </c>
      <c r="R55" s="6">
        <f>SUM(NonNurse[[#This Row],[Qualified Activities Professional Hours]],NonNurse[[#This Row],[Other Activities Professional Hours]])/NonNurse[[#This Row],[MDS Census]]</f>
        <v>0.23888631627691595</v>
      </c>
      <c r="S55" s="6">
        <v>0.66456521739130436</v>
      </c>
      <c r="T55" s="6">
        <v>1.6521739130434783</v>
      </c>
      <c r="U55" s="6">
        <v>3.7934782608695654</v>
      </c>
      <c r="V55" s="6">
        <f>SUM(NonNurse[[#This Row],[Occupational Therapist Hours]],NonNurse[[#This Row],[OT Assistant Hours]],NonNurse[[#This Row],[OT Aide Hours]])/NonNurse[[#This Row],[MDS Census]]</f>
        <v>0.13015512850196803</v>
      </c>
      <c r="W55" s="6">
        <v>1.0957608695652172</v>
      </c>
      <c r="X55" s="6">
        <v>1.3759782608695652</v>
      </c>
      <c r="Y55" s="6">
        <v>2.9673913043478262</v>
      </c>
      <c r="Z55" s="6">
        <f>SUM(NonNurse[[#This Row],[Physical Therapist (PT) Hours]],NonNurse[[#This Row],[PT Assistant Hours]],NonNurse[[#This Row],[PT Aide Hours]])/NonNurse[[#This Row],[MDS Census]]</f>
        <v>0.11586015281315118</v>
      </c>
      <c r="AA55" s="6">
        <v>0</v>
      </c>
      <c r="AB55" s="6">
        <v>0</v>
      </c>
      <c r="AC55" s="6">
        <v>0</v>
      </c>
      <c r="AD55" s="6">
        <v>0</v>
      </c>
      <c r="AE55" s="6">
        <v>0</v>
      </c>
      <c r="AF55" s="6">
        <v>0</v>
      </c>
      <c r="AG55" s="6">
        <v>0</v>
      </c>
      <c r="AH55" s="1">
        <v>265460</v>
      </c>
      <c r="AI55">
        <v>7</v>
      </c>
    </row>
    <row r="56" spans="1:35" x14ac:dyDescent="0.25">
      <c r="A56" t="s">
        <v>496</v>
      </c>
      <c r="B56" t="s">
        <v>77</v>
      </c>
      <c r="C56" t="s">
        <v>750</v>
      </c>
      <c r="D56" t="s">
        <v>605</v>
      </c>
      <c r="E56" s="6">
        <v>86.510869565217391</v>
      </c>
      <c r="F56" s="6">
        <v>7.606630434782609</v>
      </c>
      <c r="G56" s="6">
        <v>0</v>
      </c>
      <c r="H56" s="6">
        <v>0</v>
      </c>
      <c r="I56" s="6">
        <v>11.282608695652174</v>
      </c>
      <c r="J56" s="6">
        <v>0</v>
      </c>
      <c r="K56" s="6">
        <v>0</v>
      </c>
      <c r="L56" s="6">
        <v>1.0826086956521741</v>
      </c>
      <c r="M56" s="6">
        <v>11.130434782608695</v>
      </c>
      <c r="N56" s="6">
        <v>0</v>
      </c>
      <c r="O56" s="6">
        <f>SUM(NonNurse[[#This Row],[Qualified Social Work Staff Hours]],NonNurse[[#This Row],[Other Social Work Staff Hours]])/NonNurse[[#This Row],[MDS Census]]</f>
        <v>0.12865937931900992</v>
      </c>
      <c r="P56" s="6">
        <v>4.7989130434782608</v>
      </c>
      <c r="Q56" s="6">
        <v>3.8070652173913042</v>
      </c>
      <c r="R56" s="6">
        <f>SUM(NonNurse[[#This Row],[Qualified Activities Professional Hours]],NonNurse[[#This Row],[Other Activities Professional Hours]])/NonNurse[[#This Row],[MDS Census]]</f>
        <v>9.9478577710767679E-2</v>
      </c>
      <c r="S56" s="6">
        <v>2.7557608695652167</v>
      </c>
      <c r="T56" s="6">
        <v>1.7227173913043479</v>
      </c>
      <c r="U56" s="6">
        <v>0</v>
      </c>
      <c r="V56" s="6">
        <f>SUM(NonNurse[[#This Row],[Occupational Therapist Hours]],NonNurse[[#This Row],[OT Assistant Hours]],NonNurse[[#This Row],[OT Aide Hours]])/NonNurse[[#This Row],[MDS Census]]</f>
        <v>5.1767810026385225E-2</v>
      </c>
      <c r="W56" s="6">
        <v>0.59510869565217395</v>
      </c>
      <c r="X56" s="6">
        <v>1.8561956521739131</v>
      </c>
      <c r="Y56" s="6">
        <v>4.9130434782608692</v>
      </c>
      <c r="Z56" s="6">
        <f>SUM(NonNurse[[#This Row],[Physical Therapist (PT) Hours]],NonNurse[[#This Row],[PT Assistant Hours]],NonNurse[[#This Row],[PT Aide Hours]])/NonNurse[[#This Row],[MDS Census]]</f>
        <v>8.5126272144741791E-2</v>
      </c>
      <c r="AA56" s="6">
        <v>0</v>
      </c>
      <c r="AB56" s="6">
        <v>0</v>
      </c>
      <c r="AC56" s="6">
        <v>0</v>
      </c>
      <c r="AD56" s="6">
        <v>34.897065217391294</v>
      </c>
      <c r="AE56" s="6">
        <v>0</v>
      </c>
      <c r="AF56" s="6">
        <v>0</v>
      </c>
      <c r="AG56" s="6">
        <v>0</v>
      </c>
      <c r="AH56" s="1">
        <v>265279</v>
      </c>
      <c r="AI56">
        <v>7</v>
      </c>
    </row>
    <row r="57" spans="1:35" x14ac:dyDescent="0.25">
      <c r="A57" t="s">
        <v>496</v>
      </c>
      <c r="B57" t="s">
        <v>56</v>
      </c>
      <c r="C57" t="s">
        <v>665</v>
      </c>
      <c r="D57" t="s">
        <v>522</v>
      </c>
      <c r="E57" s="6">
        <v>44.108695652173914</v>
      </c>
      <c r="F57" s="6">
        <v>10.677934782608697</v>
      </c>
      <c r="G57" s="6">
        <v>0</v>
      </c>
      <c r="H57" s="6">
        <v>0.14586956521739131</v>
      </c>
      <c r="I57" s="6">
        <v>0.30434782608695654</v>
      </c>
      <c r="J57" s="6">
        <v>0</v>
      </c>
      <c r="K57" s="6">
        <v>0</v>
      </c>
      <c r="L57" s="6">
        <v>0.72880434782608694</v>
      </c>
      <c r="M57" s="6">
        <v>0</v>
      </c>
      <c r="N57" s="6">
        <v>5.5550000000000006</v>
      </c>
      <c r="O57" s="6">
        <f>SUM(NonNurse[[#This Row],[Qualified Social Work Staff Hours]],NonNurse[[#This Row],[Other Social Work Staff Hours]])/NonNurse[[#This Row],[MDS Census]]</f>
        <v>0.12593888615081322</v>
      </c>
      <c r="P57" s="6">
        <v>4.6552173913043502</v>
      </c>
      <c r="Q57" s="6">
        <v>5.4584782608695663</v>
      </c>
      <c r="R57" s="6">
        <f>SUM(NonNurse[[#This Row],[Qualified Activities Professional Hours]],NonNurse[[#This Row],[Other Activities Professional Hours]])/NonNurse[[#This Row],[MDS Census]]</f>
        <v>0.22929029078363733</v>
      </c>
      <c r="S57" s="6">
        <v>2.9297826086956529</v>
      </c>
      <c r="T57" s="6">
        <v>0.19445652173913044</v>
      </c>
      <c r="U57" s="6">
        <v>0</v>
      </c>
      <c r="V57" s="6">
        <f>SUM(NonNurse[[#This Row],[Occupational Therapist Hours]],NonNurse[[#This Row],[OT Assistant Hours]],NonNurse[[#This Row],[OT Aide Hours]])/NonNurse[[#This Row],[MDS Census]]</f>
        <v>7.0830458353868919E-2</v>
      </c>
      <c r="W57" s="6">
        <v>0.19260869565217395</v>
      </c>
      <c r="X57" s="6">
        <v>3.1092391304347822</v>
      </c>
      <c r="Y57" s="6">
        <v>0</v>
      </c>
      <c r="Z57" s="6">
        <f>SUM(NonNurse[[#This Row],[Physical Therapist (PT) Hours]],NonNurse[[#This Row],[PT Assistant Hours]],NonNurse[[#This Row],[PT Aide Hours]])/NonNurse[[#This Row],[MDS Census]]</f>
        <v>7.485707244948249E-2</v>
      </c>
      <c r="AA57" s="6">
        <v>0</v>
      </c>
      <c r="AB57" s="6">
        <v>0</v>
      </c>
      <c r="AC57" s="6">
        <v>0</v>
      </c>
      <c r="AD57" s="6">
        <v>0.20749999999999999</v>
      </c>
      <c r="AE57" s="6">
        <v>0</v>
      </c>
      <c r="AF57" s="6">
        <v>0</v>
      </c>
      <c r="AG57" s="6">
        <v>0</v>
      </c>
      <c r="AH57" s="1">
        <v>265202</v>
      </c>
      <c r="AI57">
        <v>7</v>
      </c>
    </row>
    <row r="58" spans="1:35" x14ac:dyDescent="0.25">
      <c r="A58" t="s">
        <v>496</v>
      </c>
      <c r="B58" t="s">
        <v>57</v>
      </c>
      <c r="C58" t="s">
        <v>737</v>
      </c>
      <c r="D58" t="s">
        <v>537</v>
      </c>
      <c r="E58" s="6">
        <v>39.130434782608695</v>
      </c>
      <c r="F58" s="6">
        <v>4.5217391304347823</v>
      </c>
      <c r="G58" s="6">
        <v>9.7826086956521743E-2</v>
      </c>
      <c r="H58" s="6">
        <v>0.125</v>
      </c>
      <c r="I58" s="6">
        <v>0.39130434782608697</v>
      </c>
      <c r="J58" s="6">
        <v>0</v>
      </c>
      <c r="K58" s="6">
        <v>0</v>
      </c>
      <c r="L58" s="6">
        <v>2.0998913043478269</v>
      </c>
      <c r="M58" s="6">
        <v>0</v>
      </c>
      <c r="N58" s="6">
        <v>3.0434782608695654</v>
      </c>
      <c r="O58" s="6">
        <f>SUM(NonNurse[[#This Row],[Qualified Social Work Staff Hours]],NonNurse[[#This Row],[Other Social Work Staff Hours]])/NonNurse[[#This Row],[MDS Census]]</f>
        <v>7.7777777777777779E-2</v>
      </c>
      <c r="P58" s="6">
        <v>5.0384782608695646</v>
      </c>
      <c r="Q58" s="6">
        <v>3.8869565217391302</v>
      </c>
      <c r="R58" s="6">
        <f>SUM(NonNurse[[#This Row],[Qualified Activities Professional Hours]],NonNurse[[#This Row],[Other Activities Professional Hours]])/NonNurse[[#This Row],[MDS Census]]</f>
        <v>0.22809444444444443</v>
      </c>
      <c r="S58" s="6">
        <v>0.51358695652173902</v>
      </c>
      <c r="T58" s="6">
        <v>2.9535869565217387</v>
      </c>
      <c r="U58" s="6">
        <v>0</v>
      </c>
      <c r="V58" s="6">
        <f>SUM(NonNurse[[#This Row],[Occupational Therapist Hours]],NonNurse[[#This Row],[OT Assistant Hours]],NonNurse[[#This Row],[OT Aide Hours]])/NonNurse[[#This Row],[MDS Census]]</f>
        <v>8.8605555555555549E-2</v>
      </c>
      <c r="W58" s="6">
        <v>0.5979347826086957</v>
      </c>
      <c r="X58" s="6">
        <v>5.2173913043478262</v>
      </c>
      <c r="Y58" s="6">
        <v>0</v>
      </c>
      <c r="Z58" s="6">
        <f>SUM(NonNurse[[#This Row],[Physical Therapist (PT) Hours]],NonNurse[[#This Row],[PT Assistant Hours]],NonNurse[[#This Row],[PT Aide Hours]])/NonNurse[[#This Row],[MDS Census]]</f>
        <v>0.14861388888888888</v>
      </c>
      <c r="AA58" s="6">
        <v>0</v>
      </c>
      <c r="AB58" s="6">
        <v>0</v>
      </c>
      <c r="AC58" s="6">
        <v>0</v>
      </c>
      <c r="AD58" s="6">
        <v>0</v>
      </c>
      <c r="AE58" s="6">
        <v>0</v>
      </c>
      <c r="AF58" s="6">
        <v>0</v>
      </c>
      <c r="AG58" s="6">
        <v>0</v>
      </c>
      <c r="AH58" s="1">
        <v>265205</v>
      </c>
      <c r="AI58">
        <v>7</v>
      </c>
    </row>
    <row r="59" spans="1:35" x14ac:dyDescent="0.25">
      <c r="A59" t="s">
        <v>496</v>
      </c>
      <c r="B59" t="s">
        <v>195</v>
      </c>
      <c r="C59" t="s">
        <v>791</v>
      </c>
      <c r="D59" t="s">
        <v>572</v>
      </c>
      <c r="E59" s="6">
        <v>54.641304347826086</v>
      </c>
      <c r="F59" s="6">
        <v>4.6956521739130439</v>
      </c>
      <c r="G59" s="6">
        <v>0.2608695652173913</v>
      </c>
      <c r="H59" s="6">
        <v>0.20978260869565218</v>
      </c>
      <c r="I59" s="6">
        <v>0.20652173913043478</v>
      </c>
      <c r="J59" s="6">
        <v>0</v>
      </c>
      <c r="K59" s="6">
        <v>0.21739130434782608</v>
      </c>
      <c r="L59" s="6">
        <v>1.462391304347826</v>
      </c>
      <c r="M59" s="6">
        <v>4.8804347826086953</v>
      </c>
      <c r="N59" s="6">
        <v>0</v>
      </c>
      <c r="O59" s="6">
        <f>SUM(NonNurse[[#This Row],[Qualified Social Work Staff Hours]],NonNurse[[#This Row],[Other Social Work Staff Hours]])/NonNurse[[#This Row],[MDS Census]]</f>
        <v>8.931768450368012E-2</v>
      </c>
      <c r="P59" s="6">
        <v>5.0788043478260869</v>
      </c>
      <c r="Q59" s="6">
        <v>2.1739130434782608E-2</v>
      </c>
      <c r="R59" s="6">
        <f>SUM(NonNurse[[#This Row],[Qualified Activities Professional Hours]],NonNurse[[#This Row],[Other Activities Professional Hours]])/NonNurse[[#This Row],[MDS Census]]</f>
        <v>9.3345931967376158E-2</v>
      </c>
      <c r="S59" s="6">
        <v>3.9588043478260859</v>
      </c>
      <c r="T59" s="6">
        <v>4.0633695652173909</v>
      </c>
      <c r="U59" s="6">
        <v>0</v>
      </c>
      <c r="V59" s="6">
        <f>SUM(NonNurse[[#This Row],[Occupational Therapist Hours]],NonNurse[[#This Row],[OT Assistant Hours]],NonNurse[[#This Row],[OT Aide Hours]])/NonNurse[[#This Row],[MDS Census]]</f>
        <v>0.14681519793117168</v>
      </c>
      <c r="W59" s="6">
        <v>2.4979347826086964</v>
      </c>
      <c r="X59" s="6">
        <v>4.5182608695652178</v>
      </c>
      <c r="Y59" s="6">
        <v>0.75</v>
      </c>
      <c r="Z59" s="6">
        <f>SUM(NonNurse[[#This Row],[Physical Therapist (PT) Hours]],NonNurse[[#This Row],[PT Assistant Hours]],NonNurse[[#This Row],[PT Aide Hours]])/NonNurse[[#This Row],[MDS Census]]</f>
        <v>0.14213049532524372</v>
      </c>
      <c r="AA59" s="6">
        <v>0</v>
      </c>
      <c r="AB59" s="6">
        <v>0</v>
      </c>
      <c r="AC59" s="6">
        <v>0</v>
      </c>
      <c r="AD59" s="6">
        <v>2.7798913043478262</v>
      </c>
      <c r="AE59" s="6">
        <v>0</v>
      </c>
      <c r="AF59" s="6">
        <v>0</v>
      </c>
      <c r="AG59" s="6">
        <v>0</v>
      </c>
      <c r="AH59" s="1">
        <v>265492</v>
      </c>
      <c r="AI59">
        <v>7</v>
      </c>
    </row>
    <row r="60" spans="1:35" x14ac:dyDescent="0.25">
      <c r="A60" t="s">
        <v>496</v>
      </c>
      <c r="B60" t="s">
        <v>217</v>
      </c>
      <c r="C60" t="s">
        <v>659</v>
      </c>
      <c r="D60" t="s">
        <v>601</v>
      </c>
      <c r="E60" s="6">
        <v>113.59782608695652</v>
      </c>
      <c r="F60" s="6">
        <v>0</v>
      </c>
      <c r="G60" s="6">
        <v>0.69836956521739135</v>
      </c>
      <c r="H60" s="6">
        <v>0.57608695652173914</v>
      </c>
      <c r="I60" s="6">
        <v>0.32608695652173914</v>
      </c>
      <c r="J60" s="6">
        <v>0</v>
      </c>
      <c r="K60" s="6">
        <v>0</v>
      </c>
      <c r="L60" s="6">
        <v>0</v>
      </c>
      <c r="M60" s="6">
        <v>0</v>
      </c>
      <c r="N60" s="6">
        <v>0</v>
      </c>
      <c r="O60" s="6">
        <f>SUM(NonNurse[[#This Row],[Qualified Social Work Staff Hours]],NonNurse[[#This Row],[Other Social Work Staff Hours]])/NonNurse[[#This Row],[MDS Census]]</f>
        <v>0</v>
      </c>
      <c r="P60" s="6">
        <v>0</v>
      </c>
      <c r="Q60" s="6">
        <v>0</v>
      </c>
      <c r="R60" s="6">
        <f>SUM(NonNurse[[#This Row],[Qualified Activities Professional Hours]],NonNurse[[#This Row],[Other Activities Professional Hours]])/NonNurse[[#This Row],[MDS Census]]</f>
        <v>0</v>
      </c>
      <c r="S60" s="6">
        <v>0</v>
      </c>
      <c r="T60" s="6">
        <v>0</v>
      </c>
      <c r="U60" s="6">
        <v>0</v>
      </c>
      <c r="V60" s="6">
        <f>SUM(NonNurse[[#This Row],[Occupational Therapist Hours]],NonNurse[[#This Row],[OT Assistant Hours]],NonNurse[[#This Row],[OT Aide Hours]])/NonNurse[[#This Row],[MDS Census]]</f>
        <v>0</v>
      </c>
      <c r="W60" s="6">
        <v>0</v>
      </c>
      <c r="X60" s="6">
        <v>0</v>
      </c>
      <c r="Y60" s="6">
        <v>0</v>
      </c>
      <c r="Z60" s="6">
        <f>SUM(NonNurse[[#This Row],[Physical Therapist (PT) Hours]],NonNurse[[#This Row],[PT Assistant Hours]],NonNurse[[#This Row],[PT Aide Hours]])/NonNurse[[#This Row],[MDS Census]]</f>
        <v>0</v>
      </c>
      <c r="AA60" s="6">
        <v>0</v>
      </c>
      <c r="AB60" s="6">
        <v>0</v>
      </c>
      <c r="AC60" s="6">
        <v>0</v>
      </c>
      <c r="AD60" s="6">
        <v>0</v>
      </c>
      <c r="AE60" s="6">
        <v>0</v>
      </c>
      <c r="AF60" s="6">
        <v>0</v>
      </c>
      <c r="AG60" s="6">
        <v>0.13043478260869565</v>
      </c>
      <c r="AH60" s="1">
        <v>265526</v>
      </c>
      <c r="AI60">
        <v>7</v>
      </c>
    </row>
    <row r="61" spans="1:35" x14ac:dyDescent="0.25">
      <c r="A61" t="s">
        <v>496</v>
      </c>
      <c r="B61" t="s">
        <v>40</v>
      </c>
      <c r="C61" t="s">
        <v>646</v>
      </c>
      <c r="D61" t="s">
        <v>553</v>
      </c>
      <c r="E61" s="6">
        <v>32.826086956521742</v>
      </c>
      <c r="F61" s="6">
        <v>10.053586956521739</v>
      </c>
      <c r="G61" s="6">
        <v>0</v>
      </c>
      <c r="H61" s="6">
        <v>0.10771739130434783</v>
      </c>
      <c r="I61" s="6">
        <v>0.2608695652173913</v>
      </c>
      <c r="J61" s="6">
        <v>0</v>
      </c>
      <c r="K61" s="6">
        <v>0</v>
      </c>
      <c r="L61" s="6">
        <v>1.2555434782608694</v>
      </c>
      <c r="M61" s="6">
        <v>0</v>
      </c>
      <c r="N61" s="6">
        <v>4.4697826086956516</v>
      </c>
      <c r="O61" s="6">
        <f>SUM(NonNurse[[#This Row],[Qualified Social Work Staff Hours]],NonNurse[[#This Row],[Other Social Work Staff Hours]])/NonNurse[[#This Row],[MDS Census]]</f>
        <v>0.13616556291390725</v>
      </c>
      <c r="P61" s="6">
        <v>0</v>
      </c>
      <c r="Q61" s="6">
        <v>0</v>
      </c>
      <c r="R61" s="6">
        <f>SUM(NonNurse[[#This Row],[Qualified Activities Professional Hours]],NonNurse[[#This Row],[Other Activities Professional Hours]])/NonNurse[[#This Row],[MDS Census]]</f>
        <v>0</v>
      </c>
      <c r="S61" s="6">
        <v>0.20999999999999996</v>
      </c>
      <c r="T61" s="6">
        <v>2.12445652173913</v>
      </c>
      <c r="U61" s="6">
        <v>0</v>
      </c>
      <c r="V61" s="6">
        <f>SUM(NonNurse[[#This Row],[Occupational Therapist Hours]],NonNurse[[#This Row],[OT Assistant Hours]],NonNurse[[#This Row],[OT Aide Hours]])/NonNurse[[#This Row],[MDS Census]]</f>
        <v>7.1115894039735075E-2</v>
      </c>
      <c r="W61" s="6">
        <v>2.0357608695652174</v>
      </c>
      <c r="X61" s="6">
        <v>0.52358695652173926</v>
      </c>
      <c r="Y61" s="6">
        <v>0</v>
      </c>
      <c r="Z61" s="6">
        <f>SUM(NonNurse[[#This Row],[Physical Therapist (PT) Hours]],NonNurse[[#This Row],[PT Assistant Hours]],NonNurse[[#This Row],[PT Aide Hours]])/NonNurse[[#This Row],[MDS Census]]</f>
        <v>7.796688741721855E-2</v>
      </c>
      <c r="AA61" s="6">
        <v>0</v>
      </c>
      <c r="AB61" s="6">
        <v>0</v>
      </c>
      <c r="AC61" s="6">
        <v>0</v>
      </c>
      <c r="AD61" s="6">
        <v>0</v>
      </c>
      <c r="AE61" s="6">
        <v>0</v>
      </c>
      <c r="AF61" s="6">
        <v>0</v>
      </c>
      <c r="AG61" s="6">
        <v>0</v>
      </c>
      <c r="AH61" s="1">
        <v>265165</v>
      </c>
      <c r="AI61">
        <v>7</v>
      </c>
    </row>
    <row r="62" spans="1:35" x14ac:dyDescent="0.25">
      <c r="A62" t="s">
        <v>496</v>
      </c>
      <c r="B62" t="s">
        <v>29</v>
      </c>
      <c r="C62" t="s">
        <v>728</v>
      </c>
      <c r="D62" t="s">
        <v>596</v>
      </c>
      <c r="E62" s="6">
        <v>53.565217391304351</v>
      </c>
      <c r="F62" s="6">
        <v>14.967391304347826</v>
      </c>
      <c r="G62" s="6">
        <v>0.19565217391304349</v>
      </c>
      <c r="H62" s="6">
        <v>0.32065217391304346</v>
      </c>
      <c r="I62" s="6">
        <v>5.1304347826086953</v>
      </c>
      <c r="J62" s="6">
        <v>0</v>
      </c>
      <c r="K62" s="6">
        <v>0</v>
      </c>
      <c r="L62" s="6">
        <v>8.679239130434782</v>
      </c>
      <c r="M62" s="6">
        <v>5.2173913043478262</v>
      </c>
      <c r="N62" s="6">
        <v>0</v>
      </c>
      <c r="O62" s="6">
        <f>SUM(NonNurse[[#This Row],[Qualified Social Work Staff Hours]],NonNurse[[#This Row],[Other Social Work Staff Hours]])/NonNurse[[#This Row],[MDS Census]]</f>
        <v>9.7402597402597393E-2</v>
      </c>
      <c r="P62" s="6">
        <v>5.0322826086956525</v>
      </c>
      <c r="Q62" s="6">
        <v>4.5867391304347844</v>
      </c>
      <c r="R62" s="6">
        <f>SUM(NonNurse[[#This Row],[Qualified Activities Professional Hours]],NonNurse[[#This Row],[Other Activities Professional Hours]])/NonNurse[[#This Row],[MDS Census]]</f>
        <v>0.17957589285714287</v>
      </c>
      <c r="S62" s="6">
        <v>6.5984782608695642</v>
      </c>
      <c r="T62" s="6">
        <v>4.078913043478261</v>
      </c>
      <c r="U62" s="6">
        <v>0</v>
      </c>
      <c r="V62" s="6">
        <f>SUM(NonNurse[[#This Row],[Occupational Therapist Hours]],NonNurse[[#This Row],[OT Assistant Hours]],NonNurse[[#This Row],[OT Aide Hours]])/NonNurse[[#This Row],[MDS Census]]</f>
        <v>0.19933441558441556</v>
      </c>
      <c r="W62" s="6">
        <v>3.6642391304347828</v>
      </c>
      <c r="X62" s="6">
        <v>5.1745652173913026</v>
      </c>
      <c r="Y62" s="6">
        <v>0</v>
      </c>
      <c r="Z62" s="6">
        <f>SUM(NonNurse[[#This Row],[Physical Therapist (PT) Hours]],NonNurse[[#This Row],[PT Assistant Hours]],NonNurse[[#This Row],[PT Aide Hours]])/NonNurse[[#This Row],[MDS Census]]</f>
        <v>0.16501014610389608</v>
      </c>
      <c r="AA62" s="6">
        <v>0.14130434782608695</v>
      </c>
      <c r="AB62" s="6">
        <v>0</v>
      </c>
      <c r="AC62" s="6">
        <v>0</v>
      </c>
      <c r="AD62" s="6">
        <v>0</v>
      </c>
      <c r="AE62" s="6">
        <v>0</v>
      </c>
      <c r="AF62" s="6">
        <v>0</v>
      </c>
      <c r="AG62" s="6">
        <v>0</v>
      </c>
      <c r="AH62" s="1">
        <v>265142</v>
      </c>
      <c r="AI62">
        <v>7</v>
      </c>
    </row>
    <row r="63" spans="1:35" x14ac:dyDescent="0.25">
      <c r="A63" t="s">
        <v>496</v>
      </c>
      <c r="B63" t="s">
        <v>96</v>
      </c>
      <c r="C63" t="s">
        <v>716</v>
      </c>
      <c r="D63" t="s">
        <v>593</v>
      </c>
      <c r="E63" s="6">
        <v>99.010869565217391</v>
      </c>
      <c r="F63" s="6">
        <v>0.52173913043478259</v>
      </c>
      <c r="G63" s="6">
        <v>0.61956521739130432</v>
      </c>
      <c r="H63" s="6">
        <v>0.30978260869565216</v>
      </c>
      <c r="I63" s="6">
        <v>1.3913043478260869</v>
      </c>
      <c r="J63" s="6">
        <v>0</v>
      </c>
      <c r="K63" s="6">
        <v>0</v>
      </c>
      <c r="L63" s="6">
        <v>3.1673913043478272</v>
      </c>
      <c r="M63" s="6">
        <v>4.6956521739130439</v>
      </c>
      <c r="N63" s="6">
        <v>0</v>
      </c>
      <c r="O63" s="6">
        <f>SUM(NonNurse[[#This Row],[Qualified Social Work Staff Hours]],NonNurse[[#This Row],[Other Social Work Staff Hours]])/NonNurse[[#This Row],[MDS Census]]</f>
        <v>4.7425623010209687E-2</v>
      </c>
      <c r="P63" s="6">
        <v>4.3218478260869571</v>
      </c>
      <c r="Q63" s="6">
        <v>2.7103260869565218</v>
      </c>
      <c r="R63" s="6">
        <f>SUM(NonNurse[[#This Row],[Qualified Activities Professional Hours]],NonNurse[[#This Row],[Other Activities Professional Hours]])/NonNurse[[#This Row],[MDS Census]]</f>
        <v>7.1024261719178847E-2</v>
      </c>
      <c r="S63" s="6">
        <v>0.99184782608695665</v>
      </c>
      <c r="T63" s="6">
        <v>4.0097826086956525</v>
      </c>
      <c r="U63" s="6">
        <v>1.0869565217391304</v>
      </c>
      <c r="V63" s="6">
        <f>SUM(NonNurse[[#This Row],[Occupational Therapist Hours]],NonNurse[[#This Row],[OT Assistant Hours]],NonNurse[[#This Row],[OT Aide Hours]])/NonNurse[[#This Row],[MDS Census]]</f>
        <v>6.1494126687891101E-2</v>
      </c>
      <c r="W63" s="6">
        <v>1.153913043478261</v>
      </c>
      <c r="X63" s="6">
        <v>9.9030434782608712</v>
      </c>
      <c r="Y63" s="6">
        <v>0</v>
      </c>
      <c r="Z63" s="6">
        <f>SUM(NonNurse[[#This Row],[Physical Therapist (PT) Hours]],NonNurse[[#This Row],[PT Assistant Hours]],NonNurse[[#This Row],[PT Aide Hours]])/NonNurse[[#This Row],[MDS Census]]</f>
        <v>0.1116741684048743</v>
      </c>
      <c r="AA63" s="6">
        <v>0</v>
      </c>
      <c r="AB63" s="6">
        <v>0</v>
      </c>
      <c r="AC63" s="6">
        <v>0</v>
      </c>
      <c r="AD63" s="6">
        <v>0</v>
      </c>
      <c r="AE63" s="6">
        <v>0</v>
      </c>
      <c r="AF63" s="6">
        <v>0</v>
      </c>
      <c r="AG63" s="6">
        <v>0</v>
      </c>
      <c r="AH63" s="1">
        <v>265331</v>
      </c>
      <c r="AI63">
        <v>7</v>
      </c>
    </row>
    <row r="64" spans="1:35" x14ac:dyDescent="0.25">
      <c r="A64" t="s">
        <v>496</v>
      </c>
      <c r="B64" t="s">
        <v>46</v>
      </c>
      <c r="C64" t="s">
        <v>716</v>
      </c>
      <c r="D64" t="s">
        <v>593</v>
      </c>
      <c r="E64" s="6">
        <v>63.652173913043477</v>
      </c>
      <c r="F64" s="6">
        <v>5.1304347826086953</v>
      </c>
      <c r="G64" s="6">
        <v>0</v>
      </c>
      <c r="H64" s="6">
        <v>0.35902173913043495</v>
      </c>
      <c r="I64" s="6">
        <v>4.9239130434782608</v>
      </c>
      <c r="J64" s="6">
        <v>0</v>
      </c>
      <c r="K64" s="6">
        <v>0</v>
      </c>
      <c r="L64" s="6">
        <v>3.3558695652173909</v>
      </c>
      <c r="M64" s="6">
        <v>5.6793478260869561</v>
      </c>
      <c r="N64" s="6">
        <v>0</v>
      </c>
      <c r="O64" s="6">
        <f>SUM(NonNurse[[#This Row],[Qualified Social Work Staff Hours]],NonNurse[[#This Row],[Other Social Work Staff Hours]])/NonNurse[[#This Row],[MDS Census]]</f>
        <v>8.9224726775956276E-2</v>
      </c>
      <c r="P64" s="6">
        <v>5.1304347826086953</v>
      </c>
      <c r="Q64" s="6">
        <v>5.4021739130434785</v>
      </c>
      <c r="R64" s="6">
        <f>SUM(NonNurse[[#This Row],[Qualified Activities Professional Hours]],NonNurse[[#This Row],[Other Activities Professional Hours]])/NonNurse[[#This Row],[MDS Census]]</f>
        <v>0.16547131147540983</v>
      </c>
      <c r="S64" s="6">
        <v>5.3847826086956507</v>
      </c>
      <c r="T64" s="6">
        <v>15.577282608695656</v>
      </c>
      <c r="U64" s="6">
        <v>0</v>
      </c>
      <c r="V64" s="6">
        <f>SUM(NonNurse[[#This Row],[Occupational Therapist Hours]],NonNurse[[#This Row],[OT Assistant Hours]],NonNurse[[#This Row],[OT Aide Hours]])/NonNurse[[#This Row],[MDS Census]]</f>
        <v>0.32932206284153009</v>
      </c>
      <c r="W64" s="6">
        <v>6.6914130434782608</v>
      </c>
      <c r="X64" s="6">
        <v>10.951956521739129</v>
      </c>
      <c r="Y64" s="6">
        <v>0</v>
      </c>
      <c r="Z64" s="6">
        <f>SUM(NonNurse[[#This Row],[Physical Therapist (PT) Hours]],NonNurse[[#This Row],[PT Assistant Hours]],NonNurse[[#This Row],[PT Aide Hours]])/NonNurse[[#This Row],[MDS Census]]</f>
        <v>0.27718408469945355</v>
      </c>
      <c r="AA64" s="6">
        <v>0</v>
      </c>
      <c r="AB64" s="6">
        <v>0</v>
      </c>
      <c r="AC64" s="6">
        <v>0</v>
      </c>
      <c r="AD64" s="6">
        <v>0</v>
      </c>
      <c r="AE64" s="6">
        <v>2.7934782608695654</v>
      </c>
      <c r="AF64" s="6">
        <v>0</v>
      </c>
      <c r="AG64" s="6">
        <v>0</v>
      </c>
      <c r="AH64" s="1">
        <v>265174</v>
      </c>
      <c r="AI64">
        <v>7</v>
      </c>
    </row>
    <row r="65" spans="1:35" x14ac:dyDescent="0.25">
      <c r="A65" t="s">
        <v>496</v>
      </c>
      <c r="B65" t="s">
        <v>227</v>
      </c>
      <c r="C65" t="s">
        <v>799</v>
      </c>
      <c r="D65" t="s">
        <v>554</v>
      </c>
      <c r="E65" s="6">
        <v>86.352112676056336</v>
      </c>
      <c r="F65" s="6">
        <v>5.552816901408451</v>
      </c>
      <c r="G65" s="6">
        <v>0</v>
      </c>
      <c r="H65" s="6">
        <v>0.56690140845070425</v>
      </c>
      <c r="I65" s="6">
        <v>1.2535211267605635</v>
      </c>
      <c r="J65" s="6">
        <v>0</v>
      </c>
      <c r="K65" s="6">
        <v>0</v>
      </c>
      <c r="L65" s="6">
        <v>3.0316901408450705</v>
      </c>
      <c r="M65" s="6">
        <v>5.464788732394366</v>
      </c>
      <c r="N65" s="6">
        <v>3.0598591549295775</v>
      </c>
      <c r="O65" s="6">
        <f>SUM(NonNurse[[#This Row],[Qualified Social Work Staff Hours]],NonNurse[[#This Row],[Other Social Work Staff Hours]])/NonNurse[[#This Row],[MDS Census]]</f>
        <v>9.8719621595172086E-2</v>
      </c>
      <c r="P65" s="6">
        <v>5.5140845070422539</v>
      </c>
      <c r="Q65" s="6">
        <v>11.204225352112676</v>
      </c>
      <c r="R65" s="6">
        <f>SUM(NonNurse[[#This Row],[Qualified Activities Professional Hours]],NonNurse[[#This Row],[Other Activities Professional Hours]])/NonNurse[[#This Row],[MDS Census]]</f>
        <v>0.19360626325232425</v>
      </c>
      <c r="S65" s="6">
        <v>3.5774647887323945</v>
      </c>
      <c r="T65" s="6">
        <v>5.102112676056338</v>
      </c>
      <c r="U65" s="6">
        <v>0</v>
      </c>
      <c r="V65" s="6">
        <f>SUM(NonNurse[[#This Row],[Occupational Therapist Hours]],NonNurse[[#This Row],[OT Assistant Hours]],NonNurse[[#This Row],[OT Aide Hours]])/NonNurse[[#This Row],[MDS Census]]</f>
        <v>0.10051378241722395</v>
      </c>
      <c r="W65" s="6">
        <v>6.048028169014084</v>
      </c>
      <c r="X65" s="6">
        <v>5.852112676056338</v>
      </c>
      <c r="Y65" s="6">
        <v>5.084507042253521</v>
      </c>
      <c r="Z65" s="6">
        <f>SUM(NonNurse[[#This Row],[Physical Therapist (PT) Hours]],NonNurse[[#This Row],[PT Assistant Hours]],NonNurse[[#This Row],[PT Aide Hours]])/NonNurse[[#This Row],[MDS Census]]</f>
        <v>0.19669058881096066</v>
      </c>
      <c r="AA65" s="6">
        <v>0</v>
      </c>
      <c r="AB65" s="6">
        <v>0</v>
      </c>
      <c r="AC65" s="6">
        <v>0</v>
      </c>
      <c r="AD65" s="6">
        <v>0</v>
      </c>
      <c r="AE65" s="6">
        <v>0</v>
      </c>
      <c r="AF65" s="6">
        <v>0</v>
      </c>
      <c r="AG65" s="6">
        <v>0</v>
      </c>
      <c r="AH65" s="1">
        <v>265545</v>
      </c>
      <c r="AI65">
        <v>7</v>
      </c>
    </row>
    <row r="66" spans="1:35" x14ac:dyDescent="0.25">
      <c r="A66" t="s">
        <v>496</v>
      </c>
      <c r="B66" t="s">
        <v>262</v>
      </c>
      <c r="C66" t="s">
        <v>679</v>
      </c>
      <c r="D66" t="s">
        <v>534</v>
      </c>
      <c r="E66" s="6">
        <v>29.239130434782609</v>
      </c>
      <c r="F66" s="6">
        <v>0</v>
      </c>
      <c r="G66" s="6">
        <v>0.14402173913043478</v>
      </c>
      <c r="H66" s="6">
        <v>0</v>
      </c>
      <c r="I66" s="6">
        <v>0</v>
      </c>
      <c r="J66" s="6">
        <v>0</v>
      </c>
      <c r="K66" s="6">
        <v>3.6956521739130437E-2</v>
      </c>
      <c r="L66" s="6">
        <v>0.48869565217391314</v>
      </c>
      <c r="M66" s="6">
        <v>0</v>
      </c>
      <c r="N66" s="6">
        <v>0</v>
      </c>
      <c r="O66" s="6">
        <f>SUM(NonNurse[[#This Row],[Qualified Social Work Staff Hours]],NonNurse[[#This Row],[Other Social Work Staff Hours]])/NonNurse[[#This Row],[MDS Census]]</f>
        <v>0</v>
      </c>
      <c r="P66" s="6">
        <v>0</v>
      </c>
      <c r="Q66" s="6">
        <v>5.4048913043478262</v>
      </c>
      <c r="R66" s="6">
        <f>SUM(NonNurse[[#This Row],[Qualified Activities Professional Hours]],NonNurse[[#This Row],[Other Activities Professional Hours]])/NonNurse[[#This Row],[MDS Census]]</f>
        <v>0.18485130111524165</v>
      </c>
      <c r="S66" s="6">
        <v>0.37489130434782603</v>
      </c>
      <c r="T66" s="6">
        <v>2.3979347826086959</v>
      </c>
      <c r="U66" s="6">
        <v>0</v>
      </c>
      <c r="V66" s="6">
        <f>SUM(NonNurse[[#This Row],[Occupational Therapist Hours]],NonNurse[[#This Row],[OT Assistant Hours]],NonNurse[[#This Row],[OT Aide Hours]])/NonNurse[[#This Row],[MDS Census]]</f>
        <v>9.4832713754646844E-2</v>
      </c>
      <c r="W66" s="6">
        <v>0.28652173913043477</v>
      </c>
      <c r="X66" s="6">
        <v>1.1135869565217391</v>
      </c>
      <c r="Y66" s="6">
        <v>3.3695652173913042</v>
      </c>
      <c r="Z66" s="6">
        <f>SUM(NonNurse[[#This Row],[Physical Therapist (PT) Hours]],NonNurse[[#This Row],[PT Assistant Hours]],NonNurse[[#This Row],[PT Aide Hours]])/NonNurse[[#This Row],[MDS Census]]</f>
        <v>0.1631263940520446</v>
      </c>
      <c r="AA66" s="6">
        <v>0</v>
      </c>
      <c r="AB66" s="6">
        <v>0</v>
      </c>
      <c r="AC66" s="6">
        <v>0</v>
      </c>
      <c r="AD66" s="6">
        <v>1.5869565217391304</v>
      </c>
      <c r="AE66" s="6">
        <v>0</v>
      </c>
      <c r="AF66" s="6">
        <v>0</v>
      </c>
      <c r="AG66" s="6">
        <v>5.434782608695652E-3</v>
      </c>
      <c r="AH66" s="1">
        <v>265599</v>
      </c>
      <c r="AI66">
        <v>7</v>
      </c>
    </row>
    <row r="67" spans="1:35" x14ac:dyDescent="0.25">
      <c r="A67" t="s">
        <v>496</v>
      </c>
      <c r="B67" t="s">
        <v>193</v>
      </c>
      <c r="C67" t="s">
        <v>790</v>
      </c>
      <c r="D67" t="s">
        <v>550</v>
      </c>
      <c r="E67" s="6">
        <v>46.413043478260867</v>
      </c>
      <c r="F67" s="6">
        <v>10.217391304347826</v>
      </c>
      <c r="G67" s="6">
        <v>0</v>
      </c>
      <c r="H67" s="6">
        <v>0</v>
      </c>
      <c r="I67" s="6">
        <v>0</v>
      </c>
      <c r="J67" s="6">
        <v>0</v>
      </c>
      <c r="K67" s="6">
        <v>0</v>
      </c>
      <c r="L67" s="6">
        <v>6.0108695652173916E-2</v>
      </c>
      <c r="M67" s="6">
        <v>0</v>
      </c>
      <c r="N67" s="6">
        <v>5.6875</v>
      </c>
      <c r="O67" s="6">
        <f>SUM(NonNurse[[#This Row],[Qualified Social Work Staff Hours]],NonNurse[[#This Row],[Other Social Work Staff Hours]])/NonNurse[[#This Row],[MDS Census]]</f>
        <v>0.12254098360655738</v>
      </c>
      <c r="P67" s="6">
        <v>0</v>
      </c>
      <c r="Q67" s="6">
        <v>13.160326086956522</v>
      </c>
      <c r="R67" s="6">
        <f>SUM(NonNurse[[#This Row],[Qualified Activities Professional Hours]],NonNurse[[#This Row],[Other Activities Professional Hours]])/NonNurse[[#This Row],[MDS Census]]</f>
        <v>0.28354800936768149</v>
      </c>
      <c r="S67" s="6">
        <v>0.83836956521739125</v>
      </c>
      <c r="T67" s="6">
        <v>1.703586956521739</v>
      </c>
      <c r="U67" s="6">
        <v>0</v>
      </c>
      <c r="V67" s="6">
        <f>SUM(NonNurse[[#This Row],[Occupational Therapist Hours]],NonNurse[[#This Row],[OT Assistant Hours]],NonNurse[[#This Row],[OT Aide Hours]])/NonNurse[[#This Row],[MDS Census]]</f>
        <v>5.4768149882903974E-2</v>
      </c>
      <c r="W67" s="6">
        <v>0.27989130434782611</v>
      </c>
      <c r="X67" s="6">
        <v>2.5242391304347827</v>
      </c>
      <c r="Y67" s="6">
        <v>0</v>
      </c>
      <c r="Z67" s="6">
        <f>SUM(NonNurse[[#This Row],[Physical Therapist (PT) Hours]],NonNurse[[#This Row],[PT Assistant Hours]],NonNurse[[#This Row],[PT Aide Hours]])/NonNurse[[#This Row],[MDS Census]]</f>
        <v>6.04168618266979E-2</v>
      </c>
      <c r="AA67" s="6">
        <v>0</v>
      </c>
      <c r="AB67" s="6">
        <v>0</v>
      </c>
      <c r="AC67" s="6">
        <v>0</v>
      </c>
      <c r="AD67" s="6">
        <v>0</v>
      </c>
      <c r="AE67" s="6">
        <v>0</v>
      </c>
      <c r="AF67" s="6">
        <v>0</v>
      </c>
      <c r="AG67" s="6">
        <v>0</v>
      </c>
      <c r="AH67" s="1">
        <v>265485</v>
      </c>
      <c r="AI67">
        <v>7</v>
      </c>
    </row>
    <row r="68" spans="1:35" x14ac:dyDescent="0.25">
      <c r="A68" t="s">
        <v>496</v>
      </c>
      <c r="B68" t="s">
        <v>154</v>
      </c>
      <c r="C68" t="s">
        <v>638</v>
      </c>
      <c r="D68" t="s">
        <v>560</v>
      </c>
      <c r="E68" s="6">
        <v>40.054347826086953</v>
      </c>
      <c r="F68" s="6">
        <v>12.655978260869563</v>
      </c>
      <c r="G68" s="6">
        <v>0</v>
      </c>
      <c r="H68" s="6">
        <v>0</v>
      </c>
      <c r="I68" s="6">
        <v>0.25</v>
      </c>
      <c r="J68" s="6">
        <v>0</v>
      </c>
      <c r="K68" s="6">
        <v>0</v>
      </c>
      <c r="L68" s="6">
        <v>2.8026086956521747</v>
      </c>
      <c r="M68" s="6">
        <v>4.6315217391304353</v>
      </c>
      <c r="N68" s="6">
        <v>0</v>
      </c>
      <c r="O68" s="6">
        <f>SUM(NonNurse[[#This Row],[Qualified Social Work Staff Hours]],NonNurse[[#This Row],[Other Social Work Staff Hours]])/NonNurse[[#This Row],[MDS Census]]</f>
        <v>0.11563093622795118</v>
      </c>
      <c r="P68" s="6">
        <v>4.5228260869565222</v>
      </c>
      <c r="Q68" s="6">
        <v>0</v>
      </c>
      <c r="R68" s="6">
        <f>SUM(NonNurse[[#This Row],[Qualified Activities Professional Hours]],NonNurse[[#This Row],[Other Activities Professional Hours]])/NonNurse[[#This Row],[MDS Census]]</f>
        <v>0.11291723202170965</v>
      </c>
      <c r="S68" s="6">
        <v>0.27782608695652172</v>
      </c>
      <c r="T68" s="6">
        <v>3.719239130434782</v>
      </c>
      <c r="U68" s="6">
        <v>0</v>
      </c>
      <c r="V68" s="6">
        <f>SUM(NonNurse[[#This Row],[Occupational Therapist Hours]],NonNurse[[#This Row],[OT Assistant Hours]],NonNurse[[#This Row],[OT Aide Hours]])/NonNurse[[#This Row],[MDS Census]]</f>
        <v>9.97910447761194E-2</v>
      </c>
      <c r="W68" s="6">
        <v>2.8252173913043492</v>
      </c>
      <c r="X68" s="6">
        <v>4.2633695652173929</v>
      </c>
      <c r="Y68" s="6">
        <v>0.54347826086956519</v>
      </c>
      <c r="Z68" s="6">
        <f>SUM(NonNurse[[#This Row],[Physical Therapist (PT) Hours]],NonNurse[[#This Row],[PT Assistant Hours]],NonNurse[[#This Row],[PT Aide Hours]])/NonNurse[[#This Row],[MDS Census]]</f>
        <v>0.19054274084124839</v>
      </c>
      <c r="AA68" s="6">
        <v>0</v>
      </c>
      <c r="AB68" s="6">
        <v>0</v>
      </c>
      <c r="AC68" s="6">
        <v>0</v>
      </c>
      <c r="AD68" s="6">
        <v>29.207608695652173</v>
      </c>
      <c r="AE68" s="6">
        <v>0</v>
      </c>
      <c r="AF68" s="6">
        <v>0</v>
      </c>
      <c r="AG68" s="6">
        <v>0</v>
      </c>
      <c r="AH68" s="1">
        <v>265416</v>
      </c>
      <c r="AI68">
        <v>7</v>
      </c>
    </row>
    <row r="69" spans="1:35" x14ac:dyDescent="0.25">
      <c r="A69" t="s">
        <v>496</v>
      </c>
      <c r="B69" t="s">
        <v>209</v>
      </c>
      <c r="C69" t="s">
        <v>797</v>
      </c>
      <c r="D69" t="s">
        <v>528</v>
      </c>
      <c r="E69" s="6">
        <v>68.043478260869563</v>
      </c>
      <c r="F69" s="6">
        <v>13.327608695652172</v>
      </c>
      <c r="G69" s="6">
        <v>0</v>
      </c>
      <c r="H69" s="6">
        <v>0.21108695652173914</v>
      </c>
      <c r="I69" s="6">
        <v>0.60869565217391308</v>
      </c>
      <c r="J69" s="6">
        <v>0</v>
      </c>
      <c r="K69" s="6">
        <v>0</v>
      </c>
      <c r="L69" s="6">
        <v>0.94923913043478292</v>
      </c>
      <c r="M69" s="6">
        <v>0</v>
      </c>
      <c r="N69" s="6">
        <v>4.5271739130434785</v>
      </c>
      <c r="O69" s="6">
        <f>SUM(NonNurse[[#This Row],[Qualified Social Work Staff Hours]],NonNurse[[#This Row],[Other Social Work Staff Hours]])/NonNurse[[#This Row],[MDS Census]]</f>
        <v>6.6533546325878601E-2</v>
      </c>
      <c r="P69" s="6">
        <v>4.0917391304347817</v>
      </c>
      <c r="Q69" s="6">
        <v>0.14097826086956522</v>
      </c>
      <c r="R69" s="6">
        <f>SUM(NonNurse[[#This Row],[Qualified Activities Professional Hours]],NonNurse[[#This Row],[Other Activities Professional Hours]])/NonNurse[[#This Row],[MDS Census]]</f>
        <v>6.2206070287539932E-2</v>
      </c>
      <c r="S69" s="6">
        <v>0.22728260869565214</v>
      </c>
      <c r="T69" s="6">
        <v>3.9999999999999994E-2</v>
      </c>
      <c r="U69" s="6">
        <v>0</v>
      </c>
      <c r="V69" s="6">
        <f>SUM(NonNurse[[#This Row],[Occupational Therapist Hours]],NonNurse[[#This Row],[OT Assistant Hours]],NonNurse[[#This Row],[OT Aide Hours]])/NonNurse[[#This Row],[MDS Census]]</f>
        <v>3.9281150159744399E-3</v>
      </c>
      <c r="W69" s="6">
        <v>2.1135869565217389</v>
      </c>
      <c r="X69" s="6">
        <v>0</v>
      </c>
      <c r="Y69" s="6">
        <v>0</v>
      </c>
      <c r="Z69" s="6">
        <f>SUM(NonNurse[[#This Row],[Physical Therapist (PT) Hours]],NonNurse[[#This Row],[PT Assistant Hours]],NonNurse[[#This Row],[PT Aide Hours]])/NonNurse[[#This Row],[MDS Census]]</f>
        <v>3.1062300319488815E-2</v>
      </c>
      <c r="AA69" s="6">
        <v>0</v>
      </c>
      <c r="AB69" s="6">
        <v>0</v>
      </c>
      <c r="AC69" s="6">
        <v>0</v>
      </c>
      <c r="AD69" s="6">
        <v>0</v>
      </c>
      <c r="AE69" s="6">
        <v>0</v>
      </c>
      <c r="AF69" s="6">
        <v>0</v>
      </c>
      <c r="AG69" s="6">
        <v>0</v>
      </c>
      <c r="AH69" s="1">
        <v>265514</v>
      </c>
      <c r="AI69">
        <v>7</v>
      </c>
    </row>
    <row r="70" spans="1:35" x14ac:dyDescent="0.25">
      <c r="A70" t="s">
        <v>496</v>
      </c>
      <c r="B70" t="s">
        <v>269</v>
      </c>
      <c r="C70" t="s">
        <v>775</v>
      </c>
      <c r="D70" t="s">
        <v>572</v>
      </c>
      <c r="E70" s="6">
        <v>49.880434782608695</v>
      </c>
      <c r="F70" s="6">
        <v>10.53532608695652</v>
      </c>
      <c r="G70" s="6">
        <v>8.4239130434782608E-2</v>
      </c>
      <c r="H70" s="6">
        <v>0.16847826086956522</v>
      </c>
      <c r="I70" s="6">
        <v>0.30434782608695654</v>
      </c>
      <c r="J70" s="6">
        <v>0</v>
      </c>
      <c r="K70" s="6">
        <v>0.23641304347826086</v>
      </c>
      <c r="L70" s="6">
        <v>0.79217391304347839</v>
      </c>
      <c r="M70" s="6">
        <v>0</v>
      </c>
      <c r="N70" s="6">
        <v>5.8045652173913043</v>
      </c>
      <c r="O70" s="6">
        <f>SUM(NonNurse[[#This Row],[Qualified Social Work Staff Hours]],NonNurse[[#This Row],[Other Social Work Staff Hours]])/NonNurse[[#This Row],[MDS Census]]</f>
        <v>0.11636957942906952</v>
      </c>
      <c r="P70" s="6">
        <v>4.9851086956521726</v>
      </c>
      <c r="Q70" s="6">
        <v>0</v>
      </c>
      <c r="R70" s="6">
        <f>SUM(NonNurse[[#This Row],[Qualified Activities Professional Hours]],NonNurse[[#This Row],[Other Activities Professional Hours]])/NonNurse[[#This Row],[MDS Census]]</f>
        <v>9.9941163652211784E-2</v>
      </c>
      <c r="S70" s="6">
        <v>0.52032608695652183</v>
      </c>
      <c r="T70" s="6">
        <v>0.67554347826086947</v>
      </c>
      <c r="U70" s="6">
        <v>0</v>
      </c>
      <c r="V70" s="6">
        <f>SUM(NonNurse[[#This Row],[Occupational Therapist Hours]],NonNurse[[#This Row],[OT Assistant Hours]],NonNurse[[#This Row],[OT Aide Hours]])/NonNurse[[#This Row],[MDS Census]]</f>
        <v>2.3974722161690998E-2</v>
      </c>
      <c r="W70" s="6">
        <v>0.46652173913043488</v>
      </c>
      <c r="X70" s="6">
        <v>2.4355434782608687</v>
      </c>
      <c r="Y70" s="6">
        <v>0</v>
      </c>
      <c r="Z70" s="6">
        <f>SUM(NonNurse[[#This Row],[Physical Therapist (PT) Hours]],NonNurse[[#This Row],[PT Assistant Hours]],NonNurse[[#This Row],[PT Aide Hours]])/NonNurse[[#This Row],[MDS Census]]</f>
        <v>5.8180431466550428E-2</v>
      </c>
      <c r="AA70" s="6">
        <v>0</v>
      </c>
      <c r="AB70" s="6">
        <v>0</v>
      </c>
      <c r="AC70" s="6">
        <v>0</v>
      </c>
      <c r="AD70" s="6">
        <v>0</v>
      </c>
      <c r="AE70" s="6">
        <v>0</v>
      </c>
      <c r="AF70" s="6">
        <v>0</v>
      </c>
      <c r="AG70" s="6">
        <v>0</v>
      </c>
      <c r="AH70" s="1">
        <v>265614</v>
      </c>
      <c r="AI70">
        <v>7</v>
      </c>
    </row>
    <row r="71" spans="1:35" x14ac:dyDescent="0.25">
      <c r="A71" t="s">
        <v>496</v>
      </c>
      <c r="B71" t="s">
        <v>73</v>
      </c>
      <c r="C71" t="s">
        <v>645</v>
      </c>
      <c r="D71" t="s">
        <v>540</v>
      </c>
      <c r="E71" s="6">
        <v>64.869565217391298</v>
      </c>
      <c r="F71" s="6">
        <v>6.1739130434782608</v>
      </c>
      <c r="G71" s="6">
        <v>0.2608695652173913</v>
      </c>
      <c r="H71" s="6">
        <v>0.25</v>
      </c>
      <c r="I71" s="6">
        <v>0.25</v>
      </c>
      <c r="J71" s="6">
        <v>0</v>
      </c>
      <c r="K71" s="6">
        <v>0</v>
      </c>
      <c r="L71" s="6">
        <v>5.6390217391304329</v>
      </c>
      <c r="M71" s="6">
        <v>0</v>
      </c>
      <c r="N71" s="6">
        <v>5.4456521739130439</v>
      </c>
      <c r="O71" s="6">
        <f>SUM(NonNurse[[#This Row],[Qualified Social Work Staff Hours]],NonNurse[[#This Row],[Other Social Work Staff Hours]])/NonNurse[[#This Row],[MDS Census]]</f>
        <v>8.3947721179624679E-2</v>
      </c>
      <c r="P71" s="6">
        <v>0</v>
      </c>
      <c r="Q71" s="6">
        <v>9.883152173913043</v>
      </c>
      <c r="R71" s="6">
        <f>SUM(NonNurse[[#This Row],[Qualified Activities Professional Hours]],NonNurse[[#This Row],[Other Activities Professional Hours]])/NonNurse[[#This Row],[MDS Census]]</f>
        <v>0.15235422252010725</v>
      </c>
      <c r="S71" s="6">
        <v>0</v>
      </c>
      <c r="T71" s="6">
        <v>6.9497826086956538</v>
      </c>
      <c r="U71" s="6">
        <v>0</v>
      </c>
      <c r="V71" s="6">
        <f>SUM(NonNurse[[#This Row],[Occupational Therapist Hours]],NonNurse[[#This Row],[OT Assistant Hours]],NonNurse[[#This Row],[OT Aide Hours]])/NonNurse[[#This Row],[MDS Census]]</f>
        <v>0.10713471849865955</v>
      </c>
      <c r="W71" s="6">
        <v>1.5635869565217391</v>
      </c>
      <c r="X71" s="6">
        <v>9.1096739130434781</v>
      </c>
      <c r="Y71" s="6">
        <v>0</v>
      </c>
      <c r="Z71" s="6">
        <f>SUM(NonNurse[[#This Row],[Physical Therapist (PT) Hours]],NonNurse[[#This Row],[PT Assistant Hours]],NonNurse[[#This Row],[PT Aide Hours]])/NonNurse[[#This Row],[MDS Census]]</f>
        <v>0.16453418230563005</v>
      </c>
      <c r="AA71" s="6">
        <v>0</v>
      </c>
      <c r="AB71" s="6">
        <v>0</v>
      </c>
      <c r="AC71" s="6">
        <v>0</v>
      </c>
      <c r="AD71" s="6">
        <v>0</v>
      </c>
      <c r="AE71" s="6">
        <v>0</v>
      </c>
      <c r="AF71" s="6">
        <v>0</v>
      </c>
      <c r="AG71" s="6">
        <v>0</v>
      </c>
      <c r="AH71" s="1">
        <v>265255</v>
      </c>
      <c r="AI71">
        <v>7</v>
      </c>
    </row>
    <row r="72" spans="1:35" x14ac:dyDescent="0.25">
      <c r="A72" t="s">
        <v>496</v>
      </c>
      <c r="B72" t="s">
        <v>66</v>
      </c>
      <c r="C72" t="s">
        <v>718</v>
      </c>
      <c r="D72" t="s">
        <v>526</v>
      </c>
      <c r="E72" s="6">
        <v>107.08450704225352</v>
      </c>
      <c r="F72" s="6">
        <v>5.78169014084507</v>
      </c>
      <c r="G72" s="6">
        <v>0</v>
      </c>
      <c r="H72" s="6">
        <v>0.90845070422535212</v>
      </c>
      <c r="I72" s="6">
        <v>1.2394366197183098</v>
      </c>
      <c r="J72" s="6">
        <v>0</v>
      </c>
      <c r="K72" s="6">
        <v>0</v>
      </c>
      <c r="L72" s="6">
        <v>4.922535211267606</v>
      </c>
      <c r="M72" s="6">
        <v>10.70774647887324</v>
      </c>
      <c r="N72" s="6">
        <v>0</v>
      </c>
      <c r="O72" s="6">
        <f>SUM(NonNurse[[#This Row],[Qualified Social Work Staff Hours]],NonNurse[[#This Row],[Other Social Work Staff Hours]])/NonNurse[[#This Row],[MDS Census]]</f>
        <v>9.9993423648559787E-2</v>
      </c>
      <c r="P72" s="6">
        <v>5.207746478873239</v>
      </c>
      <c r="Q72" s="6">
        <v>9.862676056338028</v>
      </c>
      <c r="R72" s="6">
        <f>SUM(NonNurse[[#This Row],[Qualified Activities Professional Hours]],NonNurse[[#This Row],[Other Activities Professional Hours]])/NonNurse[[#This Row],[MDS Census]]</f>
        <v>0.14073392082072866</v>
      </c>
      <c r="S72" s="6">
        <v>5.102112676056338</v>
      </c>
      <c r="T72" s="6">
        <v>8.6760563380281699</v>
      </c>
      <c r="U72" s="6">
        <v>0</v>
      </c>
      <c r="V72" s="6">
        <f>SUM(NonNurse[[#This Row],[Occupational Therapist Hours]],NonNurse[[#This Row],[OT Assistant Hours]],NonNurse[[#This Row],[OT Aide Hours]])/NonNurse[[#This Row],[MDS Census]]</f>
        <v>0.12866631592792319</v>
      </c>
      <c r="W72" s="6">
        <v>15.716056338028171</v>
      </c>
      <c r="X72" s="6">
        <v>5.855633802816901</v>
      </c>
      <c r="Y72" s="6">
        <v>4.507042253521127</v>
      </c>
      <c r="Z72" s="6">
        <f>SUM(NonNurse[[#This Row],[Physical Therapist (PT) Hours]],NonNurse[[#This Row],[PT Assistant Hours]],NonNurse[[#This Row],[PT Aide Hours]])/NonNurse[[#This Row],[MDS Census]]</f>
        <v>0.24353413126397477</v>
      </c>
      <c r="AA72" s="6">
        <v>0</v>
      </c>
      <c r="AB72" s="6">
        <v>0</v>
      </c>
      <c r="AC72" s="6">
        <v>0</v>
      </c>
      <c r="AD72" s="6">
        <v>0</v>
      </c>
      <c r="AE72" s="6">
        <v>0</v>
      </c>
      <c r="AF72" s="6">
        <v>0</v>
      </c>
      <c r="AG72" s="6">
        <v>0</v>
      </c>
      <c r="AH72" s="1">
        <v>265245</v>
      </c>
      <c r="AI72">
        <v>7</v>
      </c>
    </row>
    <row r="73" spans="1:35" x14ac:dyDescent="0.25">
      <c r="A73" t="s">
        <v>496</v>
      </c>
      <c r="B73" t="s">
        <v>379</v>
      </c>
      <c r="C73" t="s">
        <v>688</v>
      </c>
      <c r="D73" t="s">
        <v>546</v>
      </c>
      <c r="E73" s="6">
        <v>34.260869565217391</v>
      </c>
      <c r="F73" s="6">
        <v>5.4782608695652177</v>
      </c>
      <c r="G73" s="6">
        <v>4.7826086956521734E-2</v>
      </c>
      <c r="H73" s="6">
        <v>0.19565217391304349</v>
      </c>
      <c r="I73" s="6">
        <v>7.6086956521739135E-2</v>
      </c>
      <c r="J73" s="6">
        <v>0</v>
      </c>
      <c r="K73" s="6">
        <v>0</v>
      </c>
      <c r="L73" s="6">
        <v>1.1815217391304349</v>
      </c>
      <c r="M73" s="6">
        <v>0</v>
      </c>
      <c r="N73" s="6">
        <v>4.6451086956521763</v>
      </c>
      <c r="O73" s="6">
        <f>SUM(NonNurse[[#This Row],[Qualified Social Work Staff Hours]],NonNurse[[#This Row],[Other Social Work Staff Hours]])/NonNurse[[#This Row],[MDS Census]]</f>
        <v>0.13558058375634524</v>
      </c>
      <c r="P73" s="6">
        <v>0</v>
      </c>
      <c r="Q73" s="6">
        <v>5.2109782608695667</v>
      </c>
      <c r="R73" s="6">
        <f>SUM(NonNurse[[#This Row],[Qualified Activities Professional Hours]],NonNurse[[#This Row],[Other Activities Professional Hours]])/NonNurse[[#This Row],[MDS Census]]</f>
        <v>0.15209708121827417</v>
      </c>
      <c r="S73" s="6">
        <v>2.9941304347826092</v>
      </c>
      <c r="T73" s="6">
        <v>1.6519565217391303</v>
      </c>
      <c r="U73" s="6">
        <v>0</v>
      </c>
      <c r="V73" s="6">
        <f>SUM(NonNurse[[#This Row],[Occupational Therapist Hours]],NonNurse[[#This Row],[OT Assistant Hours]],NonNurse[[#This Row],[OT Aide Hours]])/NonNurse[[#This Row],[MDS Census]]</f>
        <v>0.13560913705583758</v>
      </c>
      <c r="W73" s="6">
        <v>4.3707608695652178</v>
      </c>
      <c r="X73" s="6">
        <v>1.1781521739130434</v>
      </c>
      <c r="Y73" s="6">
        <v>0</v>
      </c>
      <c r="Z73" s="6">
        <f>SUM(NonNurse[[#This Row],[Physical Therapist (PT) Hours]],NonNurse[[#This Row],[PT Assistant Hours]],NonNurse[[#This Row],[PT Aide Hours]])/NonNurse[[#This Row],[MDS Census]]</f>
        <v>0.16196065989847719</v>
      </c>
      <c r="AA73" s="6">
        <v>0</v>
      </c>
      <c r="AB73" s="6">
        <v>0</v>
      </c>
      <c r="AC73" s="6">
        <v>0</v>
      </c>
      <c r="AD73" s="6">
        <v>0</v>
      </c>
      <c r="AE73" s="6">
        <v>0</v>
      </c>
      <c r="AF73" s="6">
        <v>0</v>
      </c>
      <c r="AG73" s="6">
        <v>0</v>
      </c>
      <c r="AH73" s="1">
        <v>265778</v>
      </c>
      <c r="AI73">
        <v>7</v>
      </c>
    </row>
    <row r="74" spans="1:35" x14ac:dyDescent="0.25">
      <c r="A74" t="s">
        <v>496</v>
      </c>
      <c r="B74" t="s">
        <v>451</v>
      </c>
      <c r="C74" t="s">
        <v>688</v>
      </c>
      <c r="D74" t="s">
        <v>546</v>
      </c>
      <c r="E74" s="6">
        <v>71.673913043478265</v>
      </c>
      <c r="F74" s="6">
        <v>5.4347826086956523</v>
      </c>
      <c r="G74" s="6">
        <v>1.1304347826086956</v>
      </c>
      <c r="H74" s="6">
        <v>0.33239130434782604</v>
      </c>
      <c r="I74" s="6">
        <v>1.7608695652173914</v>
      </c>
      <c r="J74" s="6">
        <v>0</v>
      </c>
      <c r="K74" s="6">
        <v>0</v>
      </c>
      <c r="L74" s="6">
        <v>12.482500000000002</v>
      </c>
      <c r="M74" s="6">
        <v>6.0629347826086981</v>
      </c>
      <c r="N74" s="6">
        <v>2.9218478260869571</v>
      </c>
      <c r="O74" s="6">
        <f>SUM(NonNurse[[#This Row],[Qualified Social Work Staff Hours]],NonNurse[[#This Row],[Other Social Work Staff Hours]])/NonNurse[[#This Row],[MDS Census]]</f>
        <v>0.12535638459205342</v>
      </c>
      <c r="P74" s="6">
        <v>6.3308695652173919</v>
      </c>
      <c r="Q74" s="6">
        <v>0</v>
      </c>
      <c r="R74" s="6">
        <f>SUM(NonNurse[[#This Row],[Qualified Activities Professional Hours]],NonNurse[[#This Row],[Other Activities Professional Hours]])/NonNurse[[#This Row],[MDS Census]]</f>
        <v>8.8328783742796485E-2</v>
      </c>
      <c r="S74" s="6">
        <v>21.269565217391317</v>
      </c>
      <c r="T74" s="6">
        <v>16.643260869565207</v>
      </c>
      <c r="U74" s="6">
        <v>0</v>
      </c>
      <c r="V74" s="6">
        <f>SUM(NonNurse[[#This Row],[Occupational Therapist Hours]],NonNurse[[#This Row],[OT Assistant Hours]],NonNurse[[#This Row],[OT Aide Hours]])/NonNurse[[#This Row],[MDS Census]]</f>
        <v>0.52896269335759782</v>
      </c>
      <c r="W74" s="6">
        <v>19.342934782608687</v>
      </c>
      <c r="X74" s="6">
        <v>23.368369565217385</v>
      </c>
      <c r="Y74" s="6">
        <v>0</v>
      </c>
      <c r="Z74" s="6">
        <f>SUM(NonNurse[[#This Row],[Physical Therapist (PT) Hours]],NonNurse[[#This Row],[PT Assistant Hours]],NonNurse[[#This Row],[PT Aide Hours]])/NonNurse[[#This Row],[MDS Census]]</f>
        <v>0.59591143463754903</v>
      </c>
      <c r="AA74" s="6">
        <v>0</v>
      </c>
      <c r="AB74" s="6">
        <v>0</v>
      </c>
      <c r="AC74" s="6">
        <v>0</v>
      </c>
      <c r="AD74" s="6">
        <v>0</v>
      </c>
      <c r="AE74" s="6">
        <v>0</v>
      </c>
      <c r="AF74" s="6">
        <v>0</v>
      </c>
      <c r="AG74" s="6">
        <v>0</v>
      </c>
      <c r="AH74" s="1">
        <v>265868</v>
      </c>
      <c r="AI74">
        <v>7</v>
      </c>
    </row>
    <row r="75" spans="1:35" x14ac:dyDescent="0.25">
      <c r="A75" t="s">
        <v>496</v>
      </c>
      <c r="B75" t="s">
        <v>435</v>
      </c>
      <c r="C75" t="s">
        <v>735</v>
      </c>
      <c r="D75" t="s">
        <v>562</v>
      </c>
      <c r="E75" s="6">
        <v>95.586956521739125</v>
      </c>
      <c r="F75" s="6">
        <v>5.7391304347826084</v>
      </c>
      <c r="G75" s="6">
        <v>0.17391304347826086</v>
      </c>
      <c r="H75" s="6">
        <v>0.2608695652173913</v>
      </c>
      <c r="I75" s="6">
        <v>0.90217391304347827</v>
      </c>
      <c r="J75" s="6">
        <v>0</v>
      </c>
      <c r="K75" s="6">
        <v>0</v>
      </c>
      <c r="L75" s="6">
        <v>8.149130434782613</v>
      </c>
      <c r="M75" s="6">
        <v>3.6820652173913042</v>
      </c>
      <c r="N75" s="6">
        <v>4.7255434782608692</v>
      </c>
      <c r="O75" s="6">
        <f>SUM(NonNurse[[#This Row],[Qualified Social Work Staff Hours]],NonNurse[[#This Row],[Other Social Work Staff Hours]])/NonNurse[[#This Row],[MDS Census]]</f>
        <v>8.7957698430748243E-2</v>
      </c>
      <c r="P75" s="6">
        <v>4.8423913043478262</v>
      </c>
      <c r="Q75" s="6">
        <v>0</v>
      </c>
      <c r="R75" s="6">
        <f>SUM(NonNurse[[#This Row],[Qualified Activities Professional Hours]],NonNurse[[#This Row],[Other Activities Professional Hours]])/NonNurse[[#This Row],[MDS Census]]</f>
        <v>5.0659540595860815E-2</v>
      </c>
      <c r="S75" s="6">
        <v>9.2566304347826094</v>
      </c>
      <c r="T75" s="6">
        <v>21.974456521739125</v>
      </c>
      <c r="U75" s="6">
        <v>0</v>
      </c>
      <c r="V75" s="6">
        <f>SUM(NonNurse[[#This Row],[Occupational Therapist Hours]],NonNurse[[#This Row],[OT Assistant Hours]],NonNurse[[#This Row],[OT Aide Hours]])/NonNurse[[#This Row],[MDS Census]]</f>
        <v>0.32672958835569704</v>
      </c>
      <c r="W75" s="6">
        <v>2.5592391304347823</v>
      </c>
      <c r="X75" s="6">
        <v>22.34326086956521</v>
      </c>
      <c r="Y75" s="6">
        <v>0</v>
      </c>
      <c r="Z75" s="6">
        <f>SUM(NonNurse[[#This Row],[Physical Therapist (PT) Hours]],NonNurse[[#This Row],[PT Assistant Hours]],NonNurse[[#This Row],[PT Aide Hours]])/NonNurse[[#This Row],[MDS Census]]</f>
        <v>0.26052194678189666</v>
      </c>
      <c r="AA75" s="6">
        <v>0</v>
      </c>
      <c r="AB75" s="6">
        <v>0</v>
      </c>
      <c r="AC75" s="6">
        <v>0</v>
      </c>
      <c r="AD75" s="6">
        <v>0</v>
      </c>
      <c r="AE75" s="6">
        <v>0</v>
      </c>
      <c r="AF75" s="6">
        <v>0</v>
      </c>
      <c r="AG75" s="6">
        <v>0</v>
      </c>
      <c r="AH75" s="1">
        <v>265848</v>
      </c>
      <c r="AI75">
        <v>7</v>
      </c>
    </row>
    <row r="76" spans="1:35" x14ac:dyDescent="0.25">
      <c r="A76" t="s">
        <v>496</v>
      </c>
      <c r="B76" t="s">
        <v>394</v>
      </c>
      <c r="C76" t="s">
        <v>660</v>
      </c>
      <c r="D76" t="s">
        <v>599</v>
      </c>
      <c r="E76" s="6">
        <v>95.978260869565219</v>
      </c>
      <c r="F76" s="6">
        <v>6.2938043478260894</v>
      </c>
      <c r="G76" s="6">
        <v>0</v>
      </c>
      <c r="H76" s="6">
        <v>0</v>
      </c>
      <c r="I76" s="6">
        <v>0.32608695652173914</v>
      </c>
      <c r="J76" s="6">
        <v>0</v>
      </c>
      <c r="K76" s="6">
        <v>5.7391304347826084</v>
      </c>
      <c r="L76" s="6">
        <v>4.5372826086956515</v>
      </c>
      <c r="M76" s="6">
        <v>4.4955434782608714</v>
      </c>
      <c r="N76" s="6">
        <v>0</v>
      </c>
      <c r="O76" s="6">
        <f>SUM(NonNurse[[#This Row],[Qualified Social Work Staff Hours]],NonNurse[[#This Row],[Other Social Work Staff Hours]])/NonNurse[[#This Row],[MDS Census]]</f>
        <v>4.6839184597961513E-2</v>
      </c>
      <c r="P76" s="6">
        <v>2.818695652173913</v>
      </c>
      <c r="Q76" s="6">
        <v>0.1448913043478261</v>
      </c>
      <c r="R76" s="6">
        <f>SUM(NonNurse[[#This Row],[Qualified Activities Professional Hours]],NonNurse[[#This Row],[Other Activities Professional Hours]])/NonNurse[[#This Row],[MDS Census]]</f>
        <v>3.0877689694224233E-2</v>
      </c>
      <c r="S76" s="6">
        <v>4.7160869565217407</v>
      </c>
      <c r="T76" s="6">
        <v>5.8366304347826068</v>
      </c>
      <c r="U76" s="6">
        <v>0</v>
      </c>
      <c r="V76" s="6">
        <f>SUM(NonNurse[[#This Row],[Occupational Therapist Hours]],NonNurse[[#This Row],[OT Assistant Hours]],NonNurse[[#This Row],[OT Aide Hours]])/NonNurse[[#This Row],[MDS Census]]</f>
        <v>0.10994903737259344</v>
      </c>
      <c r="W76" s="6">
        <v>2.4360869565217396</v>
      </c>
      <c r="X76" s="6">
        <v>9.9525000000000006</v>
      </c>
      <c r="Y76" s="6">
        <v>0</v>
      </c>
      <c r="Z76" s="6">
        <f>SUM(NonNurse[[#This Row],[Physical Therapist (PT) Hours]],NonNurse[[#This Row],[PT Assistant Hours]],NonNurse[[#This Row],[PT Aide Hours]])/NonNurse[[#This Row],[MDS Census]]</f>
        <v>0.12907701019252549</v>
      </c>
      <c r="AA76" s="6">
        <v>0</v>
      </c>
      <c r="AB76" s="6">
        <v>0</v>
      </c>
      <c r="AC76" s="6">
        <v>0</v>
      </c>
      <c r="AD76" s="6">
        <v>10.969891304347824</v>
      </c>
      <c r="AE76" s="6">
        <v>0</v>
      </c>
      <c r="AF76" s="6">
        <v>0</v>
      </c>
      <c r="AG76" s="6">
        <v>0</v>
      </c>
      <c r="AH76" s="1">
        <v>265798</v>
      </c>
      <c r="AI76">
        <v>7</v>
      </c>
    </row>
    <row r="77" spans="1:35" x14ac:dyDescent="0.25">
      <c r="A77" t="s">
        <v>496</v>
      </c>
      <c r="B77" t="s">
        <v>170</v>
      </c>
      <c r="C77" t="s">
        <v>783</v>
      </c>
      <c r="D77" t="s">
        <v>580</v>
      </c>
      <c r="E77" s="6">
        <v>59.056338028169016</v>
      </c>
      <c r="F77" s="6">
        <v>5.408450704225352</v>
      </c>
      <c r="G77" s="6">
        <v>0</v>
      </c>
      <c r="H77" s="6">
        <v>0.50352112676056338</v>
      </c>
      <c r="I77" s="6">
        <v>0.676056338028169</v>
      </c>
      <c r="J77" s="6">
        <v>0</v>
      </c>
      <c r="K77" s="6">
        <v>0</v>
      </c>
      <c r="L77" s="6">
        <v>2.461267605633803</v>
      </c>
      <c r="M77" s="6">
        <v>0.87323943661971826</v>
      </c>
      <c r="N77" s="6">
        <v>0</v>
      </c>
      <c r="O77" s="6">
        <f>SUM(NonNurse[[#This Row],[Qualified Social Work Staff Hours]],NonNurse[[#This Row],[Other Social Work Staff Hours]])/NonNurse[[#This Row],[MDS Census]]</f>
        <v>1.4786549010255185E-2</v>
      </c>
      <c r="P77" s="6">
        <v>5.496478873239437</v>
      </c>
      <c r="Q77" s="6">
        <v>5.9119718309859151</v>
      </c>
      <c r="R77" s="6">
        <f>SUM(NonNurse[[#This Row],[Qualified Activities Professional Hours]],NonNurse[[#This Row],[Other Activities Professional Hours]])/NonNurse[[#This Row],[MDS Census]]</f>
        <v>0.19317910803720487</v>
      </c>
      <c r="S77" s="6">
        <v>5.112676056338028</v>
      </c>
      <c r="T77" s="6">
        <v>0.96478873239436624</v>
      </c>
      <c r="U77" s="6">
        <v>0</v>
      </c>
      <c r="V77" s="6">
        <f>SUM(NonNurse[[#This Row],[Occupational Therapist Hours]],NonNurse[[#This Row],[OT Assistant Hours]],NonNurse[[#This Row],[OT Aide Hours]])/NonNurse[[#This Row],[MDS Census]]</f>
        <v>0.10290961125685666</v>
      </c>
      <c r="W77" s="6">
        <v>5.0392957746478881</v>
      </c>
      <c r="X77" s="6">
        <v>3.897887323943662</v>
      </c>
      <c r="Y77" s="6">
        <v>2.6901408450704225</v>
      </c>
      <c r="Z77" s="6">
        <f>SUM(NonNurse[[#This Row],[Physical Therapist (PT) Hours]],NonNurse[[#This Row],[PT Assistant Hours]],NonNurse[[#This Row],[PT Aide Hours]])/NonNurse[[#This Row],[MDS Census]]</f>
        <v>0.19688528499880753</v>
      </c>
      <c r="AA77" s="6">
        <v>0</v>
      </c>
      <c r="AB77" s="6">
        <v>0</v>
      </c>
      <c r="AC77" s="6">
        <v>0</v>
      </c>
      <c r="AD77" s="6">
        <v>0</v>
      </c>
      <c r="AE77" s="6">
        <v>0</v>
      </c>
      <c r="AF77" s="6">
        <v>0</v>
      </c>
      <c r="AG77" s="6">
        <v>0</v>
      </c>
      <c r="AH77" s="1">
        <v>265446</v>
      </c>
      <c r="AI77">
        <v>7</v>
      </c>
    </row>
    <row r="78" spans="1:35" x14ac:dyDescent="0.25">
      <c r="A78" t="s">
        <v>496</v>
      </c>
      <c r="B78" t="s">
        <v>459</v>
      </c>
      <c r="C78" t="s">
        <v>861</v>
      </c>
      <c r="D78" t="s">
        <v>578</v>
      </c>
      <c r="E78" s="6">
        <v>78.858695652173907</v>
      </c>
      <c r="F78" s="6">
        <v>5.5461956521739131</v>
      </c>
      <c r="G78" s="6">
        <v>4.4565217391304347E-2</v>
      </c>
      <c r="H78" s="6">
        <v>0.47826086956521741</v>
      </c>
      <c r="I78" s="6">
        <v>0.19565217391304349</v>
      </c>
      <c r="J78" s="6">
        <v>0</v>
      </c>
      <c r="K78" s="6">
        <v>0</v>
      </c>
      <c r="L78" s="6">
        <v>2.2727173913043486</v>
      </c>
      <c r="M78" s="6">
        <v>0</v>
      </c>
      <c r="N78" s="6">
        <v>10.68891304347826</v>
      </c>
      <c r="O78" s="6">
        <f>SUM(NonNurse[[#This Row],[Qualified Social Work Staff Hours]],NonNurse[[#This Row],[Other Social Work Staff Hours]])/NonNurse[[#This Row],[MDS Census]]</f>
        <v>0.13554514128187459</v>
      </c>
      <c r="P78" s="6">
        <v>4.6304347826086953</v>
      </c>
      <c r="Q78" s="6">
        <v>8.2938043478260894</v>
      </c>
      <c r="R78" s="6">
        <f>SUM(NonNurse[[#This Row],[Qualified Activities Professional Hours]],NonNurse[[#This Row],[Other Activities Professional Hours]])/NonNurse[[#This Row],[MDS Census]]</f>
        <v>0.16389110957960032</v>
      </c>
      <c r="S78" s="6">
        <v>1.7060869565217391</v>
      </c>
      <c r="T78" s="6">
        <v>4.5384782608695646</v>
      </c>
      <c r="U78" s="6">
        <v>0</v>
      </c>
      <c r="V78" s="6">
        <f>SUM(NonNurse[[#This Row],[Occupational Therapist Hours]],NonNurse[[#This Row],[OT Assistant Hours]],NonNurse[[#This Row],[OT Aide Hours]])/NonNurse[[#This Row],[MDS Census]]</f>
        <v>7.9186767746381809E-2</v>
      </c>
      <c r="W78" s="6">
        <v>1.9689130434782613</v>
      </c>
      <c r="X78" s="6">
        <v>3.6323913043478266</v>
      </c>
      <c r="Y78" s="6">
        <v>0</v>
      </c>
      <c r="Z78" s="6">
        <f>SUM(NonNurse[[#This Row],[Physical Therapist (PT) Hours]],NonNurse[[#This Row],[PT Assistant Hours]],NonNurse[[#This Row],[PT Aide Hours]])/NonNurse[[#This Row],[MDS Census]]</f>
        <v>7.1029634734665767E-2</v>
      </c>
      <c r="AA78" s="6">
        <v>0</v>
      </c>
      <c r="AB78" s="6">
        <v>0</v>
      </c>
      <c r="AC78" s="6">
        <v>0</v>
      </c>
      <c r="AD78" s="6">
        <v>0</v>
      </c>
      <c r="AE78" s="6">
        <v>0</v>
      </c>
      <c r="AF78" s="6">
        <v>0</v>
      </c>
      <c r="AG78" s="6">
        <v>0</v>
      </c>
      <c r="AH78" s="1">
        <v>265878</v>
      </c>
      <c r="AI78">
        <v>7</v>
      </c>
    </row>
    <row r="79" spans="1:35" x14ac:dyDescent="0.25">
      <c r="A79" t="s">
        <v>496</v>
      </c>
      <c r="B79" t="s">
        <v>140</v>
      </c>
      <c r="C79" t="s">
        <v>717</v>
      </c>
      <c r="D79" t="s">
        <v>523</v>
      </c>
      <c r="E79" s="6">
        <v>84.184782608695656</v>
      </c>
      <c r="F79" s="6">
        <v>5.7255434782608692</v>
      </c>
      <c r="G79" s="6">
        <v>0</v>
      </c>
      <c r="H79" s="6">
        <v>0</v>
      </c>
      <c r="I79" s="6">
        <v>0</v>
      </c>
      <c r="J79" s="6">
        <v>0</v>
      </c>
      <c r="K79" s="6">
        <v>0</v>
      </c>
      <c r="L79" s="6">
        <v>1.4669565217391305</v>
      </c>
      <c r="M79" s="6">
        <v>0</v>
      </c>
      <c r="N79" s="6">
        <v>5.875</v>
      </c>
      <c r="O79" s="6">
        <f>SUM(NonNurse[[#This Row],[Qualified Social Work Staff Hours]],NonNurse[[#This Row],[Other Social Work Staff Hours]])/NonNurse[[#This Row],[MDS Census]]</f>
        <v>6.9786959328599088E-2</v>
      </c>
      <c r="P79" s="6">
        <v>0</v>
      </c>
      <c r="Q79" s="6">
        <v>16.714673913043477</v>
      </c>
      <c r="R79" s="6">
        <f>SUM(NonNurse[[#This Row],[Qualified Activities Professional Hours]],NonNurse[[#This Row],[Other Activities Professional Hours]])/NonNurse[[#This Row],[MDS Census]]</f>
        <v>0.19854744996772108</v>
      </c>
      <c r="S79" s="6">
        <v>5.4711956521739129</v>
      </c>
      <c r="T79" s="6">
        <v>4.9611956521739122</v>
      </c>
      <c r="U79" s="6">
        <v>0</v>
      </c>
      <c r="V79" s="6">
        <f>SUM(NonNurse[[#This Row],[Occupational Therapist Hours]],NonNurse[[#This Row],[OT Assistant Hours]],NonNurse[[#This Row],[OT Aide Hours]])/NonNurse[[#This Row],[MDS Census]]</f>
        <v>0.1239225306649451</v>
      </c>
      <c r="W79" s="6">
        <v>3.2088043478260873</v>
      </c>
      <c r="X79" s="6">
        <v>3.7105434782608695</v>
      </c>
      <c r="Y79" s="6">
        <v>0</v>
      </c>
      <c r="Z79" s="6">
        <f>SUM(NonNurse[[#This Row],[Physical Therapist (PT) Hours]],NonNurse[[#This Row],[PT Assistant Hours]],NonNurse[[#This Row],[PT Aide Hours]])/NonNurse[[#This Row],[MDS Census]]</f>
        <v>8.2192382182052937E-2</v>
      </c>
      <c r="AA79" s="6">
        <v>0</v>
      </c>
      <c r="AB79" s="6">
        <v>0</v>
      </c>
      <c r="AC79" s="6">
        <v>0</v>
      </c>
      <c r="AD79" s="6">
        <v>0</v>
      </c>
      <c r="AE79" s="6">
        <v>0</v>
      </c>
      <c r="AF79" s="6">
        <v>0</v>
      </c>
      <c r="AG79" s="6">
        <v>0</v>
      </c>
      <c r="AH79" s="1">
        <v>265395</v>
      </c>
      <c r="AI79">
        <v>7</v>
      </c>
    </row>
    <row r="80" spans="1:35" x14ac:dyDescent="0.25">
      <c r="A80" t="s">
        <v>496</v>
      </c>
      <c r="B80" t="s">
        <v>447</v>
      </c>
      <c r="C80" t="s">
        <v>858</v>
      </c>
      <c r="D80" t="s">
        <v>589</v>
      </c>
      <c r="E80" s="6">
        <v>54.880434782608695</v>
      </c>
      <c r="F80" s="6">
        <v>5.4782608695652177</v>
      </c>
      <c r="G80" s="6">
        <v>0.36956521739130432</v>
      </c>
      <c r="H80" s="6">
        <v>0.29347826086956524</v>
      </c>
      <c r="I80" s="6">
        <v>0.44565217391304346</v>
      </c>
      <c r="J80" s="6">
        <v>0</v>
      </c>
      <c r="K80" s="6">
        <v>0</v>
      </c>
      <c r="L80" s="6">
        <v>4.3292391304347833</v>
      </c>
      <c r="M80" s="6">
        <v>5.7391304347826084</v>
      </c>
      <c r="N80" s="6">
        <v>0</v>
      </c>
      <c r="O80" s="6">
        <f>SUM(NonNurse[[#This Row],[Qualified Social Work Staff Hours]],NonNurse[[#This Row],[Other Social Work Staff Hours]])/NonNurse[[#This Row],[MDS Census]]</f>
        <v>0.1045751633986928</v>
      </c>
      <c r="P80" s="6">
        <v>5.4782608695652177</v>
      </c>
      <c r="Q80" s="6">
        <v>2.8632608695652162</v>
      </c>
      <c r="R80" s="6">
        <f>SUM(NonNurse[[#This Row],[Qualified Activities Professional Hours]],NonNurse[[#This Row],[Other Activities Professional Hours]])/NonNurse[[#This Row],[MDS Census]]</f>
        <v>0.1519944543473955</v>
      </c>
      <c r="S80" s="6">
        <v>6.4116304347826087</v>
      </c>
      <c r="T80" s="6">
        <v>9.6492391304347844</v>
      </c>
      <c r="U80" s="6">
        <v>0</v>
      </c>
      <c r="V80" s="6">
        <f>SUM(NonNurse[[#This Row],[Occupational Therapist Hours]],NonNurse[[#This Row],[OT Assistant Hours]],NonNurse[[#This Row],[OT Aide Hours]])/NonNurse[[#This Row],[MDS Census]]</f>
        <v>0.29265201029906918</v>
      </c>
      <c r="W80" s="6">
        <v>4.7439130434782601</v>
      </c>
      <c r="X80" s="6">
        <v>10.078152173913043</v>
      </c>
      <c r="Y80" s="6">
        <v>0</v>
      </c>
      <c r="Z80" s="6">
        <f>SUM(NonNurse[[#This Row],[Physical Therapist (PT) Hours]],NonNurse[[#This Row],[PT Assistant Hours]],NonNurse[[#This Row],[PT Aide Hours]])/NonNurse[[#This Row],[MDS Census]]</f>
        <v>0.27007922360863534</v>
      </c>
      <c r="AA80" s="6">
        <v>0</v>
      </c>
      <c r="AB80" s="6">
        <v>0</v>
      </c>
      <c r="AC80" s="6">
        <v>0</v>
      </c>
      <c r="AD80" s="6">
        <v>0</v>
      </c>
      <c r="AE80" s="6">
        <v>0</v>
      </c>
      <c r="AF80" s="6">
        <v>0</v>
      </c>
      <c r="AG80" s="6">
        <v>0</v>
      </c>
      <c r="AH80" s="1">
        <v>265860</v>
      </c>
      <c r="AI80">
        <v>7</v>
      </c>
    </row>
    <row r="81" spans="1:35" x14ac:dyDescent="0.25">
      <c r="A81" t="s">
        <v>496</v>
      </c>
      <c r="B81" t="s">
        <v>446</v>
      </c>
      <c r="C81" t="s">
        <v>857</v>
      </c>
      <c r="D81" t="s">
        <v>603</v>
      </c>
      <c r="E81" s="6">
        <v>54.445652173913047</v>
      </c>
      <c r="F81" s="6">
        <v>5.7391304347826084</v>
      </c>
      <c r="G81" s="6">
        <v>0.52173913043478259</v>
      </c>
      <c r="H81" s="6">
        <v>0.15217391304347827</v>
      </c>
      <c r="I81" s="6">
        <v>0.33695652173913043</v>
      </c>
      <c r="J81" s="6">
        <v>0</v>
      </c>
      <c r="K81" s="6">
        <v>0</v>
      </c>
      <c r="L81" s="6">
        <v>1.0335869565217393</v>
      </c>
      <c r="M81" s="6">
        <v>0</v>
      </c>
      <c r="N81" s="6">
        <v>4.2038043478260869</v>
      </c>
      <c r="O81" s="6">
        <f>SUM(NonNurse[[#This Row],[Qualified Social Work Staff Hours]],NonNurse[[#This Row],[Other Social Work Staff Hours]])/NonNurse[[#This Row],[MDS Census]]</f>
        <v>7.7211020163705318E-2</v>
      </c>
      <c r="P81" s="6">
        <v>2.2092391304347827</v>
      </c>
      <c r="Q81" s="6">
        <v>0</v>
      </c>
      <c r="R81" s="6">
        <f>SUM(NonNurse[[#This Row],[Qualified Activities Professional Hours]],NonNurse[[#This Row],[Other Activities Professional Hours]])/NonNurse[[#This Row],[MDS Census]]</f>
        <v>4.0576961469355161E-2</v>
      </c>
      <c r="S81" s="6">
        <v>0.74945652173913035</v>
      </c>
      <c r="T81" s="6">
        <v>3.9082608695652188</v>
      </c>
      <c r="U81" s="6">
        <v>0</v>
      </c>
      <c r="V81" s="6">
        <f>SUM(NonNurse[[#This Row],[Occupational Therapist Hours]],NonNurse[[#This Row],[OT Assistant Hours]],NonNurse[[#This Row],[OT Aide Hours]])/NonNurse[[#This Row],[MDS Census]]</f>
        <v>8.5548013575563991E-2</v>
      </c>
      <c r="W81" s="6">
        <v>0.21858695652173912</v>
      </c>
      <c r="X81" s="6">
        <v>5.7811956521739134</v>
      </c>
      <c r="Y81" s="6">
        <v>0</v>
      </c>
      <c r="Z81" s="6">
        <f>SUM(NonNurse[[#This Row],[Physical Therapist (PT) Hours]],NonNurse[[#This Row],[PT Assistant Hours]],NonNurse[[#This Row],[PT Aide Hours]])/NonNurse[[#This Row],[MDS Census]]</f>
        <v>0.11019764424036735</v>
      </c>
      <c r="AA81" s="6">
        <v>0</v>
      </c>
      <c r="AB81" s="6">
        <v>0</v>
      </c>
      <c r="AC81" s="6">
        <v>0</v>
      </c>
      <c r="AD81" s="6">
        <v>0</v>
      </c>
      <c r="AE81" s="6">
        <v>0</v>
      </c>
      <c r="AF81" s="6">
        <v>0</v>
      </c>
      <c r="AG81" s="6">
        <v>0</v>
      </c>
      <c r="AH81" s="1">
        <v>265859</v>
      </c>
      <c r="AI81">
        <v>7</v>
      </c>
    </row>
    <row r="82" spans="1:35" x14ac:dyDescent="0.25">
      <c r="A82" t="s">
        <v>496</v>
      </c>
      <c r="B82" t="s">
        <v>186</v>
      </c>
      <c r="C82" t="s">
        <v>787</v>
      </c>
      <c r="D82" t="s">
        <v>586</v>
      </c>
      <c r="E82" s="6">
        <v>36.706521739130437</v>
      </c>
      <c r="F82" s="6">
        <v>6.0579347826086964</v>
      </c>
      <c r="G82" s="6">
        <v>0</v>
      </c>
      <c r="H82" s="6">
        <v>4.3478260869565216E-2</v>
      </c>
      <c r="I82" s="6">
        <v>4.3478260869565216E-2</v>
      </c>
      <c r="J82" s="6">
        <v>0</v>
      </c>
      <c r="K82" s="6">
        <v>0.11684782608695653</v>
      </c>
      <c r="L82" s="6">
        <v>0.90815217391304359</v>
      </c>
      <c r="M82" s="6">
        <v>0</v>
      </c>
      <c r="N82" s="6">
        <v>0</v>
      </c>
      <c r="O82" s="6">
        <f>SUM(NonNurse[[#This Row],[Qualified Social Work Staff Hours]],NonNurse[[#This Row],[Other Social Work Staff Hours]])/NonNurse[[#This Row],[MDS Census]]</f>
        <v>0</v>
      </c>
      <c r="P82" s="6">
        <v>0</v>
      </c>
      <c r="Q82" s="6">
        <v>5.0190217391304346</v>
      </c>
      <c r="R82" s="6">
        <f>SUM(NonNurse[[#This Row],[Qualified Activities Professional Hours]],NonNurse[[#This Row],[Other Activities Professional Hours]])/NonNurse[[#This Row],[MDS Census]]</f>
        <v>0.13673378738525316</v>
      </c>
      <c r="S82" s="6">
        <v>0.95402173913043486</v>
      </c>
      <c r="T82" s="6">
        <v>1.6086956521739131</v>
      </c>
      <c r="U82" s="6">
        <v>0</v>
      </c>
      <c r="V82" s="6">
        <f>SUM(NonNurse[[#This Row],[Occupational Therapist Hours]],NonNurse[[#This Row],[OT Assistant Hours]],NonNurse[[#This Row],[OT Aide Hours]])/NonNurse[[#This Row],[MDS Census]]</f>
        <v>6.9816405093278064E-2</v>
      </c>
      <c r="W82" s="6">
        <v>0.62532608695652159</v>
      </c>
      <c r="X82" s="6">
        <v>1.115</v>
      </c>
      <c r="Y82" s="6">
        <v>3.5108695652173911</v>
      </c>
      <c r="Z82" s="6">
        <f>SUM(NonNurse[[#This Row],[Physical Therapist (PT) Hours]],NonNurse[[#This Row],[PT Assistant Hours]],NonNurse[[#This Row],[PT Aide Hours]])/NonNurse[[#This Row],[MDS Census]]</f>
        <v>0.14305892804264136</v>
      </c>
      <c r="AA82" s="6">
        <v>0</v>
      </c>
      <c r="AB82" s="6">
        <v>0</v>
      </c>
      <c r="AC82" s="6">
        <v>0</v>
      </c>
      <c r="AD82" s="6">
        <v>0</v>
      </c>
      <c r="AE82" s="6">
        <v>0</v>
      </c>
      <c r="AF82" s="6">
        <v>0</v>
      </c>
      <c r="AG82" s="6">
        <v>0</v>
      </c>
      <c r="AH82" s="1">
        <v>265474</v>
      </c>
      <c r="AI82">
        <v>7</v>
      </c>
    </row>
    <row r="83" spans="1:35" x14ac:dyDescent="0.25">
      <c r="A83" t="s">
        <v>496</v>
      </c>
      <c r="B83" t="s">
        <v>284</v>
      </c>
      <c r="C83" t="s">
        <v>819</v>
      </c>
      <c r="D83" t="s">
        <v>543</v>
      </c>
      <c r="E83" s="6">
        <v>46.891304347826086</v>
      </c>
      <c r="F83" s="6">
        <v>5.3342391304347823</v>
      </c>
      <c r="G83" s="6">
        <v>0</v>
      </c>
      <c r="H83" s="6">
        <v>0</v>
      </c>
      <c r="I83" s="6">
        <v>0.94565217391304346</v>
      </c>
      <c r="J83" s="6">
        <v>0</v>
      </c>
      <c r="K83" s="6">
        <v>0</v>
      </c>
      <c r="L83" s="6">
        <v>1.6449999999999998</v>
      </c>
      <c r="M83" s="6">
        <v>0</v>
      </c>
      <c r="N83" s="6">
        <v>9.25</v>
      </c>
      <c r="O83" s="6">
        <f>SUM(NonNurse[[#This Row],[Qualified Social Work Staff Hours]],NonNurse[[#This Row],[Other Social Work Staff Hours]])/NonNurse[[#This Row],[MDS Census]]</f>
        <v>0.19726471951784888</v>
      </c>
      <c r="P83" s="6">
        <v>4.7445652173913047</v>
      </c>
      <c r="Q83" s="6">
        <v>3.3695652173913042</v>
      </c>
      <c r="R83" s="6">
        <f>SUM(NonNurse[[#This Row],[Qualified Activities Professional Hours]],NonNurse[[#This Row],[Other Activities Professional Hours]])/NonNurse[[#This Row],[MDS Census]]</f>
        <v>0.17304126101066297</v>
      </c>
      <c r="S83" s="6">
        <v>2.4822826086956518</v>
      </c>
      <c r="T83" s="6">
        <v>5.646521739130435</v>
      </c>
      <c r="U83" s="6">
        <v>0</v>
      </c>
      <c r="V83" s="6">
        <f>SUM(NonNurse[[#This Row],[Occupational Therapist Hours]],NonNurse[[#This Row],[OT Assistant Hours]],NonNurse[[#This Row],[OT Aide Hours]])/NonNurse[[#This Row],[MDS Census]]</f>
        <v>0.1733541956420955</v>
      </c>
      <c r="W83" s="6">
        <v>2.1452173913043482</v>
      </c>
      <c r="X83" s="6">
        <v>5.3854347826086961</v>
      </c>
      <c r="Y83" s="6">
        <v>0</v>
      </c>
      <c r="Z83" s="6">
        <f>SUM(NonNurse[[#This Row],[Physical Therapist (PT) Hours]],NonNurse[[#This Row],[PT Assistant Hours]],NonNurse[[#This Row],[PT Aide Hours]])/NonNurse[[#This Row],[MDS Census]]</f>
        <v>0.1605980528511822</v>
      </c>
      <c r="AA83" s="6">
        <v>0</v>
      </c>
      <c r="AB83" s="6">
        <v>0</v>
      </c>
      <c r="AC83" s="6">
        <v>0</v>
      </c>
      <c r="AD83" s="6">
        <v>0</v>
      </c>
      <c r="AE83" s="6">
        <v>0</v>
      </c>
      <c r="AF83" s="6">
        <v>0</v>
      </c>
      <c r="AG83" s="6">
        <v>0</v>
      </c>
      <c r="AH83" s="1">
        <v>265645</v>
      </c>
      <c r="AI83">
        <v>7</v>
      </c>
    </row>
    <row r="84" spans="1:35" x14ac:dyDescent="0.25">
      <c r="A84" t="s">
        <v>496</v>
      </c>
      <c r="B84" t="s">
        <v>344</v>
      </c>
      <c r="C84" t="s">
        <v>836</v>
      </c>
      <c r="D84" t="s">
        <v>599</v>
      </c>
      <c r="E84" s="6">
        <v>63.597826086956523</v>
      </c>
      <c r="F84" s="6">
        <v>10.466304347826087</v>
      </c>
      <c r="G84" s="6">
        <v>0</v>
      </c>
      <c r="H84" s="6">
        <v>0.21282608695652172</v>
      </c>
      <c r="I84" s="6">
        <v>0.33695652173913043</v>
      </c>
      <c r="J84" s="6">
        <v>0</v>
      </c>
      <c r="K84" s="6">
        <v>0</v>
      </c>
      <c r="L84" s="6">
        <v>0.63184782608695644</v>
      </c>
      <c r="M84" s="6">
        <v>0</v>
      </c>
      <c r="N84" s="6">
        <v>4.4391304347826095</v>
      </c>
      <c r="O84" s="6">
        <f>SUM(NonNurse[[#This Row],[Qualified Social Work Staff Hours]],NonNurse[[#This Row],[Other Social Work Staff Hours]])/NonNurse[[#This Row],[MDS Census]]</f>
        <v>6.9800034182191092E-2</v>
      </c>
      <c r="P84" s="6">
        <v>5.7502173913043464</v>
      </c>
      <c r="Q84" s="6">
        <v>1.2527173913043477</v>
      </c>
      <c r="R84" s="6">
        <f>SUM(NonNurse[[#This Row],[Qualified Activities Professional Hours]],NonNurse[[#This Row],[Other Activities Professional Hours]])/NonNurse[[#This Row],[MDS Census]]</f>
        <v>0.11011280123055885</v>
      </c>
      <c r="S84" s="6">
        <v>0.69282608695652148</v>
      </c>
      <c r="T84" s="6">
        <v>2.1160869565217397</v>
      </c>
      <c r="U84" s="6">
        <v>0</v>
      </c>
      <c r="V84" s="6">
        <f>SUM(NonNurse[[#This Row],[Occupational Therapist Hours]],NonNurse[[#This Row],[OT Assistant Hours]],NonNurse[[#This Row],[OT Aide Hours]])/NonNurse[[#This Row],[MDS Census]]</f>
        <v>4.4166809092462837E-2</v>
      </c>
      <c r="W84" s="6">
        <v>1.1180434782608697</v>
      </c>
      <c r="X84" s="6">
        <v>4.6239130434782609</v>
      </c>
      <c r="Y84" s="6">
        <v>0</v>
      </c>
      <c r="Z84" s="6">
        <f>SUM(NonNurse[[#This Row],[Physical Therapist (PT) Hours]],NonNurse[[#This Row],[PT Assistant Hours]],NonNurse[[#This Row],[PT Aide Hours]])/NonNurse[[#This Row],[MDS Census]]</f>
        <v>9.0285421295505042E-2</v>
      </c>
      <c r="AA84" s="6">
        <v>0</v>
      </c>
      <c r="AB84" s="6">
        <v>0</v>
      </c>
      <c r="AC84" s="6">
        <v>0</v>
      </c>
      <c r="AD84" s="6">
        <v>0</v>
      </c>
      <c r="AE84" s="6">
        <v>0</v>
      </c>
      <c r="AF84" s="6">
        <v>0</v>
      </c>
      <c r="AG84" s="6">
        <v>0</v>
      </c>
      <c r="AH84" s="1">
        <v>265734</v>
      </c>
      <c r="AI84">
        <v>7</v>
      </c>
    </row>
    <row r="85" spans="1:35" x14ac:dyDescent="0.25">
      <c r="A85" t="s">
        <v>496</v>
      </c>
      <c r="B85" t="s">
        <v>79</v>
      </c>
      <c r="C85" t="s">
        <v>657</v>
      </c>
      <c r="D85" t="s">
        <v>544</v>
      </c>
      <c r="E85" s="6">
        <v>11.782608695652174</v>
      </c>
      <c r="F85" s="6">
        <v>0</v>
      </c>
      <c r="G85" s="6">
        <v>0</v>
      </c>
      <c r="H85" s="6">
        <v>0</v>
      </c>
      <c r="I85" s="6">
        <v>0</v>
      </c>
      <c r="J85" s="6">
        <v>0</v>
      </c>
      <c r="K85" s="6">
        <v>0</v>
      </c>
      <c r="L85" s="6">
        <v>0</v>
      </c>
      <c r="M85" s="6">
        <v>0</v>
      </c>
      <c r="N85" s="6">
        <v>0</v>
      </c>
      <c r="O85" s="6">
        <f>SUM(NonNurse[[#This Row],[Qualified Social Work Staff Hours]],NonNurse[[#This Row],[Other Social Work Staff Hours]])/NonNurse[[#This Row],[MDS Census]]</f>
        <v>0</v>
      </c>
      <c r="P85" s="6">
        <v>0</v>
      </c>
      <c r="Q85" s="6">
        <v>0</v>
      </c>
      <c r="R85" s="6">
        <f>SUM(NonNurse[[#This Row],[Qualified Activities Professional Hours]],NonNurse[[#This Row],[Other Activities Professional Hours]])/NonNurse[[#This Row],[MDS Census]]</f>
        <v>0</v>
      </c>
      <c r="S85" s="6">
        <v>0</v>
      </c>
      <c r="T85" s="6">
        <v>0</v>
      </c>
      <c r="U85" s="6">
        <v>0</v>
      </c>
      <c r="V85" s="6">
        <f>SUM(NonNurse[[#This Row],[Occupational Therapist Hours]],NonNurse[[#This Row],[OT Assistant Hours]],NonNurse[[#This Row],[OT Aide Hours]])/NonNurse[[#This Row],[MDS Census]]</f>
        <v>0</v>
      </c>
      <c r="W85" s="6">
        <v>0</v>
      </c>
      <c r="X85" s="6">
        <v>0</v>
      </c>
      <c r="Y85" s="6">
        <v>0</v>
      </c>
      <c r="Z85" s="6">
        <f>SUM(NonNurse[[#This Row],[Physical Therapist (PT) Hours]],NonNurse[[#This Row],[PT Assistant Hours]],NonNurse[[#This Row],[PT Aide Hours]])/NonNurse[[#This Row],[MDS Census]]</f>
        <v>0</v>
      </c>
      <c r="AA85" s="6">
        <v>0</v>
      </c>
      <c r="AB85" s="6">
        <v>0</v>
      </c>
      <c r="AC85" s="6">
        <v>0</v>
      </c>
      <c r="AD85" s="6">
        <v>0</v>
      </c>
      <c r="AE85" s="6">
        <v>0</v>
      </c>
      <c r="AF85" s="6">
        <v>0</v>
      </c>
      <c r="AG85" s="6">
        <v>0</v>
      </c>
      <c r="AH85" s="1">
        <v>265289</v>
      </c>
      <c r="AI85">
        <v>7</v>
      </c>
    </row>
    <row r="86" spans="1:35" x14ac:dyDescent="0.25">
      <c r="A86" t="s">
        <v>496</v>
      </c>
      <c r="B86" t="s">
        <v>401</v>
      </c>
      <c r="C86" t="s">
        <v>847</v>
      </c>
      <c r="D86" t="s">
        <v>576</v>
      </c>
      <c r="E86" s="6">
        <v>61.847826086956523</v>
      </c>
      <c r="F86" s="6">
        <v>15.028152173913048</v>
      </c>
      <c r="G86" s="6">
        <v>0</v>
      </c>
      <c r="H86" s="6">
        <v>0.22554347826086957</v>
      </c>
      <c r="I86" s="6">
        <v>0.2608695652173913</v>
      </c>
      <c r="J86" s="6">
        <v>0</v>
      </c>
      <c r="K86" s="6">
        <v>0</v>
      </c>
      <c r="L86" s="6">
        <v>2.6086956521739129E-2</v>
      </c>
      <c r="M86" s="6">
        <v>0</v>
      </c>
      <c r="N86" s="6">
        <v>5.3269565217391328</v>
      </c>
      <c r="O86" s="6">
        <f>SUM(NonNurse[[#This Row],[Qualified Social Work Staff Hours]],NonNurse[[#This Row],[Other Social Work Staff Hours]])/NonNurse[[#This Row],[MDS Census]]</f>
        <v>8.6130052724077366E-2</v>
      </c>
      <c r="P86" s="6">
        <v>5.4936956521739129</v>
      </c>
      <c r="Q86" s="6">
        <v>3.1779347826086961</v>
      </c>
      <c r="R86" s="6">
        <f>SUM(NonNurse[[#This Row],[Qualified Activities Professional Hours]],NonNurse[[#This Row],[Other Activities Professional Hours]])/NonNurse[[#This Row],[MDS Census]]</f>
        <v>0.1402091388400703</v>
      </c>
      <c r="S86" s="6">
        <v>0.44565217391304357</v>
      </c>
      <c r="T86" s="6">
        <v>4.7532608695652172</v>
      </c>
      <c r="U86" s="6">
        <v>0</v>
      </c>
      <c r="V86" s="6">
        <f>SUM(NonNurse[[#This Row],[Occupational Therapist Hours]],NonNurse[[#This Row],[OT Assistant Hours]],NonNurse[[#This Row],[OT Aide Hours]])/NonNurse[[#This Row],[MDS Census]]</f>
        <v>8.4059753954305802E-2</v>
      </c>
      <c r="W86" s="6">
        <v>0.8693478260869566</v>
      </c>
      <c r="X86" s="6">
        <v>2.7835869565217388</v>
      </c>
      <c r="Y86" s="6">
        <v>0</v>
      </c>
      <c r="Z86" s="6">
        <f>SUM(NonNurse[[#This Row],[Physical Therapist (PT) Hours]],NonNurse[[#This Row],[PT Assistant Hours]],NonNurse[[#This Row],[PT Aide Hours]])/NonNurse[[#This Row],[MDS Census]]</f>
        <v>5.9063268892794368E-2</v>
      </c>
      <c r="AA86" s="6">
        <v>5.3152173913043477</v>
      </c>
      <c r="AB86" s="6">
        <v>0</v>
      </c>
      <c r="AC86" s="6">
        <v>0</v>
      </c>
      <c r="AD86" s="6">
        <v>0</v>
      </c>
      <c r="AE86" s="6">
        <v>0</v>
      </c>
      <c r="AF86" s="6">
        <v>0</v>
      </c>
      <c r="AG86" s="6">
        <v>0</v>
      </c>
      <c r="AH86" s="1">
        <v>265807</v>
      </c>
      <c r="AI86">
        <v>7</v>
      </c>
    </row>
    <row r="87" spans="1:35" x14ac:dyDescent="0.25">
      <c r="A87" t="s">
        <v>496</v>
      </c>
      <c r="B87" t="s">
        <v>412</v>
      </c>
      <c r="C87" t="s">
        <v>726</v>
      </c>
      <c r="D87" t="s">
        <v>593</v>
      </c>
      <c r="E87" s="6">
        <v>135.15217391304347</v>
      </c>
      <c r="F87" s="6">
        <v>0</v>
      </c>
      <c r="G87" s="6">
        <v>0</v>
      </c>
      <c r="H87" s="6">
        <v>0</v>
      </c>
      <c r="I87" s="6">
        <v>0</v>
      </c>
      <c r="J87" s="6">
        <v>0</v>
      </c>
      <c r="K87" s="6">
        <v>0</v>
      </c>
      <c r="L87" s="6">
        <v>3.1223913043478246</v>
      </c>
      <c r="M87" s="6">
        <v>0</v>
      </c>
      <c r="N87" s="6">
        <v>0</v>
      </c>
      <c r="O87" s="6">
        <f>SUM(NonNurse[[#This Row],[Qualified Social Work Staff Hours]],NonNurse[[#This Row],[Other Social Work Staff Hours]])/NonNurse[[#This Row],[MDS Census]]</f>
        <v>0</v>
      </c>
      <c r="P87" s="6">
        <v>0</v>
      </c>
      <c r="Q87" s="6">
        <v>0</v>
      </c>
      <c r="R87" s="6">
        <f>SUM(NonNurse[[#This Row],[Qualified Activities Professional Hours]],NonNurse[[#This Row],[Other Activities Professional Hours]])/NonNurse[[#This Row],[MDS Census]]</f>
        <v>0</v>
      </c>
      <c r="S87" s="6">
        <v>0.34369565217391307</v>
      </c>
      <c r="T87" s="6">
        <v>2.6392391304347824</v>
      </c>
      <c r="U87" s="6">
        <v>0</v>
      </c>
      <c r="V87" s="6">
        <f>SUM(NonNurse[[#This Row],[Occupational Therapist Hours]],NonNurse[[#This Row],[OT Assistant Hours]],NonNurse[[#This Row],[OT Aide Hours]])/NonNurse[[#This Row],[MDS Census]]</f>
        <v>2.2070934534341322E-2</v>
      </c>
      <c r="W87" s="6">
        <v>1.4255434782608696</v>
      </c>
      <c r="X87" s="6">
        <v>2.1764130434782607</v>
      </c>
      <c r="Y87" s="6">
        <v>0</v>
      </c>
      <c r="Z87" s="6">
        <f>SUM(NonNurse[[#This Row],[Physical Therapist (PT) Hours]],NonNurse[[#This Row],[PT Assistant Hours]],NonNurse[[#This Row],[PT Aide Hours]])/NonNurse[[#This Row],[MDS Census]]</f>
        <v>2.6651117902525338E-2</v>
      </c>
      <c r="AA87" s="6">
        <v>0</v>
      </c>
      <c r="AB87" s="6">
        <v>0</v>
      </c>
      <c r="AC87" s="6">
        <v>0</v>
      </c>
      <c r="AD87" s="6">
        <v>0</v>
      </c>
      <c r="AE87" s="6">
        <v>0</v>
      </c>
      <c r="AF87" s="6">
        <v>0</v>
      </c>
      <c r="AG87" s="6">
        <v>0</v>
      </c>
      <c r="AH87" s="1">
        <v>265823</v>
      </c>
      <c r="AI87">
        <v>7</v>
      </c>
    </row>
    <row r="88" spans="1:35" x14ac:dyDescent="0.25">
      <c r="A88" t="s">
        <v>496</v>
      </c>
      <c r="B88" t="s">
        <v>338</v>
      </c>
      <c r="C88" t="s">
        <v>716</v>
      </c>
      <c r="D88" t="s">
        <v>593</v>
      </c>
      <c r="E88" s="6">
        <v>91.228260869565219</v>
      </c>
      <c r="F88" s="6">
        <v>0</v>
      </c>
      <c r="G88" s="6">
        <v>0</v>
      </c>
      <c r="H88" s="6">
        <v>0</v>
      </c>
      <c r="I88" s="6">
        <v>0</v>
      </c>
      <c r="J88" s="6">
        <v>0</v>
      </c>
      <c r="K88" s="6">
        <v>0</v>
      </c>
      <c r="L88" s="6">
        <v>1.2153260869565217</v>
      </c>
      <c r="M88" s="6">
        <v>0</v>
      </c>
      <c r="N88" s="6">
        <v>0</v>
      </c>
      <c r="O88" s="6">
        <f>SUM(NonNurse[[#This Row],[Qualified Social Work Staff Hours]],NonNurse[[#This Row],[Other Social Work Staff Hours]])/NonNurse[[#This Row],[MDS Census]]</f>
        <v>0</v>
      </c>
      <c r="P88" s="6">
        <v>0</v>
      </c>
      <c r="Q88" s="6">
        <v>0</v>
      </c>
      <c r="R88" s="6">
        <f>SUM(NonNurse[[#This Row],[Qualified Activities Professional Hours]],NonNurse[[#This Row],[Other Activities Professional Hours]])/NonNurse[[#This Row],[MDS Census]]</f>
        <v>0</v>
      </c>
      <c r="S88" s="6">
        <v>1.5086956521739132</v>
      </c>
      <c r="T88" s="6">
        <v>1.2578260869565216</v>
      </c>
      <c r="U88" s="6">
        <v>0</v>
      </c>
      <c r="V88" s="6">
        <f>SUM(NonNurse[[#This Row],[Occupational Therapist Hours]],NonNurse[[#This Row],[OT Assistant Hours]],NonNurse[[#This Row],[OT Aide Hours]])/NonNurse[[#This Row],[MDS Census]]</f>
        <v>3.0325271059216015E-2</v>
      </c>
      <c r="W88" s="6">
        <v>1.8165217391304345</v>
      </c>
      <c r="X88" s="6">
        <v>0</v>
      </c>
      <c r="Y88" s="6">
        <v>0</v>
      </c>
      <c r="Z88" s="6">
        <f>SUM(NonNurse[[#This Row],[Physical Therapist (PT) Hours]],NonNurse[[#This Row],[PT Assistant Hours]],NonNurse[[#This Row],[PT Aide Hours]])/NonNurse[[#This Row],[MDS Census]]</f>
        <v>1.9911831287978073E-2</v>
      </c>
      <c r="AA88" s="6">
        <v>0</v>
      </c>
      <c r="AB88" s="6">
        <v>0</v>
      </c>
      <c r="AC88" s="6">
        <v>0</v>
      </c>
      <c r="AD88" s="6">
        <v>0</v>
      </c>
      <c r="AE88" s="6">
        <v>0</v>
      </c>
      <c r="AF88" s="6">
        <v>0</v>
      </c>
      <c r="AG88" s="6">
        <v>0</v>
      </c>
      <c r="AH88" s="1">
        <v>265720</v>
      </c>
      <c r="AI88">
        <v>7</v>
      </c>
    </row>
    <row r="89" spans="1:35" x14ac:dyDescent="0.25">
      <c r="A89" t="s">
        <v>496</v>
      </c>
      <c r="B89" t="s">
        <v>232</v>
      </c>
      <c r="C89" t="s">
        <v>715</v>
      </c>
      <c r="D89" t="s">
        <v>613</v>
      </c>
      <c r="E89" s="6">
        <v>43.652173913043477</v>
      </c>
      <c r="F89" s="6">
        <v>10.992717391304348</v>
      </c>
      <c r="G89" s="6">
        <v>0</v>
      </c>
      <c r="H89" s="6">
        <v>0.14304347826086958</v>
      </c>
      <c r="I89" s="6">
        <v>0.2608695652173913</v>
      </c>
      <c r="J89" s="6">
        <v>0</v>
      </c>
      <c r="K89" s="6">
        <v>0</v>
      </c>
      <c r="L89" s="6">
        <v>2.2585869565217398</v>
      </c>
      <c r="M89" s="6">
        <v>0</v>
      </c>
      <c r="N89" s="6">
        <v>4.2555434782608703</v>
      </c>
      <c r="O89" s="6">
        <f>SUM(NonNurse[[#This Row],[Qualified Social Work Staff Hours]],NonNurse[[#This Row],[Other Social Work Staff Hours]])/NonNurse[[#This Row],[MDS Census]]</f>
        <v>9.7487549800796838E-2</v>
      </c>
      <c r="P89" s="6">
        <v>5.2579347826086948</v>
      </c>
      <c r="Q89" s="6">
        <v>0</v>
      </c>
      <c r="R89" s="6">
        <f>SUM(NonNurse[[#This Row],[Qualified Activities Professional Hours]],NonNurse[[#This Row],[Other Activities Professional Hours]])/NonNurse[[#This Row],[MDS Census]]</f>
        <v>0.12045069721115537</v>
      </c>
      <c r="S89" s="6">
        <v>0.15152173913043476</v>
      </c>
      <c r="T89" s="6">
        <v>3.5901086956521739</v>
      </c>
      <c r="U89" s="6">
        <v>0</v>
      </c>
      <c r="V89" s="6">
        <f>SUM(NonNurse[[#This Row],[Occupational Therapist Hours]],NonNurse[[#This Row],[OT Assistant Hours]],NonNurse[[#This Row],[OT Aide Hours]])/NonNurse[[#This Row],[MDS Census]]</f>
        <v>8.5714641434262953E-2</v>
      </c>
      <c r="W89" s="6">
        <v>0.20793478260869563</v>
      </c>
      <c r="X89" s="6">
        <v>4.1069565217391295</v>
      </c>
      <c r="Y89" s="6">
        <v>0</v>
      </c>
      <c r="Z89" s="6">
        <f>SUM(NonNurse[[#This Row],[Physical Therapist (PT) Hours]],NonNurse[[#This Row],[PT Assistant Hours]],NonNurse[[#This Row],[PT Aide Hours]])/NonNurse[[#This Row],[MDS Census]]</f>
        <v>9.8847111553784853E-2</v>
      </c>
      <c r="AA89" s="6">
        <v>0</v>
      </c>
      <c r="AB89" s="6">
        <v>0</v>
      </c>
      <c r="AC89" s="6">
        <v>0</v>
      </c>
      <c r="AD89" s="6">
        <v>0</v>
      </c>
      <c r="AE89" s="6">
        <v>0</v>
      </c>
      <c r="AF89" s="6">
        <v>0</v>
      </c>
      <c r="AG89" s="6">
        <v>0</v>
      </c>
      <c r="AH89" s="1">
        <v>265552</v>
      </c>
      <c r="AI89">
        <v>7</v>
      </c>
    </row>
    <row r="90" spans="1:35" x14ac:dyDescent="0.25">
      <c r="A90" t="s">
        <v>496</v>
      </c>
      <c r="B90" t="s">
        <v>286</v>
      </c>
      <c r="C90" t="s">
        <v>766</v>
      </c>
      <c r="D90" t="s">
        <v>571</v>
      </c>
      <c r="E90" s="6">
        <v>79.141304347826093</v>
      </c>
      <c r="F90" s="6">
        <v>4.1413043478260869</v>
      </c>
      <c r="G90" s="6">
        <v>0</v>
      </c>
      <c r="H90" s="6">
        <v>0</v>
      </c>
      <c r="I90" s="6">
        <v>4.3260869565217392</v>
      </c>
      <c r="J90" s="6">
        <v>0</v>
      </c>
      <c r="K90" s="6">
        <v>0</v>
      </c>
      <c r="L90" s="6">
        <v>2.7855434782608701</v>
      </c>
      <c r="M90" s="6">
        <v>4.9483695652173916</v>
      </c>
      <c r="N90" s="6">
        <v>0</v>
      </c>
      <c r="O90" s="6">
        <f>SUM(NonNurse[[#This Row],[Qualified Social Work Staff Hours]],NonNurse[[#This Row],[Other Social Work Staff Hours]])/NonNurse[[#This Row],[MDS Census]]</f>
        <v>6.252575195714874E-2</v>
      </c>
      <c r="P90" s="6">
        <v>0</v>
      </c>
      <c r="Q90" s="6">
        <v>17.385869565217391</v>
      </c>
      <c r="R90" s="6">
        <f>SUM(NonNurse[[#This Row],[Qualified Activities Professional Hours]],NonNurse[[#This Row],[Other Activities Professional Hours]])/NonNurse[[#This Row],[MDS Census]]</f>
        <v>0.21968136245021286</v>
      </c>
      <c r="S90" s="6">
        <v>5.1638043478260878</v>
      </c>
      <c r="T90" s="6">
        <v>1.4749999999999999</v>
      </c>
      <c r="U90" s="6">
        <v>0</v>
      </c>
      <c r="V90" s="6">
        <f>SUM(NonNurse[[#This Row],[Occupational Therapist Hours]],NonNurse[[#This Row],[OT Assistant Hours]],NonNurse[[#This Row],[OT Aide Hours]])/NonNurse[[#This Row],[MDS Census]]</f>
        <v>8.3885455294602396E-2</v>
      </c>
      <c r="W90" s="6">
        <v>1.6490217391304349</v>
      </c>
      <c r="X90" s="6">
        <v>3.8276086956521738</v>
      </c>
      <c r="Y90" s="6">
        <v>0</v>
      </c>
      <c r="Z90" s="6">
        <f>SUM(NonNurse[[#This Row],[Physical Therapist (PT) Hours]],NonNurse[[#This Row],[PT Assistant Hours]],NonNurse[[#This Row],[PT Aide Hours]])/NonNurse[[#This Row],[MDS Census]]</f>
        <v>6.9200659250102992E-2</v>
      </c>
      <c r="AA90" s="6">
        <v>0</v>
      </c>
      <c r="AB90" s="6">
        <v>0</v>
      </c>
      <c r="AC90" s="6">
        <v>0</v>
      </c>
      <c r="AD90" s="6">
        <v>0</v>
      </c>
      <c r="AE90" s="6">
        <v>0</v>
      </c>
      <c r="AF90" s="6">
        <v>0</v>
      </c>
      <c r="AG90" s="6">
        <v>0</v>
      </c>
      <c r="AH90" s="1">
        <v>265647</v>
      </c>
      <c r="AI90">
        <v>7</v>
      </c>
    </row>
    <row r="91" spans="1:35" x14ac:dyDescent="0.25">
      <c r="A91" t="s">
        <v>496</v>
      </c>
      <c r="B91" t="s">
        <v>266</v>
      </c>
      <c r="C91" t="s">
        <v>726</v>
      </c>
      <c r="D91" t="s">
        <v>593</v>
      </c>
      <c r="E91" s="6">
        <v>104.66304347826087</v>
      </c>
      <c r="F91" s="6">
        <v>6.2535869565217386</v>
      </c>
      <c r="G91" s="6">
        <v>0.42391304347826086</v>
      </c>
      <c r="H91" s="6">
        <v>0.34782608695652173</v>
      </c>
      <c r="I91" s="6">
        <v>1.1195652173913044</v>
      </c>
      <c r="J91" s="6">
        <v>0</v>
      </c>
      <c r="K91" s="6">
        <v>0</v>
      </c>
      <c r="L91" s="6">
        <v>3.4898913043478261</v>
      </c>
      <c r="M91" s="6">
        <v>6.1630434782608692</v>
      </c>
      <c r="N91" s="6">
        <v>0</v>
      </c>
      <c r="O91" s="6">
        <f>SUM(NonNurse[[#This Row],[Qualified Social Work Staff Hours]],NonNurse[[#This Row],[Other Social Work Staff Hours]])/NonNurse[[#This Row],[MDS Census]]</f>
        <v>5.8884619378959384E-2</v>
      </c>
      <c r="P91" s="6">
        <v>7.5760869565217392</v>
      </c>
      <c r="Q91" s="6">
        <v>3.2907608695652173</v>
      </c>
      <c r="R91" s="6">
        <f>SUM(NonNurse[[#This Row],[Qualified Activities Professional Hours]],NonNurse[[#This Row],[Other Activities Professional Hours]])/NonNurse[[#This Row],[MDS Census]]</f>
        <v>0.10382698099491121</v>
      </c>
      <c r="S91" s="6">
        <v>5.0856521739130418</v>
      </c>
      <c r="T91" s="6">
        <v>4.2180434782608698</v>
      </c>
      <c r="U91" s="6">
        <v>0</v>
      </c>
      <c r="V91" s="6">
        <f>SUM(NonNurse[[#This Row],[Occupational Therapist Hours]],NonNurse[[#This Row],[OT Assistant Hours]],NonNurse[[#This Row],[OT Aide Hours]])/NonNurse[[#This Row],[MDS Census]]</f>
        <v>8.8891889085055534E-2</v>
      </c>
      <c r="W91" s="6">
        <v>3.7236956521739133</v>
      </c>
      <c r="X91" s="6">
        <v>8.7446739130434796</v>
      </c>
      <c r="Y91" s="6">
        <v>0</v>
      </c>
      <c r="Z91" s="6">
        <f>SUM(NonNurse[[#This Row],[Physical Therapist (PT) Hours]],NonNurse[[#This Row],[PT Assistant Hours]],NonNurse[[#This Row],[PT Aide Hours]])/NonNurse[[#This Row],[MDS Census]]</f>
        <v>0.11912867379790219</v>
      </c>
      <c r="AA91" s="6">
        <v>0</v>
      </c>
      <c r="AB91" s="6">
        <v>0</v>
      </c>
      <c r="AC91" s="6">
        <v>0</v>
      </c>
      <c r="AD91" s="6">
        <v>0</v>
      </c>
      <c r="AE91" s="6">
        <v>0</v>
      </c>
      <c r="AF91" s="6">
        <v>0</v>
      </c>
      <c r="AG91" s="6">
        <v>0</v>
      </c>
      <c r="AH91" s="1">
        <v>265607</v>
      </c>
      <c r="AI91">
        <v>7</v>
      </c>
    </row>
    <row r="92" spans="1:35" x14ac:dyDescent="0.25">
      <c r="A92" t="s">
        <v>496</v>
      </c>
      <c r="B92" t="s">
        <v>124</v>
      </c>
      <c r="C92" t="s">
        <v>772</v>
      </c>
      <c r="D92" t="s">
        <v>523</v>
      </c>
      <c r="E92" s="6">
        <v>76.815217391304344</v>
      </c>
      <c r="F92" s="6">
        <v>5.2173913043478262</v>
      </c>
      <c r="G92" s="6">
        <v>0.30434782608695654</v>
      </c>
      <c r="H92" s="6">
        <v>0.78260869565217395</v>
      </c>
      <c r="I92" s="6">
        <v>0.27173913043478259</v>
      </c>
      <c r="J92" s="6">
        <v>0</v>
      </c>
      <c r="K92" s="6">
        <v>0</v>
      </c>
      <c r="L92" s="6">
        <v>3.3695652173913042</v>
      </c>
      <c r="M92" s="6">
        <v>10.035326086956522</v>
      </c>
      <c r="N92" s="6">
        <v>0</v>
      </c>
      <c r="O92" s="6">
        <f>SUM(NonNurse[[#This Row],[Qualified Social Work Staff Hours]],NonNurse[[#This Row],[Other Social Work Staff Hours]])/NonNurse[[#This Row],[MDS Census]]</f>
        <v>0.13064242252723929</v>
      </c>
      <c r="P92" s="6">
        <v>5.2173913043478262</v>
      </c>
      <c r="Q92" s="6">
        <v>13.024456521739131</v>
      </c>
      <c r="R92" s="6">
        <f>SUM(NonNurse[[#This Row],[Qualified Activities Professional Hours]],NonNurse[[#This Row],[Other Activities Professional Hours]])/NonNurse[[#This Row],[MDS Census]]</f>
        <v>0.23747700580161316</v>
      </c>
      <c r="S92" s="6">
        <v>2.785326086956522</v>
      </c>
      <c r="T92" s="6">
        <v>9.3369565217391308</v>
      </c>
      <c r="U92" s="6">
        <v>0</v>
      </c>
      <c r="V92" s="6">
        <f>SUM(NonNurse[[#This Row],[Occupational Therapist Hours]],NonNurse[[#This Row],[OT Assistant Hours]],NonNurse[[#This Row],[OT Aide Hours]])/NonNurse[[#This Row],[MDS Census]]</f>
        <v>0.15781095231357012</v>
      </c>
      <c r="W92" s="6">
        <v>11.660326086956522</v>
      </c>
      <c r="X92" s="6">
        <v>11.763586956521738</v>
      </c>
      <c r="Y92" s="6">
        <v>0</v>
      </c>
      <c r="Z92" s="6">
        <f>SUM(NonNurse[[#This Row],[Physical Therapist (PT) Hours]],NonNurse[[#This Row],[PT Assistant Hours]],NonNurse[[#This Row],[PT Aide Hours]])/NonNurse[[#This Row],[MDS Census]]</f>
        <v>0.30493844629970285</v>
      </c>
      <c r="AA92" s="6">
        <v>0</v>
      </c>
      <c r="AB92" s="6">
        <v>0</v>
      </c>
      <c r="AC92" s="6">
        <v>0</v>
      </c>
      <c r="AD92" s="6">
        <v>0</v>
      </c>
      <c r="AE92" s="6">
        <v>0</v>
      </c>
      <c r="AF92" s="6">
        <v>0</v>
      </c>
      <c r="AG92" s="6">
        <v>0</v>
      </c>
      <c r="AH92" s="1">
        <v>265369</v>
      </c>
      <c r="AI92">
        <v>7</v>
      </c>
    </row>
    <row r="93" spans="1:35" x14ac:dyDescent="0.25">
      <c r="A93" t="s">
        <v>496</v>
      </c>
      <c r="B93" t="s">
        <v>290</v>
      </c>
      <c r="C93" t="s">
        <v>691</v>
      </c>
      <c r="D93" t="s">
        <v>542</v>
      </c>
      <c r="E93" s="6">
        <v>58.326086956521742</v>
      </c>
      <c r="F93" s="6">
        <v>11.739347826086952</v>
      </c>
      <c r="G93" s="6">
        <v>0</v>
      </c>
      <c r="H93" s="6">
        <v>0.18478260869565216</v>
      </c>
      <c r="I93" s="6">
        <v>0.28260869565217389</v>
      </c>
      <c r="J93" s="6">
        <v>0</v>
      </c>
      <c r="K93" s="6">
        <v>0</v>
      </c>
      <c r="L93" s="6">
        <v>1.2348913043478258</v>
      </c>
      <c r="M93" s="6">
        <v>0</v>
      </c>
      <c r="N93" s="6">
        <v>4.8667391304347811</v>
      </c>
      <c r="O93" s="6">
        <f>SUM(NonNurse[[#This Row],[Qualified Social Work Staff Hours]],NonNurse[[#This Row],[Other Social Work Staff Hours]])/NonNurse[[#This Row],[MDS Census]]</f>
        <v>8.3440178904211668E-2</v>
      </c>
      <c r="P93" s="6">
        <v>1.7476086956521739</v>
      </c>
      <c r="Q93" s="6">
        <v>0</v>
      </c>
      <c r="R93" s="6">
        <f>SUM(NonNurse[[#This Row],[Qualified Activities Professional Hours]],NonNurse[[#This Row],[Other Activities Professional Hours]])/NonNurse[[#This Row],[MDS Census]]</f>
        <v>2.9962728289228475E-2</v>
      </c>
      <c r="S93" s="6">
        <v>0.29467391304347823</v>
      </c>
      <c r="T93" s="6">
        <v>2.3039130434782611</v>
      </c>
      <c r="U93" s="6">
        <v>0</v>
      </c>
      <c r="V93" s="6">
        <f>SUM(NonNurse[[#This Row],[Occupational Therapist Hours]],NonNurse[[#This Row],[OT Assistant Hours]],NonNurse[[#This Row],[OT Aide Hours]])/NonNurse[[#This Row],[MDS Census]]</f>
        <v>4.4552739470741703E-2</v>
      </c>
      <c r="W93" s="6">
        <v>0.36597826086956509</v>
      </c>
      <c r="X93" s="6">
        <v>3.4565217391304341</v>
      </c>
      <c r="Y93" s="6">
        <v>0</v>
      </c>
      <c r="Z93" s="6">
        <f>SUM(NonNurse[[#This Row],[Physical Therapist (PT) Hours]],NonNurse[[#This Row],[PT Assistant Hours]],NonNurse[[#This Row],[PT Aide Hours]])/NonNurse[[#This Row],[MDS Census]]</f>
        <v>6.5536712635109934E-2</v>
      </c>
      <c r="AA93" s="6">
        <v>0</v>
      </c>
      <c r="AB93" s="6">
        <v>0</v>
      </c>
      <c r="AC93" s="6">
        <v>0</v>
      </c>
      <c r="AD93" s="6">
        <v>0</v>
      </c>
      <c r="AE93" s="6">
        <v>0</v>
      </c>
      <c r="AF93" s="6">
        <v>0</v>
      </c>
      <c r="AG93" s="6">
        <v>0</v>
      </c>
      <c r="AH93" s="1">
        <v>265652</v>
      </c>
      <c r="AI93">
        <v>7</v>
      </c>
    </row>
    <row r="94" spans="1:35" x14ac:dyDescent="0.25">
      <c r="A94" t="s">
        <v>496</v>
      </c>
      <c r="B94" t="s">
        <v>204</v>
      </c>
      <c r="C94" t="s">
        <v>795</v>
      </c>
      <c r="D94" t="s">
        <v>574</v>
      </c>
      <c r="E94" s="6">
        <v>45.097826086956523</v>
      </c>
      <c r="F94" s="6">
        <v>13.354239130434786</v>
      </c>
      <c r="G94" s="6">
        <v>0</v>
      </c>
      <c r="H94" s="6">
        <v>0.16119565217391305</v>
      </c>
      <c r="I94" s="6">
        <v>0.2608695652173913</v>
      </c>
      <c r="J94" s="6">
        <v>0</v>
      </c>
      <c r="K94" s="6">
        <v>0</v>
      </c>
      <c r="L94" s="6">
        <v>1.4246739130434776</v>
      </c>
      <c r="M94" s="6">
        <v>0</v>
      </c>
      <c r="N94" s="6">
        <v>5.2952173913043481</v>
      </c>
      <c r="O94" s="6">
        <f>SUM(NonNurse[[#This Row],[Qualified Social Work Staff Hours]],NonNurse[[#This Row],[Other Social Work Staff Hours]])/NonNurse[[#This Row],[MDS Census]]</f>
        <v>0.11741624487828392</v>
      </c>
      <c r="P94" s="6">
        <v>0</v>
      </c>
      <c r="Q94" s="6">
        <v>4.0042391304347822</v>
      </c>
      <c r="R94" s="6">
        <f>SUM(NonNurse[[#This Row],[Qualified Activities Professional Hours]],NonNurse[[#This Row],[Other Activities Professional Hours]])/NonNurse[[#This Row],[MDS Census]]</f>
        <v>8.8790069896360554E-2</v>
      </c>
      <c r="S94" s="6">
        <v>4.1803260869565211</v>
      </c>
      <c r="T94" s="6">
        <v>0.29130434782608694</v>
      </c>
      <c r="U94" s="6">
        <v>0</v>
      </c>
      <c r="V94" s="6">
        <f>SUM(NonNurse[[#This Row],[Occupational Therapist Hours]],NonNurse[[#This Row],[OT Assistant Hours]],NonNurse[[#This Row],[OT Aide Hours]])/NonNurse[[#This Row],[MDS Census]]</f>
        <v>9.9154013015184367E-2</v>
      </c>
      <c r="W94" s="6">
        <v>5.1915217391304358</v>
      </c>
      <c r="X94" s="6">
        <v>0.61847826086956526</v>
      </c>
      <c r="Y94" s="6">
        <v>0</v>
      </c>
      <c r="Z94" s="6">
        <f>SUM(NonNurse[[#This Row],[Physical Therapist (PT) Hours]],NonNurse[[#This Row],[PT Assistant Hours]],NonNurse[[#This Row],[PT Aide Hours]])/NonNurse[[#This Row],[MDS Census]]</f>
        <v>0.12883104362496989</v>
      </c>
      <c r="AA94" s="6">
        <v>0</v>
      </c>
      <c r="AB94" s="6">
        <v>0</v>
      </c>
      <c r="AC94" s="6">
        <v>0</v>
      </c>
      <c r="AD94" s="6">
        <v>0</v>
      </c>
      <c r="AE94" s="6">
        <v>0</v>
      </c>
      <c r="AF94" s="6">
        <v>0</v>
      </c>
      <c r="AG94" s="6">
        <v>0</v>
      </c>
      <c r="AH94" s="1">
        <v>265504</v>
      </c>
      <c r="AI94">
        <v>7</v>
      </c>
    </row>
    <row r="95" spans="1:35" x14ac:dyDescent="0.25">
      <c r="A95" t="s">
        <v>496</v>
      </c>
      <c r="B95" t="s">
        <v>122</v>
      </c>
      <c r="C95" t="s">
        <v>715</v>
      </c>
      <c r="D95" t="s">
        <v>613</v>
      </c>
      <c r="E95" s="6">
        <v>64.271739130434781</v>
      </c>
      <c r="F95" s="6">
        <v>4.4782608695652177</v>
      </c>
      <c r="G95" s="6">
        <v>4.8913043478260872E-2</v>
      </c>
      <c r="H95" s="6">
        <v>0.2423913043478261</v>
      </c>
      <c r="I95" s="6">
        <v>0.45652173913043476</v>
      </c>
      <c r="J95" s="6">
        <v>0</v>
      </c>
      <c r="K95" s="6">
        <v>0</v>
      </c>
      <c r="L95" s="6">
        <v>4.0443478260869572</v>
      </c>
      <c r="M95" s="6">
        <v>4.8510869565217405</v>
      </c>
      <c r="N95" s="6">
        <v>0</v>
      </c>
      <c r="O95" s="6">
        <f>SUM(NonNurse[[#This Row],[Qualified Social Work Staff Hours]],NonNurse[[#This Row],[Other Social Work Staff Hours]])/NonNurse[[#This Row],[MDS Census]]</f>
        <v>7.5477760865888741E-2</v>
      </c>
      <c r="P95" s="6">
        <v>0</v>
      </c>
      <c r="Q95" s="6">
        <v>0</v>
      </c>
      <c r="R95" s="6">
        <f>SUM(NonNurse[[#This Row],[Qualified Activities Professional Hours]],NonNurse[[#This Row],[Other Activities Professional Hours]])/NonNurse[[#This Row],[MDS Census]]</f>
        <v>0</v>
      </c>
      <c r="S95" s="6">
        <v>4.8019565217391307</v>
      </c>
      <c r="T95" s="6">
        <v>7.4549999999999974</v>
      </c>
      <c r="U95" s="6">
        <v>0</v>
      </c>
      <c r="V95" s="6">
        <f>SUM(NonNurse[[#This Row],[Occupational Therapist Hours]],NonNurse[[#This Row],[OT Assistant Hours]],NonNurse[[#This Row],[OT Aide Hours]])/NonNurse[[#This Row],[MDS Census]]</f>
        <v>0.19070522577371887</v>
      </c>
      <c r="W95" s="6">
        <v>4.7405434782608715</v>
      </c>
      <c r="X95" s="6">
        <v>7.4315217391304378</v>
      </c>
      <c r="Y95" s="6">
        <v>0.65217391304347827</v>
      </c>
      <c r="Z95" s="6">
        <f>SUM(NonNurse[[#This Row],[Physical Therapist (PT) Hours]],NonNurse[[#This Row],[PT Assistant Hours]],NonNurse[[#This Row],[PT Aide Hours]])/NonNurse[[#This Row],[MDS Census]]</f>
        <v>0.19953154067309328</v>
      </c>
      <c r="AA95" s="6">
        <v>0</v>
      </c>
      <c r="AB95" s="6">
        <v>0</v>
      </c>
      <c r="AC95" s="6">
        <v>0</v>
      </c>
      <c r="AD95" s="6">
        <v>8.6956521739130436E-3</v>
      </c>
      <c r="AE95" s="6">
        <v>0</v>
      </c>
      <c r="AF95" s="6">
        <v>0</v>
      </c>
      <c r="AG95" s="6">
        <v>0</v>
      </c>
      <c r="AH95" s="1">
        <v>265367</v>
      </c>
      <c r="AI95">
        <v>7</v>
      </c>
    </row>
    <row r="96" spans="1:35" x14ac:dyDescent="0.25">
      <c r="A96" t="s">
        <v>496</v>
      </c>
      <c r="B96" t="s">
        <v>244</v>
      </c>
      <c r="C96" t="s">
        <v>694</v>
      </c>
      <c r="D96" t="s">
        <v>561</v>
      </c>
      <c r="E96" s="6">
        <v>39.282608695652172</v>
      </c>
      <c r="F96" s="6">
        <v>5.7391304347826084</v>
      </c>
      <c r="G96" s="6">
        <v>0.42391304347826086</v>
      </c>
      <c r="H96" s="6">
        <v>0.2608695652173913</v>
      </c>
      <c r="I96" s="6">
        <v>0.2608695652173913</v>
      </c>
      <c r="J96" s="6">
        <v>0</v>
      </c>
      <c r="K96" s="6">
        <v>0</v>
      </c>
      <c r="L96" s="6">
        <v>1.2420652173913043</v>
      </c>
      <c r="M96" s="6">
        <v>0</v>
      </c>
      <c r="N96" s="6">
        <v>0</v>
      </c>
      <c r="O96" s="6">
        <f>SUM(NonNurse[[#This Row],[Qualified Social Work Staff Hours]],NonNurse[[#This Row],[Other Social Work Staff Hours]])/NonNurse[[#This Row],[MDS Census]]</f>
        <v>0</v>
      </c>
      <c r="P96" s="6">
        <v>0</v>
      </c>
      <c r="Q96" s="6">
        <v>0</v>
      </c>
      <c r="R96" s="6">
        <f>SUM(NonNurse[[#This Row],[Qualified Activities Professional Hours]],NonNurse[[#This Row],[Other Activities Professional Hours]])/NonNurse[[#This Row],[MDS Census]]</f>
        <v>0</v>
      </c>
      <c r="S96" s="6">
        <v>0.73749999999999982</v>
      </c>
      <c r="T96" s="6">
        <v>4.010108695652173</v>
      </c>
      <c r="U96" s="6">
        <v>0</v>
      </c>
      <c r="V96" s="6">
        <f>SUM(NonNurse[[#This Row],[Occupational Therapist Hours]],NonNurse[[#This Row],[OT Assistant Hours]],NonNurse[[#This Row],[OT Aide Hours]])/NonNurse[[#This Row],[MDS Census]]</f>
        <v>0.12085777531820695</v>
      </c>
      <c r="W96" s="6">
        <v>0.59880434782608705</v>
      </c>
      <c r="X96" s="6">
        <v>3.4759782608695642</v>
      </c>
      <c r="Y96" s="6">
        <v>0</v>
      </c>
      <c r="Z96" s="6">
        <f>SUM(NonNurse[[#This Row],[Physical Therapist (PT) Hours]],NonNurse[[#This Row],[PT Assistant Hours]],NonNurse[[#This Row],[PT Aide Hours]])/NonNurse[[#This Row],[MDS Census]]</f>
        <v>0.10372993912562256</v>
      </c>
      <c r="AA96" s="6">
        <v>0</v>
      </c>
      <c r="AB96" s="6">
        <v>0</v>
      </c>
      <c r="AC96" s="6">
        <v>0</v>
      </c>
      <c r="AD96" s="6">
        <v>0</v>
      </c>
      <c r="AE96" s="6">
        <v>0</v>
      </c>
      <c r="AF96" s="6">
        <v>0</v>
      </c>
      <c r="AG96" s="6">
        <v>0</v>
      </c>
      <c r="AH96" s="1">
        <v>265572</v>
      </c>
      <c r="AI96">
        <v>7</v>
      </c>
    </row>
    <row r="97" spans="1:35" x14ac:dyDescent="0.25">
      <c r="A97" t="s">
        <v>496</v>
      </c>
      <c r="B97" t="s">
        <v>341</v>
      </c>
      <c r="C97" t="s">
        <v>835</v>
      </c>
      <c r="D97" t="s">
        <v>573</v>
      </c>
      <c r="E97" s="6">
        <v>40.489130434782609</v>
      </c>
      <c r="F97" s="6">
        <v>5.6521739130434785</v>
      </c>
      <c r="G97" s="6">
        <v>0</v>
      </c>
      <c r="H97" s="6">
        <v>0</v>
      </c>
      <c r="I97" s="6">
        <v>0</v>
      </c>
      <c r="J97" s="6">
        <v>0</v>
      </c>
      <c r="K97" s="6">
        <v>0</v>
      </c>
      <c r="L97" s="6">
        <v>0</v>
      </c>
      <c r="M97" s="6">
        <v>3.6343478260869562</v>
      </c>
      <c r="N97" s="6">
        <v>0</v>
      </c>
      <c r="O97" s="6">
        <f>SUM(NonNurse[[#This Row],[Qualified Social Work Staff Hours]],NonNurse[[#This Row],[Other Social Work Staff Hours]])/NonNurse[[#This Row],[MDS Census]]</f>
        <v>8.9761073825503343E-2</v>
      </c>
      <c r="P97" s="6">
        <v>0</v>
      </c>
      <c r="Q97" s="6">
        <v>3.8153260869565209</v>
      </c>
      <c r="R97" s="6">
        <f>SUM(NonNurse[[#This Row],[Qualified Activities Professional Hours]],NonNurse[[#This Row],[Other Activities Professional Hours]])/NonNurse[[#This Row],[MDS Census]]</f>
        <v>9.4230872483221456E-2</v>
      </c>
      <c r="S97" s="6">
        <v>0.4623913043478261</v>
      </c>
      <c r="T97" s="6">
        <v>3.8792391304347831</v>
      </c>
      <c r="U97" s="6">
        <v>0</v>
      </c>
      <c r="V97" s="6">
        <f>SUM(NonNurse[[#This Row],[Occupational Therapist Hours]],NonNurse[[#This Row],[OT Assistant Hours]],NonNurse[[#This Row],[OT Aide Hours]])/NonNurse[[#This Row],[MDS Census]]</f>
        <v>0.10722953020134229</v>
      </c>
      <c r="W97" s="6">
        <v>0.37815217391304357</v>
      </c>
      <c r="X97" s="6">
        <v>3.3893478260869578</v>
      </c>
      <c r="Y97" s="6">
        <v>0</v>
      </c>
      <c r="Z97" s="6">
        <f>SUM(NonNurse[[#This Row],[Physical Therapist (PT) Hours]],NonNurse[[#This Row],[PT Assistant Hours]],NonNurse[[#This Row],[PT Aide Hours]])/NonNurse[[#This Row],[MDS Census]]</f>
        <v>9.3049664429530235E-2</v>
      </c>
      <c r="AA97" s="6">
        <v>0</v>
      </c>
      <c r="AB97" s="6">
        <v>0</v>
      </c>
      <c r="AC97" s="6">
        <v>0</v>
      </c>
      <c r="AD97" s="6">
        <v>0</v>
      </c>
      <c r="AE97" s="6">
        <v>0</v>
      </c>
      <c r="AF97" s="6">
        <v>0</v>
      </c>
      <c r="AG97" s="6">
        <v>0</v>
      </c>
      <c r="AH97" s="1">
        <v>265729</v>
      </c>
      <c r="AI97">
        <v>7</v>
      </c>
    </row>
    <row r="98" spans="1:35" x14ac:dyDescent="0.25">
      <c r="A98" t="s">
        <v>496</v>
      </c>
      <c r="B98" t="s">
        <v>137</v>
      </c>
      <c r="C98" t="s">
        <v>716</v>
      </c>
      <c r="D98" t="s">
        <v>610</v>
      </c>
      <c r="E98" s="6">
        <v>56.043478260869563</v>
      </c>
      <c r="F98" s="6">
        <v>5.7391304347826084</v>
      </c>
      <c r="G98" s="6">
        <v>0.2608695652173913</v>
      </c>
      <c r="H98" s="6">
        <v>0.23641304347826086</v>
      </c>
      <c r="I98" s="6">
        <v>0.29347826086956524</v>
      </c>
      <c r="J98" s="6">
        <v>0</v>
      </c>
      <c r="K98" s="6">
        <v>0</v>
      </c>
      <c r="L98" s="6">
        <v>0.49434782608695654</v>
      </c>
      <c r="M98" s="6">
        <v>0</v>
      </c>
      <c r="N98" s="6">
        <v>5.6875</v>
      </c>
      <c r="O98" s="6">
        <f>SUM(NonNurse[[#This Row],[Qualified Social Work Staff Hours]],NonNurse[[#This Row],[Other Social Work Staff Hours]])/NonNurse[[#This Row],[MDS Census]]</f>
        <v>0.10148370830100854</v>
      </c>
      <c r="P98" s="6">
        <v>4.5027173913043477</v>
      </c>
      <c r="Q98" s="6">
        <v>0</v>
      </c>
      <c r="R98" s="6">
        <f>SUM(NonNurse[[#This Row],[Qualified Activities Professional Hours]],NonNurse[[#This Row],[Other Activities Professional Hours]])/NonNurse[[#This Row],[MDS Census]]</f>
        <v>8.0343289371605897E-2</v>
      </c>
      <c r="S98" s="6">
        <v>1.2021739130434783</v>
      </c>
      <c r="T98" s="6">
        <v>7.6947826086956521</v>
      </c>
      <c r="U98" s="6">
        <v>0</v>
      </c>
      <c r="V98" s="6">
        <f>SUM(NonNurse[[#This Row],[Occupational Therapist Hours]],NonNurse[[#This Row],[OT Assistant Hours]],NonNurse[[#This Row],[OT Aide Hours]])/NonNurse[[#This Row],[MDS Census]]</f>
        <v>0.15875096974398761</v>
      </c>
      <c r="W98" s="6">
        <v>5.7368478260869571</v>
      </c>
      <c r="X98" s="6">
        <v>2.6867391304347827</v>
      </c>
      <c r="Y98" s="6">
        <v>0</v>
      </c>
      <c r="Z98" s="6">
        <f>SUM(NonNurse[[#This Row],[Physical Therapist (PT) Hours]],NonNurse[[#This Row],[PT Assistant Hours]],NonNurse[[#This Row],[PT Aide Hours]])/NonNurse[[#This Row],[MDS Census]]</f>
        <v>0.15030449961210243</v>
      </c>
      <c r="AA98" s="6">
        <v>0</v>
      </c>
      <c r="AB98" s="6">
        <v>0</v>
      </c>
      <c r="AC98" s="6">
        <v>0</v>
      </c>
      <c r="AD98" s="6">
        <v>0</v>
      </c>
      <c r="AE98" s="6">
        <v>0</v>
      </c>
      <c r="AF98" s="6">
        <v>0</v>
      </c>
      <c r="AG98" s="6">
        <v>0</v>
      </c>
      <c r="AH98" s="1">
        <v>265392</v>
      </c>
      <c r="AI98">
        <v>7</v>
      </c>
    </row>
    <row r="99" spans="1:35" x14ac:dyDescent="0.25">
      <c r="A99" t="s">
        <v>496</v>
      </c>
      <c r="B99" t="s">
        <v>92</v>
      </c>
      <c r="C99" t="s">
        <v>757</v>
      </c>
      <c r="D99" t="s">
        <v>593</v>
      </c>
      <c r="E99" s="6">
        <v>161.2608695652174</v>
      </c>
      <c r="F99" s="6">
        <v>52.703478260869566</v>
      </c>
      <c r="G99" s="6">
        <v>0.17934782608695651</v>
      </c>
      <c r="H99" s="6">
        <v>0.22554347826086957</v>
      </c>
      <c r="I99" s="6">
        <v>1.826086956521739</v>
      </c>
      <c r="J99" s="6">
        <v>0</v>
      </c>
      <c r="K99" s="6">
        <v>0</v>
      </c>
      <c r="L99" s="6">
        <v>3.2717391304347827</v>
      </c>
      <c r="M99" s="6">
        <v>8.8794565217391295</v>
      </c>
      <c r="N99" s="6">
        <v>0</v>
      </c>
      <c r="O99" s="6">
        <f>SUM(NonNurse[[#This Row],[Qualified Social Work Staff Hours]],NonNurse[[#This Row],[Other Social Work Staff Hours]])/NonNurse[[#This Row],[MDS Census]]</f>
        <v>5.5062685359935283E-2</v>
      </c>
      <c r="P99" s="6">
        <v>5.4972826086956523</v>
      </c>
      <c r="Q99" s="6">
        <v>18.989999999999998</v>
      </c>
      <c r="R99" s="6">
        <f>SUM(NonNurse[[#This Row],[Qualified Activities Professional Hours]],NonNurse[[#This Row],[Other Activities Professional Hours]])/NonNurse[[#This Row],[MDS Census]]</f>
        <v>0.15184888110002695</v>
      </c>
      <c r="S99" s="6">
        <v>6.4718478260869565</v>
      </c>
      <c r="T99" s="6">
        <v>0</v>
      </c>
      <c r="U99" s="6">
        <v>17.826086956521738</v>
      </c>
      <c r="V99" s="6">
        <f>SUM(NonNurse[[#This Row],[Occupational Therapist Hours]],NonNurse[[#This Row],[OT Assistant Hours]],NonNurse[[#This Row],[OT Aide Hours]])/NonNurse[[#This Row],[MDS Census]]</f>
        <v>0.15067471016446479</v>
      </c>
      <c r="W99" s="6">
        <v>11.513369565217392</v>
      </c>
      <c r="X99" s="6">
        <v>14.084239130434783</v>
      </c>
      <c r="Y99" s="6">
        <v>0</v>
      </c>
      <c r="Z99" s="6">
        <f>SUM(NonNurse[[#This Row],[Physical Therapist (PT) Hours]],NonNurse[[#This Row],[PT Assistant Hours]],NonNurse[[#This Row],[PT Aide Hours]])/NonNurse[[#This Row],[MDS Census]]</f>
        <v>0.1587341601509841</v>
      </c>
      <c r="AA99" s="6">
        <v>0</v>
      </c>
      <c r="AB99" s="6">
        <v>0</v>
      </c>
      <c r="AC99" s="6">
        <v>0</v>
      </c>
      <c r="AD99" s="6">
        <v>98.1875</v>
      </c>
      <c r="AE99" s="6">
        <v>0</v>
      </c>
      <c r="AF99" s="6">
        <v>0</v>
      </c>
      <c r="AG99" s="6">
        <v>0</v>
      </c>
      <c r="AH99" s="1">
        <v>265325</v>
      </c>
      <c r="AI99">
        <v>7</v>
      </c>
    </row>
    <row r="100" spans="1:35" x14ac:dyDescent="0.25">
      <c r="A100" t="s">
        <v>496</v>
      </c>
      <c r="B100" t="s">
        <v>44</v>
      </c>
      <c r="C100" t="s">
        <v>697</v>
      </c>
      <c r="D100" t="s">
        <v>593</v>
      </c>
      <c r="E100" s="6">
        <v>158.18478260869566</v>
      </c>
      <c r="F100" s="6">
        <v>46.605978260869563</v>
      </c>
      <c r="G100" s="6">
        <v>0.29347826086956524</v>
      </c>
      <c r="H100" s="6">
        <v>0</v>
      </c>
      <c r="I100" s="6">
        <v>2.1956521739130435</v>
      </c>
      <c r="J100" s="6">
        <v>0</v>
      </c>
      <c r="K100" s="6">
        <v>0</v>
      </c>
      <c r="L100" s="6">
        <v>8.0217391304347831</v>
      </c>
      <c r="M100" s="6">
        <v>10.948369565217391</v>
      </c>
      <c r="N100" s="6">
        <v>0</v>
      </c>
      <c r="O100" s="6">
        <f>SUM(NonNurse[[#This Row],[Qualified Social Work Staff Hours]],NonNurse[[#This Row],[Other Social Work Staff Hours]])/NonNurse[[#This Row],[MDS Census]]</f>
        <v>6.9212533498247783E-2</v>
      </c>
      <c r="P100" s="6">
        <v>4.3804347826086953</v>
      </c>
      <c r="Q100" s="6">
        <v>17.298913043478262</v>
      </c>
      <c r="R100" s="6">
        <f>SUM(NonNurse[[#This Row],[Qualified Activities Professional Hours]],NonNurse[[#This Row],[Other Activities Professional Hours]])/NonNurse[[#This Row],[MDS Census]]</f>
        <v>0.13705077990792278</v>
      </c>
      <c r="S100" s="6">
        <v>9.875</v>
      </c>
      <c r="T100" s="6">
        <v>9.8967391304347831</v>
      </c>
      <c r="U100" s="6">
        <v>0</v>
      </c>
      <c r="V100" s="6">
        <f>SUM(NonNurse[[#This Row],[Occupational Therapist Hours]],NonNurse[[#This Row],[OT Assistant Hours]],NonNurse[[#This Row],[OT Aide Hours]])/NonNurse[[#This Row],[MDS Census]]</f>
        <v>0.12499141070569642</v>
      </c>
      <c r="W100" s="6">
        <v>14.853260869565217</v>
      </c>
      <c r="X100" s="6">
        <v>8.7527173913043477</v>
      </c>
      <c r="Y100" s="6">
        <v>0</v>
      </c>
      <c r="Z100" s="6">
        <f>SUM(NonNurse[[#This Row],[Physical Therapist (PT) Hours]],NonNurse[[#This Row],[PT Assistant Hours]],NonNurse[[#This Row],[PT Aide Hours]])/NonNurse[[#This Row],[MDS Census]]</f>
        <v>0.14923039923039921</v>
      </c>
      <c r="AA100" s="6">
        <v>0</v>
      </c>
      <c r="AB100" s="6">
        <v>0</v>
      </c>
      <c r="AC100" s="6">
        <v>0</v>
      </c>
      <c r="AD100" s="6">
        <v>93.747282608695656</v>
      </c>
      <c r="AE100" s="6">
        <v>0</v>
      </c>
      <c r="AF100" s="6">
        <v>0</v>
      </c>
      <c r="AG100" s="6">
        <v>0</v>
      </c>
      <c r="AH100" s="1">
        <v>265170</v>
      </c>
      <c r="AI100">
        <v>7</v>
      </c>
    </row>
    <row r="101" spans="1:35" x14ac:dyDescent="0.25">
      <c r="A101" t="s">
        <v>496</v>
      </c>
      <c r="B101" t="s">
        <v>104</v>
      </c>
      <c r="C101" t="s">
        <v>764</v>
      </c>
      <c r="D101" t="s">
        <v>593</v>
      </c>
      <c r="E101" s="6">
        <v>103.71739130434783</v>
      </c>
      <c r="F101" s="6">
        <v>44.486956521739124</v>
      </c>
      <c r="G101" s="6">
        <v>0.28260869565217389</v>
      </c>
      <c r="H101" s="6">
        <v>0.4266304347826087</v>
      </c>
      <c r="I101" s="6">
        <v>1.0108695652173914</v>
      </c>
      <c r="J101" s="6">
        <v>0</v>
      </c>
      <c r="K101" s="6">
        <v>0</v>
      </c>
      <c r="L101" s="6">
        <v>4.7092391304347831</v>
      </c>
      <c r="M101" s="6">
        <v>5.8016304347826084</v>
      </c>
      <c r="N101" s="6">
        <v>0</v>
      </c>
      <c r="O101" s="6">
        <f>SUM(NonNurse[[#This Row],[Qualified Social Work Staff Hours]],NonNurse[[#This Row],[Other Social Work Staff Hours]])/NonNurse[[#This Row],[MDS Census]]</f>
        <v>5.5936910500943196E-2</v>
      </c>
      <c r="P101" s="6">
        <v>5.2944565217391304</v>
      </c>
      <c r="Q101" s="6">
        <v>10.157608695652174</v>
      </c>
      <c r="R101" s="6">
        <f>SUM(NonNurse[[#This Row],[Qualified Activities Professional Hours]],NonNurse[[#This Row],[Other Activities Professional Hours]])/NonNurse[[#This Row],[MDS Census]]</f>
        <v>0.1489823936281702</v>
      </c>
      <c r="S101" s="6">
        <v>3.1391304347826092</v>
      </c>
      <c r="T101" s="6">
        <v>9.4439130434782594</v>
      </c>
      <c r="U101" s="6">
        <v>0</v>
      </c>
      <c r="V101" s="6">
        <f>SUM(NonNurse[[#This Row],[Occupational Therapist Hours]],NonNurse[[#This Row],[OT Assistant Hours]],NonNurse[[#This Row],[OT Aide Hours]])/NonNurse[[#This Row],[MDS Census]]</f>
        <v>0.12132047788723538</v>
      </c>
      <c r="W101" s="6">
        <v>3.7486956521739137</v>
      </c>
      <c r="X101" s="6">
        <v>4.2218478260869574</v>
      </c>
      <c r="Y101" s="6">
        <v>0</v>
      </c>
      <c r="Z101" s="6">
        <f>SUM(NonNurse[[#This Row],[Physical Therapist (PT) Hours]],NonNurse[[#This Row],[PT Assistant Hours]],NonNurse[[#This Row],[PT Aide Hours]])/NonNurse[[#This Row],[MDS Census]]</f>
        <v>7.6848669042129544E-2</v>
      </c>
      <c r="AA101" s="6">
        <v>0</v>
      </c>
      <c r="AB101" s="6">
        <v>0</v>
      </c>
      <c r="AC101" s="6">
        <v>0</v>
      </c>
      <c r="AD101" s="6">
        <v>71.048043478260865</v>
      </c>
      <c r="AE101" s="6">
        <v>0</v>
      </c>
      <c r="AF101" s="6">
        <v>0</v>
      </c>
      <c r="AG101" s="6">
        <v>0</v>
      </c>
      <c r="AH101" s="1">
        <v>265343</v>
      </c>
      <c r="AI101">
        <v>7</v>
      </c>
    </row>
    <row r="102" spans="1:35" x14ac:dyDescent="0.25">
      <c r="A102" t="s">
        <v>496</v>
      </c>
      <c r="B102" t="s">
        <v>330</v>
      </c>
      <c r="C102" t="s">
        <v>717</v>
      </c>
      <c r="D102" t="s">
        <v>593</v>
      </c>
      <c r="E102" s="6">
        <v>157.65217391304347</v>
      </c>
      <c r="F102" s="6">
        <v>39.990760869565221</v>
      </c>
      <c r="G102" s="6">
        <v>0</v>
      </c>
      <c r="H102" s="6">
        <v>0.64945652173913049</v>
      </c>
      <c r="I102" s="6">
        <v>1.6521739130434783</v>
      </c>
      <c r="J102" s="6">
        <v>0</v>
      </c>
      <c r="K102" s="6">
        <v>0</v>
      </c>
      <c r="L102" s="6">
        <v>0</v>
      </c>
      <c r="M102" s="6">
        <v>6.5171739130434778</v>
      </c>
      <c r="N102" s="6">
        <v>0</v>
      </c>
      <c r="O102" s="6">
        <f>SUM(NonNurse[[#This Row],[Qualified Social Work Staff Hours]],NonNurse[[#This Row],[Other Social Work Staff Hours]])/NonNurse[[#This Row],[MDS Census]]</f>
        <v>4.1338940981798127E-2</v>
      </c>
      <c r="P102" s="6">
        <v>5.5733695652173916</v>
      </c>
      <c r="Q102" s="6">
        <v>16.028804347826085</v>
      </c>
      <c r="R102" s="6">
        <f>SUM(NonNurse[[#This Row],[Qualified Activities Professional Hours]],NonNurse[[#This Row],[Other Activities Professional Hours]])/NonNurse[[#This Row],[MDS Census]]</f>
        <v>0.13702426916712632</v>
      </c>
      <c r="S102" s="6">
        <v>12.417608695652175</v>
      </c>
      <c r="T102" s="6">
        <v>14.432065217391305</v>
      </c>
      <c r="U102" s="6">
        <v>0</v>
      </c>
      <c r="V102" s="6">
        <f>SUM(NonNurse[[#This Row],[Occupational Therapist Hours]],NonNurse[[#This Row],[OT Assistant Hours]],NonNurse[[#This Row],[OT Aide Hours]])/NonNurse[[#This Row],[MDS Census]]</f>
        <v>0.17030956977385553</v>
      </c>
      <c r="W102" s="6">
        <v>8.5380434782608692</v>
      </c>
      <c r="X102" s="6">
        <v>12.066086956521739</v>
      </c>
      <c r="Y102" s="6">
        <v>0</v>
      </c>
      <c r="Z102" s="6">
        <f>SUM(NonNurse[[#This Row],[Physical Therapist (PT) Hours]],NonNurse[[#This Row],[PT Assistant Hours]],NonNurse[[#This Row],[PT Aide Hours]])/NonNurse[[#This Row],[MDS Census]]</f>
        <v>0.13069360176503034</v>
      </c>
      <c r="AA102" s="6">
        <v>0</v>
      </c>
      <c r="AB102" s="6">
        <v>0</v>
      </c>
      <c r="AC102" s="6">
        <v>0</v>
      </c>
      <c r="AD102" s="6">
        <v>121.24478260869567</v>
      </c>
      <c r="AE102" s="6">
        <v>0</v>
      </c>
      <c r="AF102" s="6">
        <v>0</v>
      </c>
      <c r="AG102" s="6">
        <v>0</v>
      </c>
      <c r="AH102" s="1">
        <v>265711</v>
      </c>
      <c r="AI102">
        <v>7</v>
      </c>
    </row>
    <row r="103" spans="1:35" x14ac:dyDescent="0.25">
      <c r="A103" t="s">
        <v>496</v>
      </c>
      <c r="B103" t="s">
        <v>388</v>
      </c>
      <c r="C103" t="s">
        <v>755</v>
      </c>
      <c r="D103" t="s">
        <v>589</v>
      </c>
      <c r="E103" s="6">
        <v>117.68478260869566</v>
      </c>
      <c r="F103" s="6">
        <v>50.328804347826086</v>
      </c>
      <c r="G103" s="6">
        <v>0.2608695652173913</v>
      </c>
      <c r="H103" s="6">
        <v>0.57336956521739135</v>
      </c>
      <c r="I103" s="6">
        <v>1.7608695652173914</v>
      </c>
      <c r="J103" s="6">
        <v>0</v>
      </c>
      <c r="K103" s="6">
        <v>0</v>
      </c>
      <c r="L103" s="6">
        <v>4.6657608695652177</v>
      </c>
      <c r="M103" s="6">
        <v>11.032608695652174</v>
      </c>
      <c r="N103" s="6">
        <v>0</v>
      </c>
      <c r="O103" s="6">
        <f>SUM(NonNurse[[#This Row],[Qualified Social Work Staff Hours]],NonNurse[[#This Row],[Other Social Work Staff Hours]])/NonNurse[[#This Row],[MDS Census]]</f>
        <v>9.3747113697238385E-2</v>
      </c>
      <c r="P103" s="6">
        <v>5.0760869565217392</v>
      </c>
      <c r="Q103" s="6">
        <v>13.627717391304348</v>
      </c>
      <c r="R103" s="6">
        <f>SUM(NonNurse[[#This Row],[Qualified Activities Professional Hours]],NonNurse[[#This Row],[Other Activities Professional Hours]])/NonNurse[[#This Row],[MDS Census]]</f>
        <v>0.15893137526553985</v>
      </c>
      <c r="S103" s="6">
        <v>8.6059782608695645</v>
      </c>
      <c r="T103" s="6">
        <v>15.524456521739131</v>
      </c>
      <c r="U103" s="6">
        <v>0</v>
      </c>
      <c r="V103" s="6">
        <f>SUM(NonNurse[[#This Row],[Occupational Therapist Hours]],NonNurse[[#This Row],[OT Assistant Hours]],NonNurse[[#This Row],[OT Aide Hours]])/NonNurse[[#This Row],[MDS Census]]</f>
        <v>0.2050429481850928</v>
      </c>
      <c r="W103" s="6">
        <v>21.478260869565219</v>
      </c>
      <c r="X103" s="6">
        <v>14.355978260869565</v>
      </c>
      <c r="Y103" s="6">
        <v>0</v>
      </c>
      <c r="Z103" s="6">
        <f>SUM(NonNurse[[#This Row],[Physical Therapist (PT) Hours]],NonNurse[[#This Row],[PT Assistant Hours]],NonNurse[[#This Row],[PT Aide Hours]])/NonNurse[[#This Row],[MDS Census]]</f>
        <v>0.30449339613928139</v>
      </c>
      <c r="AA103" s="6">
        <v>0</v>
      </c>
      <c r="AB103" s="6">
        <v>0</v>
      </c>
      <c r="AC103" s="6">
        <v>0</v>
      </c>
      <c r="AD103" s="6">
        <v>81.176630434782609</v>
      </c>
      <c r="AE103" s="6">
        <v>0</v>
      </c>
      <c r="AF103" s="6">
        <v>0</v>
      </c>
      <c r="AG103" s="6">
        <v>0</v>
      </c>
      <c r="AH103" s="1">
        <v>265792</v>
      </c>
      <c r="AI103">
        <v>7</v>
      </c>
    </row>
    <row r="104" spans="1:35" x14ac:dyDescent="0.25">
      <c r="A104" t="s">
        <v>496</v>
      </c>
      <c r="B104" t="s">
        <v>33</v>
      </c>
      <c r="C104" t="s">
        <v>697</v>
      </c>
      <c r="D104" t="s">
        <v>593</v>
      </c>
      <c r="E104" s="6">
        <v>83.728260869565219</v>
      </c>
      <c r="F104" s="6">
        <v>36.684782608695649</v>
      </c>
      <c r="G104" s="6">
        <v>0</v>
      </c>
      <c r="H104" s="6">
        <v>0.37228260869565216</v>
      </c>
      <c r="I104" s="6">
        <v>0</v>
      </c>
      <c r="J104" s="6">
        <v>0</v>
      </c>
      <c r="K104" s="6">
        <v>0</v>
      </c>
      <c r="L104" s="6">
        <v>4.6826086956521724</v>
      </c>
      <c r="M104" s="6">
        <v>4.8940217391304346</v>
      </c>
      <c r="N104" s="6">
        <v>0</v>
      </c>
      <c r="O104" s="6">
        <f>SUM(NonNurse[[#This Row],[Qualified Social Work Staff Hours]],NonNurse[[#This Row],[Other Social Work Staff Hours]])/NonNurse[[#This Row],[MDS Census]]</f>
        <v>5.8451252758665452E-2</v>
      </c>
      <c r="P104" s="6">
        <v>5.3559782608695654</v>
      </c>
      <c r="Q104" s="6">
        <v>9.1059782608695645</v>
      </c>
      <c r="R104" s="6">
        <f>SUM(NonNurse[[#This Row],[Qualified Activities Professional Hours]],NonNurse[[#This Row],[Other Activities Professional Hours]])/NonNurse[[#This Row],[MDS Census]]</f>
        <v>0.17272491237180318</v>
      </c>
      <c r="S104" s="6">
        <v>4.3702173913043474</v>
      </c>
      <c r="T104" s="6">
        <v>4.8327173913043477</v>
      </c>
      <c r="U104" s="6">
        <v>0</v>
      </c>
      <c r="V104" s="6">
        <f>SUM(NonNurse[[#This Row],[Occupational Therapist Hours]],NonNurse[[#This Row],[OT Assistant Hours]],NonNurse[[#This Row],[OT Aide Hours]])/NonNurse[[#This Row],[MDS Census]]</f>
        <v>0.10991431909645592</v>
      </c>
      <c r="W104" s="6">
        <v>2.1719565217391303</v>
      </c>
      <c r="X104" s="6">
        <v>4.7939130434782609</v>
      </c>
      <c r="Y104" s="6">
        <v>0</v>
      </c>
      <c r="Z104" s="6">
        <f>SUM(NonNurse[[#This Row],[Physical Therapist (PT) Hours]],NonNurse[[#This Row],[PT Assistant Hours]],NonNurse[[#This Row],[PT Aide Hours]])/NonNurse[[#This Row],[MDS Census]]</f>
        <v>8.3196157341295596E-2</v>
      </c>
      <c r="AA104" s="6">
        <v>0</v>
      </c>
      <c r="AB104" s="6">
        <v>0</v>
      </c>
      <c r="AC104" s="6">
        <v>0</v>
      </c>
      <c r="AD104" s="6">
        <v>61.163043478260867</v>
      </c>
      <c r="AE104" s="6">
        <v>0</v>
      </c>
      <c r="AF104" s="6">
        <v>0</v>
      </c>
      <c r="AG104" s="6">
        <v>0</v>
      </c>
      <c r="AH104" s="1">
        <v>265156</v>
      </c>
      <c r="AI104">
        <v>7</v>
      </c>
    </row>
    <row r="105" spans="1:35" x14ac:dyDescent="0.25">
      <c r="A105" t="s">
        <v>496</v>
      </c>
      <c r="B105" t="s">
        <v>86</v>
      </c>
      <c r="C105" t="s">
        <v>716</v>
      </c>
      <c r="D105" t="s">
        <v>593</v>
      </c>
      <c r="E105" s="6">
        <v>97.184782608695656</v>
      </c>
      <c r="F105" s="6">
        <v>54.644021739130437</v>
      </c>
      <c r="G105" s="6">
        <v>1.0434782608695652</v>
      </c>
      <c r="H105" s="6">
        <v>0.54347826086956519</v>
      </c>
      <c r="I105" s="6">
        <v>2.2065217391304346</v>
      </c>
      <c r="J105" s="6">
        <v>0</v>
      </c>
      <c r="K105" s="6">
        <v>0</v>
      </c>
      <c r="L105" s="6">
        <v>5.7092391304347823</v>
      </c>
      <c r="M105" s="6">
        <v>11.214673913043478</v>
      </c>
      <c r="N105" s="6">
        <v>0</v>
      </c>
      <c r="O105" s="6">
        <f>SUM(NonNurse[[#This Row],[Qualified Social Work Staff Hours]],NonNurse[[#This Row],[Other Social Work Staff Hours]])/NonNurse[[#This Row],[MDS Census]]</f>
        <v>0.11539536964545352</v>
      </c>
      <c r="P105" s="6">
        <v>5.0597826086956523</v>
      </c>
      <c r="Q105" s="6">
        <v>15.714673913043478</v>
      </c>
      <c r="R105" s="6">
        <f>SUM(NonNurse[[#This Row],[Qualified Activities Professional Hours]],NonNurse[[#This Row],[Other Activities Professional Hours]])/NonNurse[[#This Row],[MDS Census]]</f>
        <v>0.21376244267978975</v>
      </c>
      <c r="S105" s="6">
        <v>16.057065217391305</v>
      </c>
      <c r="T105" s="6">
        <v>18.736413043478262</v>
      </c>
      <c r="U105" s="6">
        <v>0</v>
      </c>
      <c r="V105" s="6">
        <f>SUM(NonNurse[[#This Row],[Occupational Therapist Hours]],NonNurse[[#This Row],[OT Assistant Hours]],NonNurse[[#This Row],[OT Aide Hours]])/NonNurse[[#This Row],[MDS Census]]</f>
        <v>0.3580136450061514</v>
      </c>
      <c r="W105" s="6">
        <v>11.413043478260869</v>
      </c>
      <c r="X105" s="6">
        <v>21.144021739130434</v>
      </c>
      <c r="Y105" s="6">
        <v>0</v>
      </c>
      <c r="Z105" s="6">
        <f>SUM(NonNurse[[#This Row],[Physical Therapist (PT) Hours]],NonNurse[[#This Row],[PT Assistant Hours]],NonNurse[[#This Row],[PT Aide Hours]])/NonNurse[[#This Row],[MDS Census]]</f>
        <v>0.33500167766469074</v>
      </c>
      <c r="AA105" s="6">
        <v>0</v>
      </c>
      <c r="AB105" s="6">
        <v>0</v>
      </c>
      <c r="AC105" s="6">
        <v>0</v>
      </c>
      <c r="AD105" s="6">
        <v>121.4375</v>
      </c>
      <c r="AE105" s="6">
        <v>0</v>
      </c>
      <c r="AF105" s="6">
        <v>0</v>
      </c>
      <c r="AG105" s="6">
        <v>0</v>
      </c>
      <c r="AH105" s="1">
        <v>265310</v>
      </c>
      <c r="AI105">
        <v>7</v>
      </c>
    </row>
    <row r="106" spans="1:35" x14ac:dyDescent="0.25">
      <c r="A106" t="s">
        <v>496</v>
      </c>
      <c r="B106" t="s">
        <v>18</v>
      </c>
      <c r="C106" t="s">
        <v>721</v>
      </c>
      <c r="D106" t="s">
        <v>593</v>
      </c>
      <c r="E106" s="6">
        <v>183.28260869565219</v>
      </c>
      <c r="F106" s="6">
        <v>55.970108695652172</v>
      </c>
      <c r="G106" s="6">
        <v>1.0869565217391304</v>
      </c>
      <c r="H106" s="6">
        <v>0.64945652173913049</v>
      </c>
      <c r="I106" s="6">
        <v>0.72826086956521741</v>
      </c>
      <c r="J106" s="6">
        <v>0</v>
      </c>
      <c r="K106" s="6">
        <v>0</v>
      </c>
      <c r="L106" s="6">
        <v>9.7746739130434772</v>
      </c>
      <c r="M106" s="6">
        <v>0</v>
      </c>
      <c r="N106" s="6">
        <v>9.0190217391304355</v>
      </c>
      <c r="O106" s="6">
        <f>SUM(NonNurse[[#This Row],[Qualified Social Work Staff Hours]],NonNurse[[#This Row],[Other Social Work Staff Hours]])/NonNurse[[#This Row],[MDS Census]]</f>
        <v>4.9208278970466139E-2</v>
      </c>
      <c r="P106" s="6">
        <v>5.2635869565217392</v>
      </c>
      <c r="Q106" s="6">
        <v>21.752717391304348</v>
      </c>
      <c r="R106" s="6">
        <f>SUM(NonNurse[[#This Row],[Qualified Activities Professional Hours]],NonNurse[[#This Row],[Other Activities Professional Hours]])/NonNurse[[#This Row],[MDS Census]]</f>
        <v>0.14740244336377653</v>
      </c>
      <c r="S106" s="6">
        <v>15.782173913043476</v>
      </c>
      <c r="T106" s="6">
        <v>7.4028260869565248</v>
      </c>
      <c r="U106" s="6">
        <v>0</v>
      </c>
      <c r="V106" s="6">
        <f>SUM(NonNurse[[#This Row],[Occupational Therapist Hours]],NonNurse[[#This Row],[OT Assistant Hours]],NonNurse[[#This Row],[OT Aide Hours]])/NonNurse[[#This Row],[MDS Census]]</f>
        <v>0.12649863598624125</v>
      </c>
      <c r="W106" s="6">
        <v>9.2259782608695655</v>
      </c>
      <c r="X106" s="6">
        <v>8.4406521739130387</v>
      </c>
      <c r="Y106" s="6">
        <v>0</v>
      </c>
      <c r="Z106" s="6">
        <f>SUM(NonNurse[[#This Row],[Physical Therapist (PT) Hours]],NonNurse[[#This Row],[PT Assistant Hours]],NonNurse[[#This Row],[PT Aide Hours]])/NonNurse[[#This Row],[MDS Census]]</f>
        <v>9.6390107935001745E-2</v>
      </c>
      <c r="AA106" s="6">
        <v>0</v>
      </c>
      <c r="AB106" s="6">
        <v>0</v>
      </c>
      <c r="AC106" s="6">
        <v>0</v>
      </c>
      <c r="AD106" s="6">
        <v>56.866847826086953</v>
      </c>
      <c r="AE106" s="6">
        <v>0</v>
      </c>
      <c r="AF106" s="6">
        <v>0</v>
      </c>
      <c r="AG106" s="6">
        <v>0</v>
      </c>
      <c r="AH106" s="1">
        <v>265105</v>
      </c>
      <c r="AI106">
        <v>7</v>
      </c>
    </row>
    <row r="107" spans="1:35" x14ac:dyDescent="0.25">
      <c r="A107" t="s">
        <v>496</v>
      </c>
      <c r="B107" t="s">
        <v>130</v>
      </c>
      <c r="C107" t="s">
        <v>715</v>
      </c>
      <c r="D107" t="s">
        <v>613</v>
      </c>
      <c r="E107" s="6">
        <v>17.043478260869566</v>
      </c>
      <c r="F107" s="6">
        <v>8.9860869565217403</v>
      </c>
      <c r="G107" s="6">
        <v>9.7826086956521743E-2</v>
      </c>
      <c r="H107" s="6">
        <v>5.4456521739130431E-2</v>
      </c>
      <c r="I107" s="6">
        <v>0.2608695652173913</v>
      </c>
      <c r="J107" s="6">
        <v>0</v>
      </c>
      <c r="K107" s="6">
        <v>0</v>
      </c>
      <c r="L107" s="6">
        <v>0</v>
      </c>
      <c r="M107" s="6">
        <v>0</v>
      </c>
      <c r="N107" s="6">
        <v>0</v>
      </c>
      <c r="O107" s="6">
        <f>SUM(NonNurse[[#This Row],[Qualified Social Work Staff Hours]],NonNurse[[#This Row],[Other Social Work Staff Hours]])/NonNurse[[#This Row],[MDS Census]]</f>
        <v>0</v>
      </c>
      <c r="P107" s="6">
        <v>4.3458695652173924</v>
      </c>
      <c r="Q107" s="6">
        <v>0</v>
      </c>
      <c r="R107" s="6">
        <f>SUM(NonNurse[[#This Row],[Qualified Activities Professional Hours]],NonNurse[[#This Row],[Other Activities Professional Hours]])/NonNurse[[#This Row],[MDS Census]]</f>
        <v>0.25498724489795921</v>
      </c>
      <c r="S107" s="6">
        <v>0</v>
      </c>
      <c r="T107" s="6">
        <v>0</v>
      </c>
      <c r="U107" s="6">
        <v>0</v>
      </c>
      <c r="V107" s="6">
        <f>SUM(NonNurse[[#This Row],[Occupational Therapist Hours]],NonNurse[[#This Row],[OT Assistant Hours]],NonNurse[[#This Row],[OT Aide Hours]])/NonNurse[[#This Row],[MDS Census]]</f>
        <v>0</v>
      </c>
      <c r="W107" s="6">
        <v>0</v>
      </c>
      <c r="X107" s="6">
        <v>0</v>
      </c>
      <c r="Y107" s="6">
        <v>0</v>
      </c>
      <c r="Z107" s="6">
        <f>SUM(NonNurse[[#This Row],[Physical Therapist (PT) Hours]],NonNurse[[#This Row],[PT Assistant Hours]],NonNurse[[#This Row],[PT Aide Hours]])/NonNurse[[#This Row],[MDS Census]]</f>
        <v>0</v>
      </c>
      <c r="AA107" s="6">
        <v>0</v>
      </c>
      <c r="AB107" s="6">
        <v>0</v>
      </c>
      <c r="AC107" s="6">
        <v>0</v>
      </c>
      <c r="AD107" s="6">
        <v>0</v>
      </c>
      <c r="AE107" s="6">
        <v>0</v>
      </c>
      <c r="AF107" s="6">
        <v>0</v>
      </c>
      <c r="AG107" s="6">
        <v>0</v>
      </c>
      <c r="AH107" s="1">
        <v>265382</v>
      </c>
      <c r="AI107">
        <v>7</v>
      </c>
    </row>
    <row r="108" spans="1:35" x14ac:dyDescent="0.25">
      <c r="A108" t="s">
        <v>496</v>
      </c>
      <c r="B108" t="s">
        <v>359</v>
      </c>
      <c r="C108" t="s">
        <v>761</v>
      </c>
      <c r="D108" t="s">
        <v>581</v>
      </c>
      <c r="E108" s="6">
        <v>91.108695652173907</v>
      </c>
      <c r="F108" s="6">
        <v>5.2173913043478262</v>
      </c>
      <c r="G108" s="6">
        <v>0.39130434782608697</v>
      </c>
      <c r="H108" s="6">
        <v>0.43891304347826088</v>
      </c>
      <c r="I108" s="6">
        <v>2.0108695652173911</v>
      </c>
      <c r="J108" s="6">
        <v>0</v>
      </c>
      <c r="K108" s="6">
        <v>0</v>
      </c>
      <c r="L108" s="6">
        <v>0.66630434782608694</v>
      </c>
      <c r="M108" s="6">
        <v>5.1351086956521756</v>
      </c>
      <c r="N108" s="6">
        <v>0</v>
      </c>
      <c r="O108" s="6">
        <f>SUM(NonNurse[[#This Row],[Qualified Social Work Staff Hours]],NonNurse[[#This Row],[Other Social Work Staff Hours]])/NonNurse[[#This Row],[MDS Census]]</f>
        <v>5.6362443330947289E-2</v>
      </c>
      <c r="P108" s="6">
        <v>5.7010869565217401</v>
      </c>
      <c r="Q108" s="6">
        <v>0</v>
      </c>
      <c r="R108" s="6">
        <f>SUM(NonNurse[[#This Row],[Qualified Activities Professional Hours]],NonNurse[[#This Row],[Other Activities Professional Hours]])/NonNurse[[#This Row],[MDS Census]]</f>
        <v>6.2574564543068492E-2</v>
      </c>
      <c r="S108" s="6">
        <v>5.5595652173913042</v>
      </c>
      <c r="T108" s="6">
        <v>1.1634782608695653</v>
      </c>
      <c r="U108" s="6">
        <v>0</v>
      </c>
      <c r="V108" s="6">
        <f>SUM(NonNurse[[#This Row],[Occupational Therapist Hours]],NonNurse[[#This Row],[OT Assistant Hours]],NonNurse[[#This Row],[OT Aide Hours]])/NonNurse[[#This Row],[MDS Census]]</f>
        <v>7.3791457885946085E-2</v>
      </c>
      <c r="W108" s="6">
        <v>1.4810869565217393</v>
      </c>
      <c r="X108" s="6">
        <v>6.0547826086956515</v>
      </c>
      <c r="Y108" s="6">
        <v>0</v>
      </c>
      <c r="Z108" s="6">
        <f>SUM(NonNurse[[#This Row],[Physical Therapist (PT) Hours]],NonNurse[[#This Row],[PT Assistant Hours]],NonNurse[[#This Row],[PT Aide Hours]])/NonNurse[[#This Row],[MDS Census]]</f>
        <v>8.2712956335003585E-2</v>
      </c>
      <c r="AA108" s="6">
        <v>0</v>
      </c>
      <c r="AB108" s="6">
        <v>0</v>
      </c>
      <c r="AC108" s="6">
        <v>0</v>
      </c>
      <c r="AD108" s="6">
        <v>0</v>
      </c>
      <c r="AE108" s="6">
        <v>0</v>
      </c>
      <c r="AF108" s="6">
        <v>0</v>
      </c>
      <c r="AG108" s="6">
        <v>0</v>
      </c>
      <c r="AH108" s="1">
        <v>265754</v>
      </c>
      <c r="AI108">
        <v>7</v>
      </c>
    </row>
    <row r="109" spans="1:35" x14ac:dyDescent="0.25">
      <c r="A109" t="s">
        <v>496</v>
      </c>
      <c r="B109" t="s">
        <v>156</v>
      </c>
      <c r="C109" t="s">
        <v>692</v>
      </c>
      <c r="D109" t="s">
        <v>549</v>
      </c>
      <c r="E109" s="6">
        <v>36.521739130434781</v>
      </c>
      <c r="F109" s="6">
        <v>10.18804347826087</v>
      </c>
      <c r="G109" s="6">
        <v>0</v>
      </c>
      <c r="H109" s="6">
        <v>0.11684782608695653</v>
      </c>
      <c r="I109" s="6">
        <v>0.28260869565217389</v>
      </c>
      <c r="J109" s="6">
        <v>0</v>
      </c>
      <c r="K109" s="6">
        <v>0</v>
      </c>
      <c r="L109" s="6">
        <v>0.12358695652173914</v>
      </c>
      <c r="M109" s="6">
        <v>0</v>
      </c>
      <c r="N109" s="6">
        <v>4.4794565217391309</v>
      </c>
      <c r="O109" s="6">
        <f>SUM(NonNurse[[#This Row],[Qualified Social Work Staff Hours]],NonNurse[[#This Row],[Other Social Work Staff Hours]])/NonNurse[[#This Row],[MDS Census]]</f>
        <v>0.12265178571428573</v>
      </c>
      <c r="P109" s="6">
        <v>5.1766304347826084</v>
      </c>
      <c r="Q109" s="6">
        <v>0.14130434782608695</v>
      </c>
      <c r="R109" s="6">
        <f>SUM(NonNurse[[#This Row],[Qualified Activities Professional Hours]],NonNurse[[#This Row],[Other Activities Professional Hours]])/NonNurse[[#This Row],[MDS Census]]</f>
        <v>0.14561011904761906</v>
      </c>
      <c r="S109" s="6">
        <v>0.2308695652173913</v>
      </c>
      <c r="T109" s="6">
        <v>1.6416304347826078</v>
      </c>
      <c r="U109" s="6">
        <v>0</v>
      </c>
      <c r="V109" s="6">
        <f>SUM(NonNurse[[#This Row],[Occupational Therapist Hours]],NonNurse[[#This Row],[OT Assistant Hours]],NonNurse[[#This Row],[OT Aide Hours]])/NonNurse[[#This Row],[MDS Census]]</f>
        <v>5.1270833333333314E-2</v>
      </c>
      <c r="W109" s="6">
        <v>0.24021739130434785</v>
      </c>
      <c r="X109" s="6">
        <v>1.6469565217391307</v>
      </c>
      <c r="Y109" s="6">
        <v>0</v>
      </c>
      <c r="Z109" s="6">
        <f>SUM(NonNurse[[#This Row],[Physical Therapist (PT) Hours]],NonNurse[[#This Row],[PT Assistant Hours]],NonNurse[[#This Row],[PT Aide Hours]])/NonNurse[[#This Row],[MDS Census]]</f>
        <v>5.1672619047619057E-2</v>
      </c>
      <c r="AA109" s="6">
        <v>0</v>
      </c>
      <c r="AB109" s="6">
        <v>0</v>
      </c>
      <c r="AC109" s="6">
        <v>0</v>
      </c>
      <c r="AD109" s="6">
        <v>0</v>
      </c>
      <c r="AE109" s="6">
        <v>0</v>
      </c>
      <c r="AF109" s="6">
        <v>0</v>
      </c>
      <c r="AG109" s="6">
        <v>0</v>
      </c>
      <c r="AH109" s="1">
        <v>265418</v>
      </c>
      <c r="AI109">
        <v>7</v>
      </c>
    </row>
    <row r="110" spans="1:35" x14ac:dyDescent="0.25">
      <c r="A110" t="s">
        <v>496</v>
      </c>
      <c r="B110" t="s">
        <v>304</v>
      </c>
      <c r="C110" t="s">
        <v>716</v>
      </c>
      <c r="D110" t="s">
        <v>610</v>
      </c>
      <c r="E110" s="6">
        <v>42.25</v>
      </c>
      <c r="F110" s="6">
        <v>5.4782608695652177</v>
      </c>
      <c r="G110" s="6">
        <v>0.84782608695652173</v>
      </c>
      <c r="H110" s="6">
        <v>0.13043478260869565</v>
      </c>
      <c r="I110" s="6">
        <v>0.67391304347826086</v>
      </c>
      <c r="J110" s="6">
        <v>0</v>
      </c>
      <c r="K110" s="6">
        <v>0</v>
      </c>
      <c r="L110" s="6">
        <v>1.7478260869565219</v>
      </c>
      <c r="M110" s="6">
        <v>0</v>
      </c>
      <c r="N110" s="6">
        <v>3.9130434782608696</v>
      </c>
      <c r="O110" s="6">
        <f>SUM(NonNurse[[#This Row],[Qualified Social Work Staff Hours]],NonNurse[[#This Row],[Other Social Work Staff Hours]])/NonNurse[[#This Row],[MDS Census]]</f>
        <v>9.2616413686647803E-2</v>
      </c>
      <c r="P110" s="6">
        <v>0</v>
      </c>
      <c r="Q110" s="6">
        <v>8.6956521739130432E-2</v>
      </c>
      <c r="R110" s="6">
        <f>SUM(NonNurse[[#This Row],[Qualified Activities Professional Hours]],NonNurse[[#This Row],[Other Activities Professional Hours]])/NonNurse[[#This Row],[MDS Census]]</f>
        <v>2.0581425263699509E-3</v>
      </c>
      <c r="S110" s="6">
        <v>6.3190217391304326</v>
      </c>
      <c r="T110" s="6">
        <v>7.6304347826086957E-2</v>
      </c>
      <c r="U110" s="6">
        <v>0</v>
      </c>
      <c r="V110" s="6">
        <f>SUM(NonNurse[[#This Row],[Occupational Therapist Hours]],NonNurse[[#This Row],[OT Assistant Hours]],NonNurse[[#This Row],[OT Aide Hours]])/NonNurse[[#This Row],[MDS Census]]</f>
        <v>0.15136866478003597</v>
      </c>
      <c r="W110" s="6">
        <v>1.7877173913043471</v>
      </c>
      <c r="X110" s="6">
        <v>1.0314130434782607</v>
      </c>
      <c r="Y110" s="6">
        <v>0</v>
      </c>
      <c r="Z110" s="6">
        <f>SUM(NonNurse[[#This Row],[Physical Therapist (PT) Hours]],NonNurse[[#This Row],[PT Assistant Hours]],NonNurse[[#This Row],[PT Aide Hours]])/NonNurse[[#This Row],[MDS Census]]</f>
        <v>6.6724980704913783E-2</v>
      </c>
      <c r="AA110" s="6">
        <v>0</v>
      </c>
      <c r="AB110" s="6">
        <v>0</v>
      </c>
      <c r="AC110" s="6">
        <v>0</v>
      </c>
      <c r="AD110" s="6">
        <v>0</v>
      </c>
      <c r="AE110" s="6">
        <v>0</v>
      </c>
      <c r="AF110" s="6">
        <v>0</v>
      </c>
      <c r="AG110" s="6">
        <v>0</v>
      </c>
      <c r="AH110" s="1">
        <v>265672</v>
      </c>
      <c r="AI110">
        <v>7</v>
      </c>
    </row>
    <row r="111" spans="1:35" x14ac:dyDescent="0.25">
      <c r="A111" t="s">
        <v>496</v>
      </c>
      <c r="B111" t="s">
        <v>445</v>
      </c>
      <c r="C111" t="s">
        <v>729</v>
      </c>
      <c r="D111" t="s">
        <v>597</v>
      </c>
      <c r="E111" s="6">
        <v>57.293478260869563</v>
      </c>
      <c r="F111" s="6">
        <v>5.3586956521739131</v>
      </c>
      <c r="G111" s="6">
        <v>0</v>
      </c>
      <c r="H111" s="6">
        <v>0</v>
      </c>
      <c r="I111" s="6">
        <v>0</v>
      </c>
      <c r="J111" s="6">
        <v>0</v>
      </c>
      <c r="K111" s="6">
        <v>0</v>
      </c>
      <c r="L111" s="6">
        <v>0</v>
      </c>
      <c r="M111" s="6">
        <v>0</v>
      </c>
      <c r="N111" s="6">
        <v>4.5760869565217392</v>
      </c>
      <c r="O111" s="6">
        <f>SUM(NonNurse[[#This Row],[Qualified Social Work Staff Hours]],NonNurse[[#This Row],[Other Social Work Staff Hours]])/NonNurse[[#This Row],[MDS Census]]</f>
        <v>7.9870992221589832E-2</v>
      </c>
      <c r="P111" s="6">
        <v>0</v>
      </c>
      <c r="Q111" s="6">
        <v>9.9163043478260864</v>
      </c>
      <c r="R111" s="6">
        <f>SUM(NonNurse[[#This Row],[Qualified Activities Professional Hours]],NonNurse[[#This Row],[Other Activities Professional Hours]])/NonNurse[[#This Row],[MDS Census]]</f>
        <v>0.17307911212293683</v>
      </c>
      <c r="S111" s="6">
        <v>0</v>
      </c>
      <c r="T111" s="6">
        <v>0</v>
      </c>
      <c r="U111" s="6">
        <v>0</v>
      </c>
      <c r="V111" s="6">
        <f>SUM(NonNurse[[#This Row],[Occupational Therapist Hours]],NonNurse[[#This Row],[OT Assistant Hours]],NonNurse[[#This Row],[OT Aide Hours]])/NonNurse[[#This Row],[MDS Census]]</f>
        <v>0</v>
      </c>
      <c r="W111" s="6">
        <v>0</v>
      </c>
      <c r="X111" s="6">
        <v>0</v>
      </c>
      <c r="Y111" s="6">
        <v>0</v>
      </c>
      <c r="Z111" s="6">
        <f>SUM(NonNurse[[#This Row],[Physical Therapist (PT) Hours]],NonNurse[[#This Row],[PT Assistant Hours]],NonNurse[[#This Row],[PT Aide Hours]])/NonNurse[[#This Row],[MDS Census]]</f>
        <v>0</v>
      </c>
      <c r="AA111" s="6">
        <v>0</v>
      </c>
      <c r="AB111" s="6">
        <v>0</v>
      </c>
      <c r="AC111" s="6">
        <v>0</v>
      </c>
      <c r="AD111" s="6">
        <v>0</v>
      </c>
      <c r="AE111" s="6">
        <v>0</v>
      </c>
      <c r="AF111" s="6">
        <v>0</v>
      </c>
      <c r="AG111" s="6">
        <v>0</v>
      </c>
      <c r="AH111" s="1">
        <v>265858</v>
      </c>
      <c r="AI111">
        <v>7</v>
      </c>
    </row>
    <row r="112" spans="1:35" x14ac:dyDescent="0.25">
      <c r="A112" t="s">
        <v>496</v>
      </c>
      <c r="B112" t="s">
        <v>342</v>
      </c>
      <c r="C112" t="s">
        <v>666</v>
      </c>
      <c r="D112" t="s">
        <v>569</v>
      </c>
      <c r="E112" s="6">
        <v>84.434782608695656</v>
      </c>
      <c r="F112" s="6">
        <v>0</v>
      </c>
      <c r="G112" s="6">
        <v>0.22826086956521738</v>
      </c>
      <c r="H112" s="6">
        <v>0.53260869565217395</v>
      </c>
      <c r="I112" s="6">
        <v>0.44565217391304346</v>
      </c>
      <c r="J112" s="6">
        <v>0</v>
      </c>
      <c r="K112" s="6">
        <v>0</v>
      </c>
      <c r="L112" s="6">
        <v>0.3193478260869565</v>
      </c>
      <c r="M112" s="6">
        <v>0</v>
      </c>
      <c r="N112" s="6">
        <v>0</v>
      </c>
      <c r="O112" s="6">
        <f>SUM(NonNurse[[#This Row],[Qualified Social Work Staff Hours]],NonNurse[[#This Row],[Other Social Work Staff Hours]])/NonNurse[[#This Row],[MDS Census]]</f>
        <v>0</v>
      </c>
      <c r="P112" s="6">
        <v>0</v>
      </c>
      <c r="Q112" s="6">
        <v>0</v>
      </c>
      <c r="R112" s="6">
        <f>SUM(NonNurse[[#This Row],[Qualified Activities Professional Hours]],NonNurse[[#This Row],[Other Activities Professional Hours]])/NonNurse[[#This Row],[MDS Census]]</f>
        <v>0</v>
      </c>
      <c r="S112" s="6">
        <v>0.29043478260869565</v>
      </c>
      <c r="T112" s="6">
        <v>0.57413043478260872</v>
      </c>
      <c r="U112" s="6">
        <v>0</v>
      </c>
      <c r="V112" s="6">
        <f>SUM(NonNurse[[#This Row],[Occupational Therapist Hours]],NonNurse[[#This Row],[OT Assistant Hours]],NonNurse[[#This Row],[OT Aide Hours]])/NonNurse[[#This Row],[MDS Census]]</f>
        <v>1.02394438722966E-2</v>
      </c>
      <c r="W112" s="6">
        <v>2.4804347826086954</v>
      </c>
      <c r="X112" s="6">
        <v>2.0203260869565227</v>
      </c>
      <c r="Y112" s="6">
        <v>0.15217391304347827</v>
      </c>
      <c r="Z112" s="6">
        <f>SUM(NonNurse[[#This Row],[Physical Therapist (PT) Hours]],NonNurse[[#This Row],[PT Assistant Hours]],NonNurse[[#This Row],[PT Aide Hours]])/NonNurse[[#This Row],[MDS Census]]</f>
        <v>5.5106848609680743E-2</v>
      </c>
      <c r="AA112" s="6">
        <v>0</v>
      </c>
      <c r="AB112" s="6">
        <v>0</v>
      </c>
      <c r="AC112" s="6">
        <v>0</v>
      </c>
      <c r="AD112" s="6">
        <v>0</v>
      </c>
      <c r="AE112" s="6">
        <v>0</v>
      </c>
      <c r="AF112" s="6">
        <v>0</v>
      </c>
      <c r="AG112" s="6">
        <v>0.13043478260869565</v>
      </c>
      <c r="AH112" s="1">
        <v>265730</v>
      </c>
      <c r="AI112">
        <v>7</v>
      </c>
    </row>
    <row r="113" spans="1:35" x14ac:dyDescent="0.25">
      <c r="A113" t="s">
        <v>496</v>
      </c>
      <c r="B113" t="s">
        <v>159</v>
      </c>
      <c r="C113" t="s">
        <v>763</v>
      </c>
      <c r="D113" t="s">
        <v>538</v>
      </c>
      <c r="E113" s="6">
        <v>58.076086956521742</v>
      </c>
      <c r="F113" s="6">
        <v>0</v>
      </c>
      <c r="G113" s="6">
        <v>0.20652173913043478</v>
      </c>
      <c r="H113" s="6">
        <v>0.46739130434782611</v>
      </c>
      <c r="I113" s="6">
        <v>0.38043478260869568</v>
      </c>
      <c r="J113" s="6">
        <v>0</v>
      </c>
      <c r="K113" s="6">
        <v>0</v>
      </c>
      <c r="L113" s="6">
        <v>1.8457608695652175</v>
      </c>
      <c r="M113" s="6">
        <v>0</v>
      </c>
      <c r="N113" s="6">
        <v>0</v>
      </c>
      <c r="O113" s="6">
        <f>SUM(NonNurse[[#This Row],[Qualified Social Work Staff Hours]],NonNurse[[#This Row],[Other Social Work Staff Hours]])/NonNurse[[#This Row],[MDS Census]]</f>
        <v>0</v>
      </c>
      <c r="P113" s="6">
        <v>0</v>
      </c>
      <c r="Q113" s="6">
        <v>0</v>
      </c>
      <c r="R113" s="6">
        <f>SUM(NonNurse[[#This Row],[Qualified Activities Professional Hours]],NonNurse[[#This Row],[Other Activities Professional Hours]])/NonNurse[[#This Row],[MDS Census]]</f>
        <v>0</v>
      </c>
      <c r="S113" s="6">
        <v>0.86521739130434772</v>
      </c>
      <c r="T113" s="6">
        <v>6.7310869565217404</v>
      </c>
      <c r="U113" s="6">
        <v>0</v>
      </c>
      <c r="V113" s="6">
        <f>SUM(NonNurse[[#This Row],[Occupational Therapist Hours]],NonNurse[[#This Row],[OT Assistant Hours]],NonNurse[[#This Row],[OT Aide Hours]])/NonNurse[[#This Row],[MDS Census]]</f>
        <v>0.13079917649260717</v>
      </c>
      <c r="W113" s="6">
        <v>0.86891304347826082</v>
      </c>
      <c r="X113" s="6">
        <v>4.7628260869565207</v>
      </c>
      <c r="Y113" s="6">
        <v>0</v>
      </c>
      <c r="Z113" s="6">
        <f>SUM(NonNurse[[#This Row],[Physical Therapist (PT) Hours]],NonNurse[[#This Row],[PT Assistant Hours]],NonNurse[[#This Row],[PT Aide Hours]])/NonNurse[[#This Row],[MDS Census]]</f>
        <v>9.6971738723563516E-2</v>
      </c>
      <c r="AA113" s="6">
        <v>0</v>
      </c>
      <c r="AB113" s="6">
        <v>0</v>
      </c>
      <c r="AC113" s="6">
        <v>0</v>
      </c>
      <c r="AD113" s="6">
        <v>0</v>
      </c>
      <c r="AE113" s="6">
        <v>0</v>
      </c>
      <c r="AF113" s="6">
        <v>0</v>
      </c>
      <c r="AG113" s="6">
        <v>0.13043478260869565</v>
      </c>
      <c r="AH113" s="1">
        <v>265425</v>
      </c>
      <c r="AI113">
        <v>7</v>
      </c>
    </row>
    <row r="114" spans="1:35" x14ac:dyDescent="0.25">
      <c r="A114" t="s">
        <v>496</v>
      </c>
      <c r="B114" t="s">
        <v>234</v>
      </c>
      <c r="C114" t="s">
        <v>805</v>
      </c>
      <c r="D114" t="s">
        <v>547</v>
      </c>
      <c r="E114" s="6">
        <v>56.304347826086953</v>
      </c>
      <c r="F114" s="6">
        <v>9.9146739130434778</v>
      </c>
      <c r="G114" s="6">
        <v>0</v>
      </c>
      <c r="H114" s="6">
        <v>0.1766304347826087</v>
      </c>
      <c r="I114" s="6">
        <v>0.34782608695652173</v>
      </c>
      <c r="J114" s="6">
        <v>0</v>
      </c>
      <c r="K114" s="6">
        <v>0</v>
      </c>
      <c r="L114" s="6">
        <v>8.4456521739130444E-2</v>
      </c>
      <c r="M114" s="6">
        <v>0</v>
      </c>
      <c r="N114" s="6">
        <v>3.5373913043478269</v>
      </c>
      <c r="O114" s="6">
        <f>SUM(NonNurse[[#This Row],[Qualified Social Work Staff Hours]],NonNurse[[#This Row],[Other Social Work Staff Hours]])/NonNurse[[#This Row],[MDS Census]]</f>
        <v>6.282625482625484E-2</v>
      </c>
      <c r="P114" s="6">
        <v>6.1239130434782618</v>
      </c>
      <c r="Q114" s="6">
        <v>0</v>
      </c>
      <c r="R114" s="6">
        <f>SUM(NonNurse[[#This Row],[Qualified Activities Professional Hours]],NonNurse[[#This Row],[Other Activities Professional Hours]])/NonNurse[[#This Row],[MDS Census]]</f>
        <v>0.10876447876447878</v>
      </c>
      <c r="S114" s="6">
        <v>1.8288043478260869</v>
      </c>
      <c r="T114" s="6">
        <v>4.2677173913043482</v>
      </c>
      <c r="U114" s="6">
        <v>0</v>
      </c>
      <c r="V114" s="6">
        <f>SUM(NonNurse[[#This Row],[Occupational Therapist Hours]],NonNurse[[#This Row],[OT Assistant Hours]],NonNurse[[#This Row],[OT Aide Hours]])/NonNurse[[#This Row],[MDS Census]]</f>
        <v>0.10827799227799229</v>
      </c>
      <c r="W114" s="6">
        <v>0.27815217391304348</v>
      </c>
      <c r="X114" s="6">
        <v>7.4943478260869556</v>
      </c>
      <c r="Y114" s="6">
        <v>0</v>
      </c>
      <c r="Z114" s="6">
        <f>SUM(NonNurse[[#This Row],[Physical Therapist (PT) Hours]],NonNurse[[#This Row],[PT Assistant Hours]],NonNurse[[#This Row],[PT Aide Hours]])/NonNurse[[#This Row],[MDS Census]]</f>
        <v>0.13804440154440153</v>
      </c>
      <c r="AA114" s="6">
        <v>0</v>
      </c>
      <c r="AB114" s="6">
        <v>0</v>
      </c>
      <c r="AC114" s="6">
        <v>0</v>
      </c>
      <c r="AD114" s="6">
        <v>0</v>
      </c>
      <c r="AE114" s="6">
        <v>0</v>
      </c>
      <c r="AF114" s="6">
        <v>0</v>
      </c>
      <c r="AG114" s="6">
        <v>0</v>
      </c>
      <c r="AH114" s="1">
        <v>265555</v>
      </c>
      <c r="AI114">
        <v>7</v>
      </c>
    </row>
    <row r="115" spans="1:35" x14ac:dyDescent="0.25">
      <c r="A115" t="s">
        <v>496</v>
      </c>
      <c r="B115" t="s">
        <v>414</v>
      </c>
      <c r="C115" t="s">
        <v>849</v>
      </c>
      <c r="D115" t="s">
        <v>555</v>
      </c>
      <c r="E115" s="6">
        <v>52.521739130434781</v>
      </c>
      <c r="F115" s="6">
        <v>5.1839130434782597</v>
      </c>
      <c r="G115" s="6">
        <v>4.3478260869565216E-2</v>
      </c>
      <c r="H115" s="6">
        <v>0.18478260869565216</v>
      </c>
      <c r="I115" s="6">
        <v>0.34782608695652173</v>
      </c>
      <c r="J115" s="6">
        <v>0</v>
      </c>
      <c r="K115" s="6">
        <v>0</v>
      </c>
      <c r="L115" s="6">
        <v>0.29576086956521741</v>
      </c>
      <c r="M115" s="6">
        <v>2.0114130434782607</v>
      </c>
      <c r="N115" s="6">
        <v>0</v>
      </c>
      <c r="O115" s="6">
        <f>SUM(NonNurse[[#This Row],[Qualified Social Work Staff Hours]],NonNurse[[#This Row],[Other Social Work Staff Hours]])/NonNurse[[#This Row],[MDS Census]]</f>
        <v>3.8296771523178806E-2</v>
      </c>
      <c r="P115" s="6">
        <v>0</v>
      </c>
      <c r="Q115" s="6">
        <v>5.3639130434782603</v>
      </c>
      <c r="R115" s="6">
        <f>SUM(NonNurse[[#This Row],[Qualified Activities Professional Hours]],NonNurse[[#This Row],[Other Activities Professional Hours]])/NonNurse[[#This Row],[MDS Census]]</f>
        <v>0.1021274834437086</v>
      </c>
      <c r="S115" s="6">
        <v>0.59032608695652178</v>
      </c>
      <c r="T115" s="6">
        <v>3.0128260869565211</v>
      </c>
      <c r="U115" s="6">
        <v>0</v>
      </c>
      <c r="V115" s="6">
        <f>SUM(NonNurse[[#This Row],[Occupational Therapist Hours]],NonNurse[[#This Row],[OT Assistant Hours]],NonNurse[[#This Row],[OT Aide Hours]])/NonNurse[[#This Row],[MDS Census]]</f>
        <v>6.8603062913907276E-2</v>
      </c>
      <c r="W115" s="6">
        <v>2.2958695652173913</v>
      </c>
      <c r="X115" s="6">
        <v>0.23934782608695657</v>
      </c>
      <c r="Y115" s="6">
        <v>0</v>
      </c>
      <c r="Z115" s="6">
        <f>SUM(NonNurse[[#This Row],[Physical Therapist (PT) Hours]],NonNurse[[#This Row],[PT Assistant Hours]],NonNurse[[#This Row],[PT Aide Hours]])/NonNurse[[#This Row],[MDS Census]]</f>
        <v>4.8269867549668874E-2</v>
      </c>
      <c r="AA115" s="6">
        <v>0</v>
      </c>
      <c r="AB115" s="6">
        <v>0</v>
      </c>
      <c r="AC115" s="6">
        <v>0</v>
      </c>
      <c r="AD115" s="6">
        <v>0</v>
      </c>
      <c r="AE115" s="6">
        <v>0</v>
      </c>
      <c r="AF115" s="6">
        <v>0</v>
      </c>
      <c r="AG115" s="6">
        <v>0</v>
      </c>
      <c r="AH115" s="1">
        <v>265825</v>
      </c>
      <c r="AI115">
        <v>7</v>
      </c>
    </row>
    <row r="116" spans="1:35" x14ac:dyDescent="0.25">
      <c r="A116" t="s">
        <v>496</v>
      </c>
      <c r="B116" t="s">
        <v>345</v>
      </c>
      <c r="C116" t="s">
        <v>716</v>
      </c>
      <c r="D116" t="s">
        <v>593</v>
      </c>
      <c r="E116" s="6">
        <v>45.326086956521742</v>
      </c>
      <c r="F116" s="6">
        <v>18.01195652173913</v>
      </c>
      <c r="G116" s="6">
        <v>0.15217391304347827</v>
      </c>
      <c r="H116" s="6">
        <v>0.14673913043478262</v>
      </c>
      <c r="I116" s="6">
        <v>0.34782608695652173</v>
      </c>
      <c r="J116" s="6">
        <v>0</v>
      </c>
      <c r="K116" s="6">
        <v>0</v>
      </c>
      <c r="L116" s="6">
        <v>2.2704347826086964</v>
      </c>
      <c r="M116" s="6">
        <v>4.1739130434782608</v>
      </c>
      <c r="N116" s="6">
        <v>0</v>
      </c>
      <c r="O116" s="6">
        <f>SUM(NonNurse[[#This Row],[Qualified Social Work Staff Hours]],NonNurse[[#This Row],[Other Social Work Staff Hours]])/NonNurse[[#This Row],[MDS Census]]</f>
        <v>9.2086330935251787E-2</v>
      </c>
      <c r="P116" s="6">
        <v>5.3913043478260869</v>
      </c>
      <c r="Q116" s="6">
        <v>4.6760869565217389</v>
      </c>
      <c r="R116" s="6">
        <f>SUM(NonNurse[[#This Row],[Qualified Activities Professional Hours]],NonNurse[[#This Row],[Other Activities Professional Hours]])/NonNurse[[#This Row],[MDS Census]]</f>
        <v>0.2221103117505995</v>
      </c>
      <c r="S116" s="6">
        <v>2.7636956521739129</v>
      </c>
      <c r="T116" s="6">
        <v>6.0228260869565196</v>
      </c>
      <c r="U116" s="6">
        <v>0</v>
      </c>
      <c r="V116" s="6">
        <f>SUM(NonNurse[[#This Row],[Occupational Therapist Hours]],NonNurse[[#This Row],[OT Assistant Hours]],NonNurse[[#This Row],[OT Aide Hours]])/NonNurse[[#This Row],[MDS Census]]</f>
        <v>0.19385131894484406</v>
      </c>
      <c r="W116" s="6">
        <v>2.689130434782609</v>
      </c>
      <c r="X116" s="6">
        <v>2.4215217391304349</v>
      </c>
      <c r="Y116" s="6">
        <v>0</v>
      </c>
      <c r="Z116" s="6">
        <f>SUM(NonNurse[[#This Row],[Physical Therapist (PT) Hours]],NonNurse[[#This Row],[PT Assistant Hours]],NonNurse[[#This Row],[PT Aide Hours]])/NonNurse[[#This Row],[MDS Census]]</f>
        <v>0.11275299760191847</v>
      </c>
      <c r="AA116" s="6">
        <v>0</v>
      </c>
      <c r="AB116" s="6">
        <v>0</v>
      </c>
      <c r="AC116" s="6">
        <v>0</v>
      </c>
      <c r="AD116" s="6">
        <v>0</v>
      </c>
      <c r="AE116" s="6">
        <v>0</v>
      </c>
      <c r="AF116" s="6">
        <v>0</v>
      </c>
      <c r="AG116" s="6">
        <v>0</v>
      </c>
      <c r="AH116" s="1">
        <v>265735</v>
      </c>
      <c r="AI116">
        <v>7</v>
      </c>
    </row>
    <row r="117" spans="1:35" x14ac:dyDescent="0.25">
      <c r="A117" t="s">
        <v>496</v>
      </c>
      <c r="B117" t="s">
        <v>323</v>
      </c>
      <c r="C117" t="s">
        <v>643</v>
      </c>
      <c r="D117" t="s">
        <v>527</v>
      </c>
      <c r="E117" s="6">
        <v>83.402173913043484</v>
      </c>
      <c r="F117" s="6">
        <v>29.279891304347824</v>
      </c>
      <c r="G117" s="6">
        <v>0</v>
      </c>
      <c r="H117" s="6">
        <v>9.2391304347826081E-2</v>
      </c>
      <c r="I117" s="6">
        <v>0</v>
      </c>
      <c r="J117" s="6">
        <v>0</v>
      </c>
      <c r="K117" s="6">
        <v>0</v>
      </c>
      <c r="L117" s="6">
        <v>4.2358695652173921</v>
      </c>
      <c r="M117" s="6">
        <v>1.4755434782608696</v>
      </c>
      <c r="N117" s="6">
        <v>10.902173913043478</v>
      </c>
      <c r="O117" s="6">
        <f>SUM(NonNurse[[#This Row],[Qualified Social Work Staff Hours]],NonNurse[[#This Row],[Other Social Work Staff Hours]])/NonNurse[[#This Row],[MDS Census]]</f>
        <v>0.14841000912289845</v>
      </c>
      <c r="P117" s="6">
        <v>2.9918478260869565</v>
      </c>
      <c r="Q117" s="6">
        <v>5.6413043478260869</v>
      </c>
      <c r="R117" s="6">
        <f>SUM(NonNurse[[#This Row],[Qualified Activities Professional Hours]],NonNurse[[#This Row],[Other Activities Professional Hours]])/NonNurse[[#This Row],[MDS Census]]</f>
        <v>0.10351231591294147</v>
      </c>
      <c r="S117" s="6">
        <v>0.35293478260869571</v>
      </c>
      <c r="T117" s="6">
        <v>1.8866304347826086</v>
      </c>
      <c r="U117" s="6">
        <v>0</v>
      </c>
      <c r="V117" s="6">
        <f>SUM(NonNurse[[#This Row],[Occupational Therapist Hours]],NonNurse[[#This Row],[OT Assistant Hours]],NonNurse[[#This Row],[OT Aide Hours]])/NonNurse[[#This Row],[MDS Census]]</f>
        <v>2.6852600026065421E-2</v>
      </c>
      <c r="W117" s="6">
        <v>0.86619565217391303</v>
      </c>
      <c r="X117" s="6">
        <v>4.7250000000000014</v>
      </c>
      <c r="Y117" s="6">
        <v>0</v>
      </c>
      <c r="Z117" s="6">
        <f>SUM(NonNurse[[#This Row],[Physical Therapist (PT) Hours]],NonNurse[[#This Row],[PT Assistant Hours]],NonNurse[[#This Row],[PT Aide Hours]])/NonNurse[[#This Row],[MDS Census]]</f>
        <v>6.7038967809201114E-2</v>
      </c>
      <c r="AA117" s="6">
        <v>0</v>
      </c>
      <c r="AB117" s="6">
        <v>0</v>
      </c>
      <c r="AC117" s="6">
        <v>0</v>
      </c>
      <c r="AD117" s="6">
        <v>0</v>
      </c>
      <c r="AE117" s="6">
        <v>0</v>
      </c>
      <c r="AF117" s="6">
        <v>0</v>
      </c>
      <c r="AG117" s="6">
        <v>0</v>
      </c>
      <c r="AH117" s="1">
        <v>265704</v>
      </c>
      <c r="AI117">
        <v>7</v>
      </c>
    </row>
    <row r="118" spans="1:35" x14ac:dyDescent="0.25">
      <c r="A118" t="s">
        <v>496</v>
      </c>
      <c r="B118" t="s">
        <v>377</v>
      </c>
      <c r="C118" t="s">
        <v>716</v>
      </c>
      <c r="D118" t="s">
        <v>593</v>
      </c>
      <c r="E118" s="6">
        <v>74.097826086956516</v>
      </c>
      <c r="F118" s="6">
        <v>7.2826086956521738</v>
      </c>
      <c r="G118" s="6">
        <v>0</v>
      </c>
      <c r="H118" s="6">
        <v>0</v>
      </c>
      <c r="I118" s="6">
        <v>0</v>
      </c>
      <c r="J118" s="6">
        <v>0</v>
      </c>
      <c r="K118" s="6">
        <v>0</v>
      </c>
      <c r="L118" s="6">
        <v>0</v>
      </c>
      <c r="M118" s="6">
        <v>0</v>
      </c>
      <c r="N118" s="6">
        <v>0</v>
      </c>
      <c r="O118" s="6">
        <f>SUM(NonNurse[[#This Row],[Qualified Social Work Staff Hours]],NonNurse[[#This Row],[Other Social Work Staff Hours]])/NonNurse[[#This Row],[MDS Census]]</f>
        <v>0</v>
      </c>
      <c r="P118" s="6">
        <v>0</v>
      </c>
      <c r="Q118" s="6">
        <v>1.149891304347826</v>
      </c>
      <c r="R118" s="6">
        <f>SUM(NonNurse[[#This Row],[Qualified Activities Professional Hours]],NonNurse[[#This Row],[Other Activities Professional Hours]])/NonNurse[[#This Row],[MDS Census]]</f>
        <v>1.5518556549801967E-2</v>
      </c>
      <c r="S118" s="6">
        <v>5.7771739130434785</v>
      </c>
      <c r="T118" s="6">
        <v>0</v>
      </c>
      <c r="U118" s="6">
        <v>0</v>
      </c>
      <c r="V118" s="6">
        <f>SUM(NonNurse[[#This Row],[Occupational Therapist Hours]],NonNurse[[#This Row],[OT Assistant Hours]],NonNurse[[#This Row],[OT Aide Hours]])/NonNurse[[#This Row],[MDS Census]]</f>
        <v>7.7966847586915078E-2</v>
      </c>
      <c r="W118" s="6">
        <v>0</v>
      </c>
      <c r="X118" s="6">
        <v>0</v>
      </c>
      <c r="Y118" s="6">
        <v>0</v>
      </c>
      <c r="Z118" s="6">
        <f>SUM(NonNurse[[#This Row],[Physical Therapist (PT) Hours]],NonNurse[[#This Row],[PT Assistant Hours]],NonNurse[[#This Row],[PT Aide Hours]])/NonNurse[[#This Row],[MDS Census]]</f>
        <v>0</v>
      </c>
      <c r="AA118" s="6">
        <v>0</v>
      </c>
      <c r="AB118" s="6">
        <v>0</v>
      </c>
      <c r="AC118" s="6">
        <v>0</v>
      </c>
      <c r="AD118" s="6">
        <v>0</v>
      </c>
      <c r="AE118" s="6">
        <v>0</v>
      </c>
      <c r="AF118" s="6">
        <v>0</v>
      </c>
      <c r="AG118" s="6">
        <v>0</v>
      </c>
      <c r="AH118" s="1">
        <v>265776</v>
      </c>
      <c r="AI118">
        <v>7</v>
      </c>
    </row>
    <row r="119" spans="1:35" x14ac:dyDescent="0.25">
      <c r="A119" t="s">
        <v>496</v>
      </c>
      <c r="B119" t="s">
        <v>331</v>
      </c>
      <c r="C119" t="s">
        <v>716</v>
      </c>
      <c r="D119" t="s">
        <v>593</v>
      </c>
      <c r="E119" s="6">
        <v>42.804347826086953</v>
      </c>
      <c r="F119" s="6">
        <v>6.8152173913043477</v>
      </c>
      <c r="G119" s="6">
        <v>0</v>
      </c>
      <c r="H119" s="6">
        <v>0.20543478260869563</v>
      </c>
      <c r="I119" s="6">
        <v>0</v>
      </c>
      <c r="J119" s="6">
        <v>0</v>
      </c>
      <c r="K119" s="6">
        <v>0</v>
      </c>
      <c r="L119" s="6">
        <v>0</v>
      </c>
      <c r="M119" s="6">
        <v>0</v>
      </c>
      <c r="N119" s="6">
        <v>0</v>
      </c>
      <c r="O119" s="6">
        <f>SUM(NonNurse[[#This Row],[Qualified Social Work Staff Hours]],NonNurse[[#This Row],[Other Social Work Staff Hours]])/NonNurse[[#This Row],[MDS Census]]</f>
        <v>0</v>
      </c>
      <c r="P119" s="6">
        <v>0</v>
      </c>
      <c r="Q119" s="6">
        <v>0</v>
      </c>
      <c r="R119" s="6">
        <f>SUM(NonNurse[[#This Row],[Qualified Activities Professional Hours]],NonNurse[[#This Row],[Other Activities Professional Hours]])/NonNurse[[#This Row],[MDS Census]]</f>
        <v>0</v>
      </c>
      <c r="S119" s="6">
        <v>2.6215217391304351</v>
      </c>
      <c r="T119" s="6">
        <v>0</v>
      </c>
      <c r="U119" s="6">
        <v>0</v>
      </c>
      <c r="V119" s="6">
        <f>SUM(NonNurse[[#This Row],[Occupational Therapist Hours]],NonNurse[[#This Row],[OT Assistant Hours]],NonNurse[[#This Row],[OT Aide Hours]])/NonNurse[[#This Row],[MDS Census]]</f>
        <v>6.1244286439817178E-2</v>
      </c>
      <c r="W119" s="6">
        <v>0</v>
      </c>
      <c r="X119" s="6">
        <v>0</v>
      </c>
      <c r="Y119" s="6">
        <v>0</v>
      </c>
      <c r="Z119" s="6">
        <f>SUM(NonNurse[[#This Row],[Physical Therapist (PT) Hours]],NonNurse[[#This Row],[PT Assistant Hours]],NonNurse[[#This Row],[PT Aide Hours]])/NonNurse[[#This Row],[MDS Census]]</f>
        <v>0</v>
      </c>
      <c r="AA119" s="6">
        <v>0</v>
      </c>
      <c r="AB119" s="6">
        <v>0</v>
      </c>
      <c r="AC119" s="6">
        <v>0</v>
      </c>
      <c r="AD119" s="6">
        <v>0</v>
      </c>
      <c r="AE119" s="6">
        <v>0</v>
      </c>
      <c r="AF119" s="6">
        <v>0</v>
      </c>
      <c r="AG119" s="6">
        <v>0</v>
      </c>
      <c r="AH119" s="1">
        <v>265712</v>
      </c>
      <c r="AI119">
        <v>7</v>
      </c>
    </row>
    <row r="120" spans="1:35" x14ac:dyDescent="0.25">
      <c r="A120" t="s">
        <v>496</v>
      </c>
      <c r="B120" t="s">
        <v>410</v>
      </c>
      <c r="C120" t="s">
        <v>770</v>
      </c>
      <c r="D120" t="s">
        <v>531</v>
      </c>
      <c r="E120" s="6">
        <v>50.445652173913047</v>
      </c>
      <c r="F120" s="6">
        <v>11.108260869565219</v>
      </c>
      <c r="G120" s="6">
        <v>0</v>
      </c>
      <c r="H120" s="6">
        <v>0.17032608695652174</v>
      </c>
      <c r="I120" s="6">
        <v>0.30434782608695654</v>
      </c>
      <c r="J120" s="6">
        <v>0</v>
      </c>
      <c r="K120" s="6">
        <v>0</v>
      </c>
      <c r="L120" s="6">
        <v>3.7920652173913028</v>
      </c>
      <c r="M120" s="6">
        <v>0</v>
      </c>
      <c r="N120" s="6">
        <v>4.9393478260869577</v>
      </c>
      <c r="O120" s="6">
        <f>SUM(NonNurse[[#This Row],[Qualified Social Work Staff Hours]],NonNurse[[#This Row],[Other Social Work Staff Hours]])/NonNurse[[#This Row],[MDS Census]]</f>
        <v>9.7914242620124992E-2</v>
      </c>
      <c r="P120" s="6">
        <v>4.8222826086956498</v>
      </c>
      <c r="Q120" s="6">
        <v>0</v>
      </c>
      <c r="R120" s="6">
        <f>SUM(NonNurse[[#This Row],[Qualified Activities Professional Hours]],NonNurse[[#This Row],[Other Activities Professional Hours]])/NonNurse[[#This Row],[MDS Census]]</f>
        <v>9.5593622064210251E-2</v>
      </c>
      <c r="S120" s="6">
        <v>4.1986956521739129</v>
      </c>
      <c r="T120" s="6">
        <v>0.42793478260869561</v>
      </c>
      <c r="U120" s="6">
        <v>0</v>
      </c>
      <c r="V120" s="6">
        <f>SUM(NonNurse[[#This Row],[Occupational Therapist Hours]],NonNurse[[#This Row],[OT Assistant Hours]],NonNurse[[#This Row],[OT Aide Hours]])/NonNurse[[#This Row],[MDS Census]]</f>
        <v>9.1715147597500532E-2</v>
      </c>
      <c r="W120" s="6">
        <v>1.5144565217391304</v>
      </c>
      <c r="X120" s="6">
        <v>4.2685869565217374</v>
      </c>
      <c r="Y120" s="6">
        <v>0</v>
      </c>
      <c r="Z120" s="6">
        <f>SUM(NonNurse[[#This Row],[Physical Therapist (PT) Hours]],NonNurse[[#This Row],[PT Assistant Hours]],NonNurse[[#This Row],[PT Aide Hours]])/NonNurse[[#This Row],[MDS Census]]</f>
        <v>0.11463908640379224</v>
      </c>
      <c r="AA120" s="6">
        <v>0</v>
      </c>
      <c r="AB120" s="6">
        <v>0</v>
      </c>
      <c r="AC120" s="6">
        <v>0</v>
      </c>
      <c r="AD120" s="6">
        <v>0</v>
      </c>
      <c r="AE120" s="6">
        <v>0</v>
      </c>
      <c r="AF120" s="6">
        <v>0</v>
      </c>
      <c r="AG120" s="6">
        <v>0</v>
      </c>
      <c r="AH120" s="1">
        <v>265821</v>
      </c>
      <c r="AI120">
        <v>7</v>
      </c>
    </row>
    <row r="121" spans="1:35" x14ac:dyDescent="0.25">
      <c r="A121" t="s">
        <v>496</v>
      </c>
      <c r="B121" t="s">
        <v>443</v>
      </c>
      <c r="C121" t="s">
        <v>729</v>
      </c>
      <c r="D121" t="s">
        <v>597</v>
      </c>
      <c r="E121" s="6">
        <v>45.413043478260867</v>
      </c>
      <c r="F121" s="6">
        <v>0</v>
      </c>
      <c r="G121" s="6">
        <v>0</v>
      </c>
      <c r="H121" s="6">
        <v>0</v>
      </c>
      <c r="I121" s="6">
        <v>0</v>
      </c>
      <c r="J121" s="6">
        <v>0</v>
      </c>
      <c r="K121" s="6">
        <v>0</v>
      </c>
      <c r="L121" s="6">
        <v>0</v>
      </c>
      <c r="M121" s="6">
        <v>0.8763043478260869</v>
      </c>
      <c r="N121" s="6">
        <v>3.4772826086956536</v>
      </c>
      <c r="O121" s="6">
        <f>SUM(NonNurse[[#This Row],[Qualified Social Work Staff Hours]],NonNurse[[#This Row],[Other Social Work Staff Hours]])/NonNurse[[#This Row],[MDS Census]]</f>
        <v>9.5866443274293958E-2</v>
      </c>
      <c r="P121" s="6">
        <v>0</v>
      </c>
      <c r="Q121" s="6">
        <v>5.3104347826086959</v>
      </c>
      <c r="R121" s="6">
        <f>SUM(NonNurse[[#This Row],[Qualified Activities Professional Hours]],NonNurse[[#This Row],[Other Activities Professional Hours]])/NonNurse[[#This Row],[MDS Census]]</f>
        <v>0.11693633317376737</v>
      </c>
      <c r="S121" s="6">
        <v>0</v>
      </c>
      <c r="T121" s="6">
        <v>0</v>
      </c>
      <c r="U121" s="6">
        <v>0</v>
      </c>
      <c r="V121" s="6">
        <f>SUM(NonNurse[[#This Row],[Occupational Therapist Hours]],NonNurse[[#This Row],[OT Assistant Hours]],NonNurse[[#This Row],[OT Aide Hours]])/NonNurse[[#This Row],[MDS Census]]</f>
        <v>0</v>
      </c>
      <c r="W121" s="6">
        <v>0</v>
      </c>
      <c r="X121" s="6">
        <v>0</v>
      </c>
      <c r="Y121" s="6">
        <v>0</v>
      </c>
      <c r="Z121" s="6">
        <f>SUM(NonNurse[[#This Row],[Physical Therapist (PT) Hours]],NonNurse[[#This Row],[PT Assistant Hours]],NonNurse[[#This Row],[PT Aide Hours]])/NonNurse[[#This Row],[MDS Census]]</f>
        <v>0</v>
      </c>
      <c r="AA121" s="6">
        <v>0</v>
      </c>
      <c r="AB121" s="6">
        <v>0</v>
      </c>
      <c r="AC121" s="6">
        <v>0</v>
      </c>
      <c r="AD121" s="6">
        <v>28.713260869565222</v>
      </c>
      <c r="AE121" s="6">
        <v>0</v>
      </c>
      <c r="AF121" s="6">
        <v>0</v>
      </c>
      <c r="AG121" s="6">
        <v>0</v>
      </c>
      <c r="AH121" s="1">
        <v>265856</v>
      </c>
      <c r="AI121">
        <v>7</v>
      </c>
    </row>
    <row r="122" spans="1:35" x14ac:dyDescent="0.25">
      <c r="A122" t="s">
        <v>496</v>
      </c>
      <c r="B122" t="s">
        <v>252</v>
      </c>
      <c r="C122" t="s">
        <v>660</v>
      </c>
      <c r="D122" t="s">
        <v>599</v>
      </c>
      <c r="E122" s="6">
        <v>58.086956521739133</v>
      </c>
      <c r="F122" s="6">
        <v>5.3043478260869561</v>
      </c>
      <c r="G122" s="6">
        <v>1.3043478260869565</v>
      </c>
      <c r="H122" s="6">
        <v>0.57608695652173914</v>
      </c>
      <c r="I122" s="6">
        <v>3.2826086956521738</v>
      </c>
      <c r="J122" s="6">
        <v>0</v>
      </c>
      <c r="K122" s="6">
        <v>0</v>
      </c>
      <c r="L122" s="6">
        <v>1.0176086956521737</v>
      </c>
      <c r="M122" s="6">
        <v>4.5217391304347823</v>
      </c>
      <c r="N122" s="6">
        <v>5.1376086956521725</v>
      </c>
      <c r="O122" s="6">
        <f>SUM(NonNurse[[#This Row],[Qualified Social Work Staff Hours]],NonNurse[[#This Row],[Other Social Work Staff Hours]])/NonNurse[[#This Row],[MDS Census]]</f>
        <v>0.16629116766467061</v>
      </c>
      <c r="P122" s="6">
        <v>5.3543478260869541</v>
      </c>
      <c r="Q122" s="6">
        <v>15.916521739130436</v>
      </c>
      <c r="R122" s="6">
        <f>SUM(NonNurse[[#This Row],[Qualified Activities Professional Hours]],NonNurse[[#This Row],[Other Activities Professional Hours]])/NonNurse[[#This Row],[MDS Census]]</f>
        <v>0.36619011976047899</v>
      </c>
      <c r="S122" s="6">
        <v>2.6060869565217386</v>
      </c>
      <c r="T122" s="6">
        <v>2.8535869565217382</v>
      </c>
      <c r="U122" s="6">
        <v>0</v>
      </c>
      <c r="V122" s="6">
        <f>SUM(NonNurse[[#This Row],[Occupational Therapist Hours]],NonNurse[[#This Row],[OT Assistant Hours]],NonNurse[[#This Row],[OT Aide Hours]])/NonNurse[[#This Row],[MDS Census]]</f>
        <v>9.3991392215568834E-2</v>
      </c>
      <c r="W122" s="6">
        <v>5.0820652173913023</v>
      </c>
      <c r="X122" s="6">
        <v>2.5085869565217398</v>
      </c>
      <c r="Y122" s="6">
        <v>0</v>
      </c>
      <c r="Z122" s="6">
        <f>SUM(NonNurse[[#This Row],[Physical Therapist (PT) Hours]],NonNurse[[#This Row],[PT Assistant Hours]],NonNurse[[#This Row],[PT Aide Hours]])/NonNurse[[#This Row],[MDS Census]]</f>
        <v>0.13067739520958083</v>
      </c>
      <c r="AA122" s="6">
        <v>0</v>
      </c>
      <c r="AB122" s="6">
        <v>0</v>
      </c>
      <c r="AC122" s="6">
        <v>0</v>
      </c>
      <c r="AD122" s="6">
        <v>0</v>
      </c>
      <c r="AE122" s="6">
        <v>0</v>
      </c>
      <c r="AF122" s="6">
        <v>0</v>
      </c>
      <c r="AG122" s="6">
        <v>0</v>
      </c>
      <c r="AH122" s="1">
        <v>265583</v>
      </c>
      <c r="AI122">
        <v>7</v>
      </c>
    </row>
    <row r="123" spans="1:35" x14ac:dyDescent="0.25">
      <c r="A123" t="s">
        <v>496</v>
      </c>
      <c r="B123" t="s">
        <v>144</v>
      </c>
      <c r="C123" t="s">
        <v>772</v>
      </c>
      <c r="D123" t="s">
        <v>523</v>
      </c>
      <c r="E123" s="6">
        <v>115.53260869565217</v>
      </c>
      <c r="F123" s="6">
        <v>0</v>
      </c>
      <c r="G123" s="6">
        <v>0.71902173913043488</v>
      </c>
      <c r="H123" s="6">
        <v>0.42119565217391303</v>
      </c>
      <c r="I123" s="6">
        <v>0.71739130434782605</v>
      </c>
      <c r="J123" s="6">
        <v>0</v>
      </c>
      <c r="K123" s="6">
        <v>0</v>
      </c>
      <c r="L123" s="6">
        <v>0</v>
      </c>
      <c r="M123" s="6">
        <v>4.0869565217391308</v>
      </c>
      <c r="N123" s="6">
        <v>0</v>
      </c>
      <c r="O123" s="6">
        <f>SUM(NonNurse[[#This Row],[Qualified Social Work Staff Hours]],NonNurse[[#This Row],[Other Social Work Staff Hours]])/NonNurse[[#This Row],[MDS Census]]</f>
        <v>3.5374917678050621E-2</v>
      </c>
      <c r="P123" s="6">
        <v>4.1365217391304352</v>
      </c>
      <c r="Q123" s="6">
        <v>5.6092391304347835</v>
      </c>
      <c r="R123" s="6">
        <f>SUM(NonNurse[[#This Row],[Qualified Activities Professional Hours]],NonNurse[[#This Row],[Other Activities Professional Hours]])/NonNurse[[#This Row],[MDS Census]]</f>
        <v>8.4355066327970657E-2</v>
      </c>
      <c r="S123" s="6">
        <v>0</v>
      </c>
      <c r="T123" s="6">
        <v>0</v>
      </c>
      <c r="U123" s="6">
        <v>0</v>
      </c>
      <c r="V123" s="6">
        <f>SUM(NonNurse[[#This Row],[Occupational Therapist Hours]],NonNurse[[#This Row],[OT Assistant Hours]],NonNurse[[#This Row],[OT Aide Hours]])/NonNurse[[#This Row],[MDS Census]]</f>
        <v>0</v>
      </c>
      <c r="W123" s="6">
        <v>0</v>
      </c>
      <c r="X123" s="6">
        <v>0</v>
      </c>
      <c r="Y123" s="6">
        <v>0</v>
      </c>
      <c r="Z123" s="6">
        <f>SUM(NonNurse[[#This Row],[Physical Therapist (PT) Hours]],NonNurse[[#This Row],[PT Assistant Hours]],NonNurse[[#This Row],[PT Aide Hours]])/NonNurse[[#This Row],[MDS Census]]</f>
        <v>0</v>
      </c>
      <c r="AA123" s="6">
        <v>0</v>
      </c>
      <c r="AB123" s="6">
        <v>0</v>
      </c>
      <c r="AC123" s="6">
        <v>0</v>
      </c>
      <c r="AD123" s="6">
        <v>0</v>
      </c>
      <c r="AE123" s="6">
        <v>0.89130434782608692</v>
      </c>
      <c r="AF123" s="6">
        <v>0</v>
      </c>
      <c r="AG123" s="6">
        <v>0.49456521739130432</v>
      </c>
      <c r="AH123" s="1">
        <v>265401</v>
      </c>
      <c r="AI123">
        <v>7</v>
      </c>
    </row>
    <row r="124" spans="1:35" x14ac:dyDescent="0.25">
      <c r="A124" t="s">
        <v>496</v>
      </c>
      <c r="B124" t="s">
        <v>21</v>
      </c>
      <c r="C124" t="s">
        <v>726</v>
      </c>
      <c r="D124" t="s">
        <v>593</v>
      </c>
      <c r="E124" s="6">
        <v>73.902173913043484</v>
      </c>
      <c r="F124" s="6">
        <v>5.7391304347826084</v>
      </c>
      <c r="G124" s="6">
        <v>0</v>
      </c>
      <c r="H124" s="6">
        <v>0</v>
      </c>
      <c r="I124" s="6">
        <v>0</v>
      </c>
      <c r="J124" s="6">
        <v>0</v>
      </c>
      <c r="K124" s="6">
        <v>0</v>
      </c>
      <c r="L124" s="6">
        <v>3.9861956521739139</v>
      </c>
      <c r="M124" s="6">
        <v>5.6833695652173901</v>
      </c>
      <c r="N124" s="6">
        <v>0</v>
      </c>
      <c r="O124" s="6">
        <f>SUM(NonNurse[[#This Row],[Qualified Social Work Staff Hours]],NonNurse[[#This Row],[Other Social Work Staff Hours]])/NonNurse[[#This Row],[MDS Census]]</f>
        <v>7.6903956464185894E-2</v>
      </c>
      <c r="P124" s="6">
        <v>5.5543478260869561</v>
      </c>
      <c r="Q124" s="6">
        <v>9.049347826086958</v>
      </c>
      <c r="R124" s="6">
        <f>SUM(NonNurse[[#This Row],[Qualified Activities Professional Hours]],NonNurse[[#This Row],[Other Activities Professional Hours]])/NonNurse[[#This Row],[MDS Census]]</f>
        <v>0.19760847183409325</v>
      </c>
      <c r="S124" s="6">
        <v>2.7818478260869561</v>
      </c>
      <c r="T124" s="6">
        <v>6.0539130434782615</v>
      </c>
      <c r="U124" s="6">
        <v>0</v>
      </c>
      <c r="V124" s="6">
        <f>SUM(NonNurse[[#This Row],[Occupational Therapist Hours]],NonNurse[[#This Row],[OT Assistant Hours]],NonNurse[[#This Row],[OT Aide Hours]])/NonNurse[[#This Row],[MDS Census]]</f>
        <v>0.11956022944550668</v>
      </c>
      <c r="W124" s="6">
        <v>7.0048913043478267</v>
      </c>
      <c r="X124" s="6">
        <v>4.7675000000000001</v>
      </c>
      <c r="Y124" s="6">
        <v>0</v>
      </c>
      <c r="Z124" s="6">
        <f>SUM(NonNurse[[#This Row],[Physical Therapist (PT) Hours]],NonNurse[[#This Row],[PT Assistant Hours]],NonNurse[[#This Row],[PT Aide Hours]])/NonNurse[[#This Row],[MDS Census]]</f>
        <v>0.15929695543462274</v>
      </c>
      <c r="AA124" s="6">
        <v>0</v>
      </c>
      <c r="AB124" s="6">
        <v>0</v>
      </c>
      <c r="AC124" s="6">
        <v>0</v>
      </c>
      <c r="AD124" s="6">
        <v>0</v>
      </c>
      <c r="AE124" s="6">
        <v>0</v>
      </c>
      <c r="AF124" s="6">
        <v>0</v>
      </c>
      <c r="AG124" s="6">
        <v>0</v>
      </c>
      <c r="AH124" s="1">
        <v>265112</v>
      </c>
      <c r="AI124">
        <v>7</v>
      </c>
    </row>
    <row r="125" spans="1:35" x14ac:dyDescent="0.25">
      <c r="A125" t="s">
        <v>496</v>
      </c>
      <c r="B125" t="s">
        <v>264</v>
      </c>
      <c r="C125" t="s">
        <v>671</v>
      </c>
      <c r="D125" t="s">
        <v>616</v>
      </c>
      <c r="E125" s="6">
        <v>83.793478260869563</v>
      </c>
      <c r="F125" s="6">
        <v>11.43586956521739</v>
      </c>
      <c r="G125" s="6">
        <v>0</v>
      </c>
      <c r="H125" s="6">
        <v>0.28532608695652173</v>
      </c>
      <c r="I125" s="6">
        <v>0.57608695652173914</v>
      </c>
      <c r="J125" s="6">
        <v>0</v>
      </c>
      <c r="K125" s="6">
        <v>0</v>
      </c>
      <c r="L125" s="6">
        <v>3.5678260869565217</v>
      </c>
      <c r="M125" s="6">
        <v>0</v>
      </c>
      <c r="N125" s="6">
        <v>5.6689130434782617</v>
      </c>
      <c r="O125" s="6">
        <f>SUM(NonNurse[[#This Row],[Qualified Social Work Staff Hours]],NonNurse[[#This Row],[Other Social Work Staff Hours]])/NonNurse[[#This Row],[MDS Census]]</f>
        <v>6.7653392139058258E-2</v>
      </c>
      <c r="P125" s="6">
        <v>4.6126086956521739</v>
      </c>
      <c r="Q125" s="6">
        <v>0</v>
      </c>
      <c r="R125" s="6">
        <f>SUM(NonNurse[[#This Row],[Qualified Activities Professional Hours]],NonNurse[[#This Row],[Other Activities Professional Hours]])/NonNurse[[#This Row],[MDS Census]]</f>
        <v>5.5047347256453501E-2</v>
      </c>
      <c r="S125" s="6">
        <v>1.6330434782608696</v>
      </c>
      <c r="T125" s="6">
        <v>3.8161956521739122</v>
      </c>
      <c r="U125" s="6">
        <v>0</v>
      </c>
      <c r="V125" s="6">
        <f>SUM(NonNurse[[#This Row],[Occupational Therapist Hours]],NonNurse[[#This Row],[OT Assistant Hours]],NonNurse[[#This Row],[OT Aide Hours]])/NonNurse[[#This Row],[MDS Census]]</f>
        <v>6.503178103515371E-2</v>
      </c>
      <c r="W125" s="6">
        <v>4.0415217391304337</v>
      </c>
      <c r="X125" s="6">
        <v>5.6191304347826074</v>
      </c>
      <c r="Y125" s="6">
        <v>0</v>
      </c>
      <c r="Z125" s="6">
        <f>SUM(NonNurse[[#This Row],[Physical Therapist (PT) Hours]],NonNurse[[#This Row],[PT Assistant Hours]],NonNurse[[#This Row],[PT Aide Hours]])/NonNurse[[#This Row],[MDS Census]]</f>
        <v>0.11529121805681668</v>
      </c>
      <c r="AA125" s="6">
        <v>0</v>
      </c>
      <c r="AB125" s="6">
        <v>0</v>
      </c>
      <c r="AC125" s="6">
        <v>0</v>
      </c>
      <c r="AD125" s="6">
        <v>0</v>
      </c>
      <c r="AE125" s="6">
        <v>0</v>
      </c>
      <c r="AF125" s="6">
        <v>0</v>
      </c>
      <c r="AG125" s="6">
        <v>0</v>
      </c>
      <c r="AH125" s="1">
        <v>265605</v>
      </c>
      <c r="AI125">
        <v>7</v>
      </c>
    </row>
    <row r="126" spans="1:35" x14ac:dyDescent="0.25">
      <c r="A126" t="s">
        <v>496</v>
      </c>
      <c r="B126" t="s">
        <v>131</v>
      </c>
      <c r="C126" t="s">
        <v>728</v>
      </c>
      <c r="D126" t="s">
        <v>596</v>
      </c>
      <c r="E126" s="6">
        <v>27.934782608695652</v>
      </c>
      <c r="F126" s="6">
        <v>2.5249999999999999</v>
      </c>
      <c r="G126" s="6">
        <v>0</v>
      </c>
      <c r="H126" s="6">
        <v>0.16304347826086957</v>
      </c>
      <c r="I126" s="6">
        <v>0.25</v>
      </c>
      <c r="J126" s="6">
        <v>0</v>
      </c>
      <c r="K126" s="6">
        <v>0</v>
      </c>
      <c r="L126" s="6">
        <v>2.85</v>
      </c>
      <c r="M126" s="6">
        <v>0</v>
      </c>
      <c r="N126" s="6">
        <v>0</v>
      </c>
      <c r="O126" s="6">
        <f>SUM(NonNurse[[#This Row],[Qualified Social Work Staff Hours]],NonNurse[[#This Row],[Other Social Work Staff Hours]])/NonNurse[[#This Row],[MDS Census]]</f>
        <v>0</v>
      </c>
      <c r="P126" s="6">
        <v>0</v>
      </c>
      <c r="Q126" s="6">
        <v>17.990217391304348</v>
      </c>
      <c r="R126" s="6">
        <f>SUM(NonNurse[[#This Row],[Qualified Activities Professional Hours]],NonNurse[[#This Row],[Other Activities Professional Hours]])/NonNurse[[#This Row],[MDS Census]]</f>
        <v>0.64400778210116738</v>
      </c>
      <c r="S126" s="6">
        <v>3.915978260869565</v>
      </c>
      <c r="T126" s="6">
        <v>5.321739130434783</v>
      </c>
      <c r="U126" s="6">
        <v>0</v>
      </c>
      <c r="V126" s="6">
        <f>SUM(NonNurse[[#This Row],[Occupational Therapist Hours]],NonNurse[[#This Row],[OT Assistant Hours]],NonNurse[[#This Row],[OT Aide Hours]])/NonNurse[[#This Row],[MDS Census]]</f>
        <v>0.33068871595330734</v>
      </c>
      <c r="W126" s="6">
        <v>2.6932608695652167</v>
      </c>
      <c r="X126" s="6">
        <v>13.511521739130433</v>
      </c>
      <c r="Y126" s="6">
        <v>0</v>
      </c>
      <c r="Z126" s="6">
        <f>SUM(NonNurse[[#This Row],[Physical Therapist (PT) Hours]],NonNurse[[#This Row],[PT Assistant Hours]],NonNurse[[#This Row],[PT Aide Hours]])/NonNurse[[#This Row],[MDS Census]]</f>
        <v>0.58009338521400777</v>
      </c>
      <c r="AA126" s="6">
        <v>0</v>
      </c>
      <c r="AB126" s="6">
        <v>0</v>
      </c>
      <c r="AC126" s="6">
        <v>0</v>
      </c>
      <c r="AD126" s="6">
        <v>0</v>
      </c>
      <c r="AE126" s="6">
        <v>0</v>
      </c>
      <c r="AF126" s="6">
        <v>0</v>
      </c>
      <c r="AG126" s="6">
        <v>9.7826086956521743E-2</v>
      </c>
      <c r="AH126" s="1">
        <v>265383</v>
      </c>
      <c r="AI126">
        <v>7</v>
      </c>
    </row>
    <row r="127" spans="1:35" x14ac:dyDescent="0.25">
      <c r="A127" t="s">
        <v>496</v>
      </c>
      <c r="B127" t="s">
        <v>291</v>
      </c>
      <c r="C127" t="s">
        <v>772</v>
      </c>
      <c r="D127" t="s">
        <v>523</v>
      </c>
      <c r="E127" s="6">
        <v>68.423913043478265</v>
      </c>
      <c r="F127" s="6">
        <v>5.7391304347826084</v>
      </c>
      <c r="G127" s="6">
        <v>1.1304347826086956</v>
      </c>
      <c r="H127" s="6">
        <v>0</v>
      </c>
      <c r="I127" s="6">
        <v>0.35869565217391303</v>
      </c>
      <c r="J127" s="6">
        <v>0</v>
      </c>
      <c r="K127" s="6">
        <v>0</v>
      </c>
      <c r="L127" s="6">
        <v>1.3709782608695651</v>
      </c>
      <c r="M127" s="6">
        <v>5.7400000000000055</v>
      </c>
      <c r="N127" s="6">
        <v>0.83684782608695651</v>
      </c>
      <c r="O127" s="6">
        <f>SUM(NonNurse[[#This Row],[Qualified Social Work Staff Hours]],NonNurse[[#This Row],[Other Social Work Staff Hours]])/NonNurse[[#This Row],[MDS Census]]</f>
        <v>9.6119142176330497E-2</v>
      </c>
      <c r="P127" s="6">
        <v>1.0721739130434784</v>
      </c>
      <c r="Q127" s="6">
        <v>3.4889130434782603</v>
      </c>
      <c r="R127" s="6">
        <f>SUM(NonNurse[[#This Row],[Qualified Activities Professional Hours]],NonNurse[[#This Row],[Other Activities Professional Hours]])/NonNurse[[#This Row],[MDS Census]]</f>
        <v>6.6659253375694991E-2</v>
      </c>
      <c r="S127" s="6">
        <v>3.9960869565217401</v>
      </c>
      <c r="T127" s="6">
        <v>5.6943478260869549</v>
      </c>
      <c r="U127" s="6">
        <v>0</v>
      </c>
      <c r="V127" s="6">
        <f>SUM(NonNurse[[#This Row],[Occupational Therapist Hours]],NonNurse[[#This Row],[OT Assistant Hours]],NonNurse[[#This Row],[OT Aide Hours]])/NonNurse[[#This Row],[MDS Census]]</f>
        <v>0.14162351072279583</v>
      </c>
      <c r="W127" s="6">
        <v>2.7680434782608696</v>
      </c>
      <c r="X127" s="6">
        <v>5.983478260869564</v>
      </c>
      <c r="Y127" s="6">
        <v>0</v>
      </c>
      <c r="Z127" s="6">
        <f>SUM(NonNurse[[#This Row],[Physical Therapist (PT) Hours]],NonNurse[[#This Row],[PT Assistant Hours]],NonNurse[[#This Row],[PT Aide Hours]])/NonNurse[[#This Row],[MDS Census]]</f>
        <v>0.12790150913423348</v>
      </c>
      <c r="AA127" s="6">
        <v>0</v>
      </c>
      <c r="AB127" s="6">
        <v>0</v>
      </c>
      <c r="AC127" s="6">
        <v>0</v>
      </c>
      <c r="AD127" s="6">
        <v>0</v>
      </c>
      <c r="AE127" s="6">
        <v>0</v>
      </c>
      <c r="AF127" s="6">
        <v>0</v>
      </c>
      <c r="AG127" s="6">
        <v>0</v>
      </c>
      <c r="AH127" s="1">
        <v>265654</v>
      </c>
      <c r="AI127">
        <v>7</v>
      </c>
    </row>
    <row r="128" spans="1:35" x14ac:dyDescent="0.25">
      <c r="A128" t="s">
        <v>496</v>
      </c>
      <c r="B128" t="s">
        <v>31</v>
      </c>
      <c r="C128" t="s">
        <v>729</v>
      </c>
      <c r="D128" t="s">
        <v>597</v>
      </c>
      <c r="E128" s="6">
        <v>236.08695652173913</v>
      </c>
      <c r="F128" s="6">
        <v>0</v>
      </c>
      <c r="G128" s="6">
        <v>0.67663043478260865</v>
      </c>
      <c r="H128" s="6">
        <v>0.28260869565217389</v>
      </c>
      <c r="I128" s="6">
        <v>0.76086956521739135</v>
      </c>
      <c r="J128" s="6">
        <v>0</v>
      </c>
      <c r="K128" s="6">
        <v>0</v>
      </c>
      <c r="L128" s="6">
        <v>3.3722826086956523</v>
      </c>
      <c r="M128" s="6">
        <v>0</v>
      </c>
      <c r="N128" s="6">
        <v>0</v>
      </c>
      <c r="O128" s="6">
        <f>SUM(NonNurse[[#This Row],[Qualified Social Work Staff Hours]],NonNurse[[#This Row],[Other Social Work Staff Hours]])/NonNurse[[#This Row],[MDS Census]]</f>
        <v>0</v>
      </c>
      <c r="P128" s="6">
        <v>0</v>
      </c>
      <c r="Q128" s="6">
        <v>0</v>
      </c>
      <c r="R128" s="6">
        <f>SUM(NonNurse[[#This Row],[Qualified Activities Professional Hours]],NonNurse[[#This Row],[Other Activities Professional Hours]])/NonNurse[[#This Row],[MDS Census]]</f>
        <v>0</v>
      </c>
      <c r="S128" s="6">
        <v>4.6141304347826093</v>
      </c>
      <c r="T128" s="6">
        <v>19.194891304347831</v>
      </c>
      <c r="U128" s="6">
        <v>0</v>
      </c>
      <c r="V128" s="6">
        <f>SUM(NonNurse[[#This Row],[Occupational Therapist Hours]],NonNurse[[#This Row],[OT Assistant Hours]],NonNurse[[#This Row],[OT Aide Hours]])/NonNurse[[#This Row],[MDS Census]]</f>
        <v>0.1008485267034991</v>
      </c>
      <c r="W128" s="6">
        <v>1.9501086956521732</v>
      </c>
      <c r="X128" s="6">
        <v>21.560108695652168</v>
      </c>
      <c r="Y128" s="6">
        <v>3.6739130434782608</v>
      </c>
      <c r="Z128" s="6">
        <f>SUM(NonNurse[[#This Row],[Physical Therapist (PT) Hours]],NonNurse[[#This Row],[PT Assistant Hours]],NonNurse[[#This Row],[PT Aide Hours]])/NonNurse[[#This Row],[MDS Census]]</f>
        <v>0.11514456721915282</v>
      </c>
      <c r="AA128" s="6">
        <v>0</v>
      </c>
      <c r="AB128" s="6">
        <v>0</v>
      </c>
      <c r="AC128" s="6">
        <v>0</v>
      </c>
      <c r="AD128" s="6">
        <v>0</v>
      </c>
      <c r="AE128" s="6">
        <v>0</v>
      </c>
      <c r="AF128" s="6">
        <v>0</v>
      </c>
      <c r="AG128" s="6">
        <v>0.13043478260869565</v>
      </c>
      <c r="AH128" s="1">
        <v>265149</v>
      </c>
      <c r="AI128">
        <v>7</v>
      </c>
    </row>
    <row r="129" spans="1:35" x14ac:dyDescent="0.25">
      <c r="A129" t="s">
        <v>496</v>
      </c>
      <c r="B129" t="s">
        <v>398</v>
      </c>
      <c r="C129" t="s">
        <v>788</v>
      </c>
      <c r="D129" t="s">
        <v>571</v>
      </c>
      <c r="E129" s="6">
        <v>76.847826086956516</v>
      </c>
      <c r="F129" s="6">
        <v>4.8695652173913047</v>
      </c>
      <c r="G129" s="6">
        <v>0.51358695652173914</v>
      </c>
      <c r="H129" s="6">
        <v>0</v>
      </c>
      <c r="I129" s="6">
        <v>0.44565217391304346</v>
      </c>
      <c r="J129" s="6">
        <v>0</v>
      </c>
      <c r="K129" s="6">
        <v>0</v>
      </c>
      <c r="L129" s="6">
        <v>1.9021739130434783</v>
      </c>
      <c r="M129" s="6">
        <v>9.6630434782608692</v>
      </c>
      <c r="N129" s="6">
        <v>0</v>
      </c>
      <c r="O129" s="6">
        <f>SUM(NonNurse[[#This Row],[Qualified Social Work Staff Hours]],NonNurse[[#This Row],[Other Social Work Staff Hours]])/NonNurse[[#This Row],[MDS Census]]</f>
        <v>0.12574257425742574</v>
      </c>
      <c r="P129" s="6">
        <v>5.4782608695652177</v>
      </c>
      <c r="Q129" s="6">
        <v>9.5788043478260878</v>
      </c>
      <c r="R129" s="6">
        <f>SUM(NonNurse[[#This Row],[Qualified Activities Professional Hours]],NonNurse[[#This Row],[Other Activities Professional Hours]])/NonNurse[[#This Row],[MDS Census]]</f>
        <v>0.19593352192362096</v>
      </c>
      <c r="S129" s="6">
        <v>4.0027173913043477</v>
      </c>
      <c r="T129" s="6">
        <v>4.3125</v>
      </c>
      <c r="U129" s="6">
        <v>0</v>
      </c>
      <c r="V129" s="6">
        <f>SUM(NonNurse[[#This Row],[Occupational Therapist Hours]],NonNurse[[#This Row],[OT Assistant Hours]],NonNurse[[#This Row],[OT Aide Hours]])/NonNurse[[#This Row],[MDS Census]]</f>
        <v>0.10820367751060821</v>
      </c>
      <c r="W129" s="6">
        <v>5.9402173913043477</v>
      </c>
      <c r="X129" s="6">
        <v>4.7989130434782608</v>
      </c>
      <c r="Y129" s="6">
        <v>0</v>
      </c>
      <c r="Z129" s="6">
        <f>SUM(NonNurse[[#This Row],[Physical Therapist (PT) Hours]],NonNurse[[#This Row],[PT Assistant Hours]],NonNurse[[#This Row],[PT Aide Hours]])/NonNurse[[#This Row],[MDS Census]]</f>
        <v>0.13974540311173977</v>
      </c>
      <c r="AA129" s="6">
        <v>0.14130434782608695</v>
      </c>
      <c r="AB129" s="6">
        <v>0</v>
      </c>
      <c r="AC129" s="6">
        <v>0</v>
      </c>
      <c r="AD129" s="6">
        <v>0</v>
      </c>
      <c r="AE129" s="6">
        <v>0</v>
      </c>
      <c r="AF129" s="6">
        <v>0</v>
      </c>
      <c r="AG129" s="6">
        <v>0</v>
      </c>
      <c r="AH129" s="1">
        <v>265803</v>
      </c>
      <c r="AI129">
        <v>7</v>
      </c>
    </row>
    <row r="130" spans="1:35" x14ac:dyDescent="0.25">
      <c r="A130" t="s">
        <v>496</v>
      </c>
      <c r="B130" t="s">
        <v>24</v>
      </c>
      <c r="C130" t="s">
        <v>697</v>
      </c>
      <c r="D130" t="s">
        <v>593</v>
      </c>
      <c r="E130" s="6">
        <v>75.097826086956516</v>
      </c>
      <c r="F130" s="6">
        <v>5.4782608695652177</v>
      </c>
      <c r="G130" s="6">
        <v>0</v>
      </c>
      <c r="H130" s="6">
        <v>0.53260869565217395</v>
      </c>
      <c r="I130" s="6">
        <v>0</v>
      </c>
      <c r="J130" s="6">
        <v>0</v>
      </c>
      <c r="K130" s="6">
        <v>0</v>
      </c>
      <c r="L130" s="6">
        <v>6.6633695652173897</v>
      </c>
      <c r="M130" s="6">
        <v>4.9565217391304346</v>
      </c>
      <c r="N130" s="6">
        <v>5.3043478260869561</v>
      </c>
      <c r="O130" s="6">
        <f>SUM(NonNurse[[#This Row],[Qualified Social Work Staff Hours]],NonNurse[[#This Row],[Other Social Work Staff Hours]])/NonNurse[[#This Row],[MDS Census]]</f>
        <v>0.13663337675495729</v>
      </c>
      <c r="P130" s="6">
        <v>4.8695652173913047</v>
      </c>
      <c r="Q130" s="6">
        <v>11.065217391304348</v>
      </c>
      <c r="R130" s="6">
        <f>SUM(NonNurse[[#This Row],[Qualified Activities Professional Hours]],NonNurse[[#This Row],[Other Activities Professional Hours]])/NonNurse[[#This Row],[MDS Census]]</f>
        <v>0.21218700246055872</v>
      </c>
      <c r="S130" s="6">
        <v>3.8215217391304339</v>
      </c>
      <c r="T130" s="6">
        <v>10.752826086956521</v>
      </c>
      <c r="U130" s="6">
        <v>0</v>
      </c>
      <c r="V130" s="6">
        <f>SUM(NonNurse[[#This Row],[Occupational Therapist Hours]],NonNurse[[#This Row],[OT Assistant Hours]],NonNurse[[#This Row],[OT Aide Hours]])/NonNurse[[#This Row],[MDS Census]]</f>
        <v>0.19407150094080183</v>
      </c>
      <c r="W130" s="6">
        <v>9.4630434782608717</v>
      </c>
      <c r="X130" s="6">
        <v>10.46934782608696</v>
      </c>
      <c r="Y130" s="6">
        <v>0.22826086956521738</v>
      </c>
      <c r="Z130" s="6">
        <f>SUM(NonNurse[[#This Row],[Physical Therapist (PT) Hours]],NonNurse[[#This Row],[PT Assistant Hours]],NonNurse[[#This Row],[PT Aide Hours]])/NonNurse[[#This Row],[MDS Census]]</f>
        <v>0.26845853234910999</v>
      </c>
      <c r="AA130" s="6">
        <v>0</v>
      </c>
      <c r="AB130" s="6">
        <v>0</v>
      </c>
      <c r="AC130" s="6">
        <v>0</v>
      </c>
      <c r="AD130" s="6">
        <v>0</v>
      </c>
      <c r="AE130" s="6">
        <v>0</v>
      </c>
      <c r="AF130" s="6">
        <v>0</v>
      </c>
      <c r="AG130" s="6">
        <v>0</v>
      </c>
      <c r="AH130" s="1">
        <v>265121</v>
      </c>
      <c r="AI130">
        <v>7</v>
      </c>
    </row>
    <row r="131" spans="1:35" x14ac:dyDescent="0.25">
      <c r="A131" t="s">
        <v>496</v>
      </c>
      <c r="B131" t="s">
        <v>27</v>
      </c>
      <c r="C131" t="s">
        <v>716</v>
      </c>
      <c r="D131" t="s">
        <v>593</v>
      </c>
      <c r="E131" s="6">
        <v>124.56521739130434</v>
      </c>
      <c r="F131" s="6">
        <v>16.128043478260871</v>
      </c>
      <c r="G131" s="6">
        <v>0</v>
      </c>
      <c r="H131" s="6">
        <v>0.74456521739130432</v>
      </c>
      <c r="I131" s="6">
        <v>0</v>
      </c>
      <c r="J131" s="6">
        <v>0</v>
      </c>
      <c r="K131" s="6">
        <v>0</v>
      </c>
      <c r="L131" s="6">
        <v>8.7309782608695645</v>
      </c>
      <c r="M131" s="6">
        <v>10.695652173913043</v>
      </c>
      <c r="N131" s="6">
        <v>0</v>
      </c>
      <c r="O131" s="6">
        <f>SUM(NonNurse[[#This Row],[Qualified Social Work Staff Hours]],NonNurse[[#This Row],[Other Social Work Staff Hours]])/NonNurse[[#This Row],[MDS Census]]</f>
        <v>8.5863874345549734E-2</v>
      </c>
      <c r="P131" s="6">
        <v>5.6521739130434785</v>
      </c>
      <c r="Q131" s="6">
        <v>8.7364130434782616</v>
      </c>
      <c r="R131" s="6">
        <f>SUM(NonNurse[[#This Row],[Qualified Activities Professional Hours]],NonNurse[[#This Row],[Other Activities Professional Hours]])/NonNurse[[#This Row],[MDS Census]]</f>
        <v>0.11551047120418849</v>
      </c>
      <c r="S131" s="6">
        <v>7.3648913043478279</v>
      </c>
      <c r="T131" s="6">
        <v>9.1193478260869529</v>
      </c>
      <c r="U131" s="6">
        <v>0</v>
      </c>
      <c r="V131" s="6">
        <f>SUM(NonNurse[[#This Row],[Occupational Therapist Hours]],NonNurse[[#This Row],[OT Assistant Hours]],NonNurse[[#This Row],[OT Aide Hours]])/NonNurse[[#This Row],[MDS Census]]</f>
        <v>0.13233420593368236</v>
      </c>
      <c r="W131" s="6">
        <v>9.2380434782608685</v>
      </c>
      <c r="X131" s="6">
        <v>16.425869565217386</v>
      </c>
      <c r="Y131" s="6">
        <v>0.16304347826086957</v>
      </c>
      <c r="Z131" s="6">
        <f>SUM(NonNurse[[#This Row],[Physical Therapist (PT) Hours]],NonNurse[[#This Row],[PT Assistant Hours]],NonNurse[[#This Row],[PT Aide Hours]])/NonNurse[[#This Row],[MDS Census]]</f>
        <v>0.20733682373472945</v>
      </c>
      <c r="AA131" s="6">
        <v>0</v>
      </c>
      <c r="AB131" s="6">
        <v>0</v>
      </c>
      <c r="AC131" s="6">
        <v>0</v>
      </c>
      <c r="AD131" s="6">
        <v>0</v>
      </c>
      <c r="AE131" s="6">
        <v>0</v>
      </c>
      <c r="AF131" s="6">
        <v>0</v>
      </c>
      <c r="AG131" s="6">
        <v>0</v>
      </c>
      <c r="AH131" s="1">
        <v>265136</v>
      </c>
      <c r="AI131">
        <v>7</v>
      </c>
    </row>
    <row r="132" spans="1:35" x14ac:dyDescent="0.25">
      <c r="A132" t="s">
        <v>496</v>
      </c>
      <c r="B132" t="s">
        <v>22</v>
      </c>
      <c r="C132" t="s">
        <v>683</v>
      </c>
      <c r="D132" t="s">
        <v>589</v>
      </c>
      <c r="E132" s="6">
        <v>95.641304347826093</v>
      </c>
      <c r="F132" s="6">
        <v>5.4782608695652177</v>
      </c>
      <c r="G132" s="6">
        <v>0.41304347826086957</v>
      </c>
      <c r="H132" s="6">
        <v>0.31793478260869568</v>
      </c>
      <c r="I132" s="6">
        <v>0.84782608695652173</v>
      </c>
      <c r="J132" s="6">
        <v>0</v>
      </c>
      <c r="K132" s="6">
        <v>0</v>
      </c>
      <c r="L132" s="6">
        <v>4.8066304347826083</v>
      </c>
      <c r="M132" s="6">
        <v>3.8308695652173919</v>
      </c>
      <c r="N132" s="6">
        <v>8.5621739130434769</v>
      </c>
      <c r="O132" s="6">
        <f>SUM(NonNurse[[#This Row],[Qualified Social Work Staff Hours]],NonNurse[[#This Row],[Other Social Work Staff Hours]])/NonNurse[[#This Row],[MDS Census]]</f>
        <v>0.12957836117740651</v>
      </c>
      <c r="P132" s="6">
        <v>4.6605434782608715</v>
      </c>
      <c r="Q132" s="6">
        <v>3.8236956521739138</v>
      </c>
      <c r="R132" s="6">
        <f>SUM(NonNurse[[#This Row],[Qualified Activities Professional Hours]],NonNurse[[#This Row],[Other Activities Professional Hours]])/NonNurse[[#This Row],[MDS Census]]</f>
        <v>8.8708944198204367E-2</v>
      </c>
      <c r="S132" s="6">
        <v>4.3833695652173912</v>
      </c>
      <c r="T132" s="6">
        <v>0</v>
      </c>
      <c r="U132" s="6">
        <v>8.4891304347826093</v>
      </c>
      <c r="V132" s="6">
        <f>SUM(NonNurse[[#This Row],[Occupational Therapist Hours]],NonNurse[[#This Row],[OT Assistant Hours]],NonNurse[[#This Row],[OT Aide Hours]])/NonNurse[[#This Row],[MDS Census]]</f>
        <v>0.13459143084441413</v>
      </c>
      <c r="W132" s="6">
        <v>3.0828260869565218</v>
      </c>
      <c r="X132" s="6">
        <v>0</v>
      </c>
      <c r="Y132" s="6">
        <v>8.6413043478260878</v>
      </c>
      <c r="Z132" s="6">
        <f>SUM(NonNurse[[#This Row],[Physical Therapist (PT) Hours]],NonNurse[[#This Row],[PT Assistant Hours]],NonNurse[[#This Row],[PT Aide Hours]])/NonNurse[[#This Row],[MDS Census]]</f>
        <v>0.12258438458915785</v>
      </c>
      <c r="AA132" s="6">
        <v>0</v>
      </c>
      <c r="AB132" s="6">
        <v>0</v>
      </c>
      <c r="AC132" s="6">
        <v>0</v>
      </c>
      <c r="AD132" s="6">
        <v>0</v>
      </c>
      <c r="AE132" s="6">
        <v>0.17391304347826086</v>
      </c>
      <c r="AF132" s="6">
        <v>0</v>
      </c>
      <c r="AG132" s="6">
        <v>0</v>
      </c>
      <c r="AH132" s="1">
        <v>265118</v>
      </c>
      <c r="AI132">
        <v>7</v>
      </c>
    </row>
    <row r="133" spans="1:35" x14ac:dyDescent="0.25">
      <c r="A133" t="s">
        <v>496</v>
      </c>
      <c r="B133" t="s">
        <v>365</v>
      </c>
      <c r="C133" t="s">
        <v>705</v>
      </c>
      <c r="D133" t="s">
        <v>619</v>
      </c>
      <c r="E133" s="6">
        <v>29.510869565217391</v>
      </c>
      <c r="F133" s="6">
        <v>0.61989130434782613</v>
      </c>
      <c r="G133" s="6">
        <v>2.1739130434782608E-2</v>
      </c>
      <c r="H133" s="6">
        <v>0.16304347826086957</v>
      </c>
      <c r="I133" s="6">
        <v>0.17391304347826086</v>
      </c>
      <c r="J133" s="6">
        <v>0</v>
      </c>
      <c r="K133" s="6">
        <v>0</v>
      </c>
      <c r="L133" s="6">
        <v>0.72630434782608677</v>
      </c>
      <c r="M133" s="6">
        <v>5.6798913043478283</v>
      </c>
      <c r="N133" s="6">
        <v>0</v>
      </c>
      <c r="O133" s="6">
        <f>SUM(NonNurse[[#This Row],[Qualified Social Work Staff Hours]],NonNurse[[#This Row],[Other Social Work Staff Hours]])/NonNurse[[#This Row],[MDS Census]]</f>
        <v>0.19246777163904244</v>
      </c>
      <c r="P133" s="6">
        <v>10.150434782608697</v>
      </c>
      <c r="Q133" s="6">
        <v>0</v>
      </c>
      <c r="R133" s="6">
        <f>SUM(NonNurse[[#This Row],[Qualified Activities Professional Hours]],NonNurse[[#This Row],[Other Activities Professional Hours]])/NonNurse[[#This Row],[MDS Census]]</f>
        <v>0.34395580110497243</v>
      </c>
      <c r="S133" s="6">
        <v>5.2676086956521742</v>
      </c>
      <c r="T133" s="6">
        <v>0.53597826086956535</v>
      </c>
      <c r="U133" s="6">
        <v>0</v>
      </c>
      <c r="V133" s="6">
        <f>SUM(NonNurse[[#This Row],[Occupational Therapist Hours]],NonNurse[[#This Row],[OT Assistant Hours]],NonNurse[[#This Row],[OT Aide Hours]])/NonNurse[[#This Row],[MDS Census]]</f>
        <v>0.19665930018416208</v>
      </c>
      <c r="W133" s="6">
        <v>0.44445652173913042</v>
      </c>
      <c r="X133" s="6">
        <v>2.8539130434782609</v>
      </c>
      <c r="Y133" s="6">
        <v>0</v>
      </c>
      <c r="Z133" s="6">
        <f>SUM(NonNurse[[#This Row],[Physical Therapist (PT) Hours]],NonNurse[[#This Row],[PT Assistant Hours]],NonNurse[[#This Row],[PT Aide Hours]])/NonNurse[[#This Row],[MDS Census]]</f>
        <v>0.11176795580110498</v>
      </c>
      <c r="AA133" s="6">
        <v>0</v>
      </c>
      <c r="AB133" s="6">
        <v>0</v>
      </c>
      <c r="AC133" s="6">
        <v>0</v>
      </c>
      <c r="AD133" s="6">
        <v>0</v>
      </c>
      <c r="AE133" s="6">
        <v>0</v>
      </c>
      <c r="AF133" s="6">
        <v>0</v>
      </c>
      <c r="AG133" s="6">
        <v>0</v>
      </c>
      <c r="AH133" s="1">
        <v>265760</v>
      </c>
      <c r="AI133">
        <v>7</v>
      </c>
    </row>
    <row r="134" spans="1:35" x14ac:dyDescent="0.25">
      <c r="A134" t="s">
        <v>496</v>
      </c>
      <c r="B134" t="s">
        <v>296</v>
      </c>
      <c r="C134" t="s">
        <v>705</v>
      </c>
      <c r="D134" t="s">
        <v>619</v>
      </c>
      <c r="E134" s="6">
        <v>45.673913043478258</v>
      </c>
      <c r="F134" s="6">
        <v>10.803260869565218</v>
      </c>
      <c r="G134" s="6">
        <v>0</v>
      </c>
      <c r="H134" s="6">
        <v>0.14945652173913043</v>
      </c>
      <c r="I134" s="6">
        <v>0.32608695652173914</v>
      </c>
      <c r="J134" s="6">
        <v>0</v>
      </c>
      <c r="K134" s="6">
        <v>0</v>
      </c>
      <c r="L134" s="6">
        <v>1.6178260869565215</v>
      </c>
      <c r="M134" s="6">
        <v>0</v>
      </c>
      <c r="N134" s="6">
        <v>5.8332608695652182</v>
      </c>
      <c r="O134" s="6">
        <f>SUM(NonNurse[[#This Row],[Qualified Social Work Staff Hours]],NonNurse[[#This Row],[Other Social Work Staff Hours]])/NonNurse[[#This Row],[MDS Census]]</f>
        <v>0.12771537363160401</v>
      </c>
      <c r="P134" s="6">
        <v>0</v>
      </c>
      <c r="Q134" s="6">
        <v>0</v>
      </c>
      <c r="R134" s="6">
        <f>SUM(NonNurse[[#This Row],[Qualified Activities Professional Hours]],NonNurse[[#This Row],[Other Activities Professional Hours]])/NonNurse[[#This Row],[MDS Census]]</f>
        <v>0</v>
      </c>
      <c r="S134" s="6">
        <v>1.5833695652173909</v>
      </c>
      <c r="T134" s="6">
        <v>1.8967391304347829</v>
      </c>
      <c r="U134" s="6">
        <v>0</v>
      </c>
      <c r="V134" s="6">
        <f>SUM(NonNurse[[#This Row],[Occupational Therapist Hours]],NonNurse[[#This Row],[OT Assistant Hours]],NonNurse[[#This Row],[OT Aide Hours]])/NonNurse[[#This Row],[MDS Census]]</f>
        <v>7.6194669205140411E-2</v>
      </c>
      <c r="W134" s="6">
        <v>0.47076086956521751</v>
      </c>
      <c r="X134" s="6">
        <v>4.7595652173913043</v>
      </c>
      <c r="Y134" s="6">
        <v>0</v>
      </c>
      <c r="Z134" s="6">
        <f>SUM(NonNurse[[#This Row],[Physical Therapist (PT) Hours]],NonNurse[[#This Row],[PT Assistant Hours]],NonNurse[[#This Row],[PT Aide Hours]])/NonNurse[[#This Row],[MDS Census]]</f>
        <v>0.11451451689671585</v>
      </c>
      <c r="AA134" s="6">
        <v>0</v>
      </c>
      <c r="AB134" s="6">
        <v>0</v>
      </c>
      <c r="AC134" s="6">
        <v>0</v>
      </c>
      <c r="AD134" s="6">
        <v>0</v>
      </c>
      <c r="AE134" s="6">
        <v>0</v>
      </c>
      <c r="AF134" s="6">
        <v>0</v>
      </c>
      <c r="AG134" s="6">
        <v>0</v>
      </c>
      <c r="AH134" s="1">
        <v>265663</v>
      </c>
      <c r="AI134">
        <v>7</v>
      </c>
    </row>
    <row r="135" spans="1:35" x14ac:dyDescent="0.25">
      <c r="A135" t="s">
        <v>496</v>
      </c>
      <c r="B135" t="s">
        <v>142</v>
      </c>
      <c r="C135" t="s">
        <v>701</v>
      </c>
      <c r="D135" t="s">
        <v>524</v>
      </c>
      <c r="E135" s="6">
        <v>43.847826086956523</v>
      </c>
      <c r="F135" s="6">
        <v>9.2736956521739131</v>
      </c>
      <c r="G135" s="6">
        <v>6.5217391304347824E-2</v>
      </c>
      <c r="H135" s="6">
        <v>0.16489130434782609</v>
      </c>
      <c r="I135" s="6">
        <v>0.29347826086956524</v>
      </c>
      <c r="J135" s="6">
        <v>0</v>
      </c>
      <c r="K135" s="6">
        <v>0</v>
      </c>
      <c r="L135" s="6">
        <v>0</v>
      </c>
      <c r="M135" s="6">
        <v>0</v>
      </c>
      <c r="N135" s="6">
        <v>5.0851086956521749</v>
      </c>
      <c r="O135" s="6">
        <f>SUM(NonNurse[[#This Row],[Qualified Social Work Staff Hours]],NonNurse[[#This Row],[Other Social Work Staff Hours]])/NonNurse[[#This Row],[MDS Census]]</f>
        <v>0.11597174020823006</v>
      </c>
      <c r="P135" s="6">
        <v>0</v>
      </c>
      <c r="Q135" s="6">
        <v>8.3170652173913044</v>
      </c>
      <c r="R135" s="6">
        <f>SUM(NonNurse[[#This Row],[Qualified Activities Professional Hours]],NonNurse[[#This Row],[Other Activities Professional Hours]])/NonNurse[[#This Row],[MDS Census]]</f>
        <v>0.18968021814576103</v>
      </c>
      <c r="S135" s="6">
        <v>0.27630434782608693</v>
      </c>
      <c r="T135" s="6">
        <v>3.3950000000000005</v>
      </c>
      <c r="U135" s="6">
        <v>0</v>
      </c>
      <c r="V135" s="6">
        <f>SUM(NonNurse[[#This Row],[Occupational Therapist Hours]],NonNurse[[#This Row],[OT Assistant Hours]],NonNurse[[#This Row],[OT Aide Hours]])/NonNurse[[#This Row],[MDS Census]]</f>
        <v>8.3728309370352014E-2</v>
      </c>
      <c r="W135" s="6">
        <v>3.5180434782608705</v>
      </c>
      <c r="X135" s="6">
        <v>0.21130434782608692</v>
      </c>
      <c r="Y135" s="6">
        <v>0</v>
      </c>
      <c r="Z135" s="6">
        <f>SUM(NonNurse[[#This Row],[Physical Therapist (PT) Hours]],NonNurse[[#This Row],[PT Assistant Hours]],NonNurse[[#This Row],[PT Aide Hours]])/NonNurse[[#This Row],[MDS Census]]</f>
        <v>8.5052057511155188E-2</v>
      </c>
      <c r="AA135" s="6">
        <v>0</v>
      </c>
      <c r="AB135" s="6">
        <v>0</v>
      </c>
      <c r="AC135" s="6">
        <v>0</v>
      </c>
      <c r="AD135" s="6">
        <v>0</v>
      </c>
      <c r="AE135" s="6">
        <v>0</v>
      </c>
      <c r="AF135" s="6">
        <v>0</v>
      </c>
      <c r="AG135" s="6">
        <v>0</v>
      </c>
      <c r="AH135" s="1">
        <v>265398</v>
      </c>
      <c r="AI135">
        <v>7</v>
      </c>
    </row>
    <row r="136" spans="1:35" x14ac:dyDescent="0.25">
      <c r="A136" t="s">
        <v>496</v>
      </c>
      <c r="B136" t="s">
        <v>11</v>
      </c>
      <c r="C136" t="s">
        <v>755</v>
      </c>
      <c r="D136" t="s">
        <v>589</v>
      </c>
      <c r="E136" s="6">
        <v>19.304347826086957</v>
      </c>
      <c r="F136" s="6">
        <v>1.7513043478260872</v>
      </c>
      <c r="G136" s="6">
        <v>0</v>
      </c>
      <c r="H136" s="6">
        <v>0.10652173913043479</v>
      </c>
      <c r="I136" s="6">
        <v>0.10869565217391304</v>
      </c>
      <c r="J136" s="6">
        <v>0</v>
      </c>
      <c r="K136" s="6">
        <v>0</v>
      </c>
      <c r="L136" s="6">
        <v>1.3329347826086952</v>
      </c>
      <c r="M136" s="6">
        <v>0</v>
      </c>
      <c r="N136" s="6">
        <v>0.40815217391304354</v>
      </c>
      <c r="O136" s="6">
        <f>SUM(NonNurse[[#This Row],[Qualified Social Work Staff Hours]],NonNurse[[#This Row],[Other Social Work Staff Hours]])/NonNurse[[#This Row],[MDS Census]]</f>
        <v>2.1143018018018021E-2</v>
      </c>
      <c r="P136" s="6">
        <v>0</v>
      </c>
      <c r="Q136" s="6">
        <v>8.4433695652173917</v>
      </c>
      <c r="R136" s="6">
        <f>SUM(NonNurse[[#This Row],[Qualified Activities Professional Hours]],NonNurse[[#This Row],[Other Activities Professional Hours]])/NonNurse[[#This Row],[MDS Census]]</f>
        <v>0.43738175675675678</v>
      </c>
      <c r="S136" s="6">
        <v>1.7797826086956523</v>
      </c>
      <c r="T136" s="6">
        <v>0.36956521739130432</v>
      </c>
      <c r="U136" s="6">
        <v>0</v>
      </c>
      <c r="V136" s="6">
        <f>SUM(NonNurse[[#This Row],[Occupational Therapist Hours]],NonNurse[[#This Row],[OT Assistant Hours]],NonNurse[[#This Row],[OT Aide Hours]])/NonNurse[[#This Row],[MDS Census]]</f>
        <v>0.1113400900900901</v>
      </c>
      <c r="W136" s="6">
        <v>1.6445652173913026</v>
      </c>
      <c r="X136" s="6">
        <v>0.77967391304347844</v>
      </c>
      <c r="Y136" s="6">
        <v>0</v>
      </c>
      <c r="Z136" s="6">
        <f>SUM(NonNurse[[#This Row],[Physical Therapist (PT) Hours]],NonNurse[[#This Row],[PT Assistant Hours]],NonNurse[[#This Row],[PT Aide Hours]])/NonNurse[[#This Row],[MDS Census]]</f>
        <v>0.12557995495495489</v>
      </c>
      <c r="AA136" s="6">
        <v>0</v>
      </c>
      <c r="AB136" s="6">
        <v>0</v>
      </c>
      <c r="AC136" s="6">
        <v>0</v>
      </c>
      <c r="AD136" s="6">
        <v>0</v>
      </c>
      <c r="AE136" s="6">
        <v>0</v>
      </c>
      <c r="AF136" s="6">
        <v>0</v>
      </c>
      <c r="AG136" s="6">
        <v>1.5326086956521738E-2</v>
      </c>
      <c r="AH136" s="1">
        <v>265321</v>
      </c>
      <c r="AI136">
        <v>7</v>
      </c>
    </row>
    <row r="137" spans="1:35" x14ac:dyDescent="0.25">
      <c r="A137" t="s">
        <v>496</v>
      </c>
      <c r="B137" t="s">
        <v>402</v>
      </c>
      <c r="C137" t="s">
        <v>727</v>
      </c>
      <c r="D137" t="s">
        <v>593</v>
      </c>
      <c r="E137" s="6">
        <v>18.782608695652176</v>
      </c>
      <c r="F137" s="6">
        <v>2.0452173913043503</v>
      </c>
      <c r="G137" s="6">
        <v>6.8478260869565225E-2</v>
      </c>
      <c r="H137" s="6">
        <v>9.5000000000000001E-2</v>
      </c>
      <c r="I137" s="6">
        <v>0.11956521739130435</v>
      </c>
      <c r="J137" s="6">
        <v>0</v>
      </c>
      <c r="K137" s="6">
        <v>0</v>
      </c>
      <c r="L137" s="6">
        <v>0.81749999999999989</v>
      </c>
      <c r="M137" s="6">
        <v>2.1547826086956552</v>
      </c>
      <c r="N137" s="6">
        <v>0</v>
      </c>
      <c r="O137" s="6">
        <f>SUM(NonNurse[[#This Row],[Qualified Social Work Staff Hours]],NonNurse[[#This Row],[Other Social Work Staff Hours]])/NonNurse[[#This Row],[MDS Census]]</f>
        <v>0.11472222222222238</v>
      </c>
      <c r="P137" s="6">
        <v>2.081739130434785</v>
      </c>
      <c r="Q137" s="6">
        <v>8.8098913043478166</v>
      </c>
      <c r="R137" s="6">
        <f>SUM(NonNurse[[#This Row],[Qualified Activities Professional Hours]],NonNurse[[#This Row],[Other Activities Professional Hours]])/NonNurse[[#This Row],[MDS Census]]</f>
        <v>0.57987847222222177</v>
      </c>
      <c r="S137" s="6">
        <v>0.49565217391304339</v>
      </c>
      <c r="T137" s="6">
        <v>1.2090217391304348</v>
      </c>
      <c r="U137" s="6">
        <v>0</v>
      </c>
      <c r="V137" s="6">
        <f>SUM(NonNurse[[#This Row],[Occupational Therapist Hours]],NonNurse[[#This Row],[OT Assistant Hours]],NonNurse[[#This Row],[OT Aide Hours]])/NonNurse[[#This Row],[MDS Census]]</f>
        <v>9.0758101851851847E-2</v>
      </c>
      <c r="W137" s="6">
        <v>0.51641304347826067</v>
      </c>
      <c r="X137" s="6">
        <v>2.2358695652173912</v>
      </c>
      <c r="Y137" s="6">
        <v>0</v>
      </c>
      <c r="Z137" s="6">
        <f>SUM(NonNurse[[#This Row],[Physical Therapist (PT) Hours]],NonNurse[[#This Row],[PT Assistant Hours]],NonNurse[[#This Row],[PT Aide Hours]])/NonNurse[[#This Row],[MDS Census]]</f>
        <v>0.14653356481481478</v>
      </c>
      <c r="AA137" s="6">
        <v>0</v>
      </c>
      <c r="AB137" s="6">
        <v>0</v>
      </c>
      <c r="AC137" s="6">
        <v>0</v>
      </c>
      <c r="AD137" s="6">
        <v>0</v>
      </c>
      <c r="AE137" s="6">
        <v>0</v>
      </c>
      <c r="AF137" s="6">
        <v>0</v>
      </c>
      <c r="AG137" s="6">
        <v>0</v>
      </c>
      <c r="AH137" s="1">
        <v>265808</v>
      </c>
      <c r="AI137">
        <v>7</v>
      </c>
    </row>
    <row r="138" spans="1:35" x14ac:dyDescent="0.25">
      <c r="A138" t="s">
        <v>496</v>
      </c>
      <c r="B138" t="s">
        <v>275</v>
      </c>
      <c r="C138" t="s">
        <v>697</v>
      </c>
      <c r="D138" t="s">
        <v>593</v>
      </c>
      <c r="E138" s="6">
        <v>17.206521739130434</v>
      </c>
      <c r="F138" s="6">
        <v>1.744347826086956</v>
      </c>
      <c r="G138" s="6">
        <v>0.13119565217391302</v>
      </c>
      <c r="H138" s="6">
        <v>9.0543478260869573E-2</v>
      </c>
      <c r="I138" s="6">
        <v>4.3478260869565216E-2</v>
      </c>
      <c r="J138" s="6">
        <v>0</v>
      </c>
      <c r="K138" s="6">
        <v>0</v>
      </c>
      <c r="L138" s="6">
        <v>1.1614130434782606</v>
      </c>
      <c r="M138" s="6">
        <v>1.7956521739130442</v>
      </c>
      <c r="N138" s="6">
        <v>0</v>
      </c>
      <c r="O138" s="6">
        <f>SUM(NonNurse[[#This Row],[Qualified Social Work Staff Hours]],NonNurse[[#This Row],[Other Social Work Staff Hours]])/NonNurse[[#This Row],[MDS Census]]</f>
        <v>0.10435881238155406</v>
      </c>
      <c r="P138" s="6">
        <v>1.7956521739130442</v>
      </c>
      <c r="Q138" s="6">
        <v>3.3694565217391306</v>
      </c>
      <c r="R138" s="6">
        <f>SUM(NonNurse[[#This Row],[Qualified Activities Professional Hours]],NonNurse[[#This Row],[Other Activities Professional Hours]])/NonNurse[[#This Row],[MDS Census]]</f>
        <v>0.3001831964624132</v>
      </c>
      <c r="S138" s="6">
        <v>0.69271739130434773</v>
      </c>
      <c r="T138" s="6">
        <v>0.79217391304347817</v>
      </c>
      <c r="U138" s="6">
        <v>0</v>
      </c>
      <c r="V138" s="6">
        <f>SUM(NonNurse[[#This Row],[Occupational Therapist Hours]],NonNurse[[#This Row],[OT Assistant Hours]],NonNurse[[#This Row],[OT Aide Hours]])/NonNurse[[#This Row],[MDS Census]]</f>
        <v>8.6298168035375863E-2</v>
      </c>
      <c r="W138" s="6">
        <v>0.26771739130434785</v>
      </c>
      <c r="X138" s="6">
        <v>0.70499999999999996</v>
      </c>
      <c r="Y138" s="6">
        <v>0</v>
      </c>
      <c r="Z138" s="6">
        <f>SUM(NonNurse[[#This Row],[Physical Therapist (PT) Hours]],NonNurse[[#This Row],[PT Assistant Hours]],NonNurse[[#This Row],[PT Aide Hours]])/NonNurse[[#This Row],[MDS Census]]</f>
        <v>5.6531901452937468E-2</v>
      </c>
      <c r="AA138" s="6">
        <v>0</v>
      </c>
      <c r="AB138" s="6">
        <v>0</v>
      </c>
      <c r="AC138" s="6">
        <v>0</v>
      </c>
      <c r="AD138" s="6">
        <v>0</v>
      </c>
      <c r="AE138" s="6">
        <v>0</v>
      </c>
      <c r="AF138" s="6">
        <v>0</v>
      </c>
      <c r="AG138" s="6">
        <v>0</v>
      </c>
      <c r="AH138" s="1">
        <v>265627</v>
      </c>
      <c r="AI138">
        <v>7</v>
      </c>
    </row>
    <row r="139" spans="1:35" x14ac:dyDescent="0.25">
      <c r="A139" t="s">
        <v>496</v>
      </c>
      <c r="B139" t="s">
        <v>228</v>
      </c>
      <c r="C139" t="s">
        <v>802</v>
      </c>
      <c r="D139" t="s">
        <v>624</v>
      </c>
      <c r="E139" s="6">
        <v>45.282608695652172</v>
      </c>
      <c r="F139" s="6">
        <v>10.847826086956522</v>
      </c>
      <c r="G139" s="6">
        <v>0</v>
      </c>
      <c r="H139" s="6">
        <v>0</v>
      </c>
      <c r="I139" s="6">
        <v>0</v>
      </c>
      <c r="J139" s="6">
        <v>0</v>
      </c>
      <c r="K139" s="6">
        <v>0</v>
      </c>
      <c r="L139" s="6">
        <v>0.44315217391304351</v>
      </c>
      <c r="M139" s="6">
        <v>0</v>
      </c>
      <c r="N139" s="6">
        <v>3.5625</v>
      </c>
      <c r="O139" s="6">
        <f>SUM(NonNurse[[#This Row],[Qualified Social Work Staff Hours]],NonNurse[[#This Row],[Other Social Work Staff Hours]])/NonNurse[[#This Row],[MDS Census]]</f>
        <v>7.8672587614018241E-2</v>
      </c>
      <c r="P139" s="6">
        <v>5.1875</v>
      </c>
      <c r="Q139" s="6">
        <v>0</v>
      </c>
      <c r="R139" s="6">
        <f>SUM(NonNurse[[#This Row],[Qualified Activities Professional Hours]],NonNurse[[#This Row],[Other Activities Professional Hours]])/NonNurse[[#This Row],[MDS Census]]</f>
        <v>0.11455832933269323</v>
      </c>
      <c r="S139" s="6">
        <v>3.4372826086956509</v>
      </c>
      <c r="T139" s="6">
        <v>0.31554347826086959</v>
      </c>
      <c r="U139" s="6">
        <v>0</v>
      </c>
      <c r="V139" s="6">
        <f>SUM(NonNurse[[#This Row],[Occupational Therapist Hours]],NonNurse[[#This Row],[OT Assistant Hours]],NonNurse[[#This Row],[OT Aide Hours]])/NonNurse[[#This Row],[MDS Census]]</f>
        <v>8.2875660105616866E-2</v>
      </c>
      <c r="W139" s="6">
        <v>2.8203260869565212</v>
      </c>
      <c r="X139" s="6">
        <v>2.5014130434782613</v>
      </c>
      <c r="Y139" s="6">
        <v>0</v>
      </c>
      <c r="Z139" s="6">
        <f>SUM(NonNurse[[#This Row],[Physical Therapist (PT) Hours]],NonNurse[[#This Row],[PT Assistant Hours]],NonNurse[[#This Row],[PT Aide Hours]])/NonNurse[[#This Row],[MDS Census]]</f>
        <v>0.11752280364858377</v>
      </c>
      <c r="AA139" s="6">
        <v>0</v>
      </c>
      <c r="AB139" s="6">
        <v>0</v>
      </c>
      <c r="AC139" s="6">
        <v>0</v>
      </c>
      <c r="AD139" s="6">
        <v>0.81521739130434778</v>
      </c>
      <c r="AE139" s="6">
        <v>0</v>
      </c>
      <c r="AF139" s="6">
        <v>0</v>
      </c>
      <c r="AG139" s="6">
        <v>0</v>
      </c>
      <c r="AH139" s="1">
        <v>265546</v>
      </c>
      <c r="AI139">
        <v>7</v>
      </c>
    </row>
    <row r="140" spans="1:35" x14ac:dyDescent="0.25">
      <c r="A140" t="s">
        <v>496</v>
      </c>
      <c r="B140" t="s">
        <v>307</v>
      </c>
      <c r="C140" t="s">
        <v>654</v>
      </c>
      <c r="D140" t="s">
        <v>600</v>
      </c>
      <c r="E140" s="6">
        <v>58.369565217391305</v>
      </c>
      <c r="F140" s="6">
        <v>0</v>
      </c>
      <c r="G140" s="6">
        <v>0</v>
      </c>
      <c r="H140" s="6">
        <v>0</v>
      </c>
      <c r="I140" s="6">
        <v>0</v>
      </c>
      <c r="J140" s="6">
        <v>0</v>
      </c>
      <c r="K140" s="6">
        <v>0</v>
      </c>
      <c r="L140" s="6">
        <v>2.2513043478260868</v>
      </c>
      <c r="M140" s="6">
        <v>0</v>
      </c>
      <c r="N140" s="6">
        <v>4.6114130434782608</v>
      </c>
      <c r="O140" s="6">
        <f>SUM(NonNurse[[#This Row],[Qualified Social Work Staff Hours]],NonNurse[[#This Row],[Other Social Work Staff Hours]])/NonNurse[[#This Row],[MDS Census]]</f>
        <v>7.900372439478584E-2</v>
      </c>
      <c r="P140" s="6">
        <v>0</v>
      </c>
      <c r="Q140" s="6">
        <v>10.676630434782609</v>
      </c>
      <c r="R140" s="6">
        <f>SUM(NonNurse[[#This Row],[Qualified Activities Professional Hours]],NonNurse[[#This Row],[Other Activities Professional Hours]])/NonNurse[[#This Row],[MDS Census]]</f>
        <v>0.18291433891992553</v>
      </c>
      <c r="S140" s="6">
        <v>4.6177173913043479</v>
      </c>
      <c r="T140" s="6">
        <v>1.9153260869565216</v>
      </c>
      <c r="U140" s="6">
        <v>0</v>
      </c>
      <c r="V140" s="6">
        <f>SUM(NonNurse[[#This Row],[Occupational Therapist Hours]],NonNurse[[#This Row],[OT Assistant Hours]],NonNurse[[#This Row],[OT Aide Hours]])/NonNurse[[#This Row],[MDS Census]]</f>
        <v>0.11192551210428305</v>
      </c>
      <c r="W140" s="6">
        <v>0.84293478260869581</v>
      </c>
      <c r="X140" s="6">
        <v>5.1742391304347821</v>
      </c>
      <c r="Y140" s="6">
        <v>0</v>
      </c>
      <c r="Z140" s="6">
        <f>SUM(NonNurse[[#This Row],[Physical Therapist (PT) Hours]],NonNurse[[#This Row],[PT Assistant Hours]],NonNurse[[#This Row],[PT Aide Hours]])/NonNurse[[#This Row],[MDS Census]]</f>
        <v>0.1030875232774674</v>
      </c>
      <c r="AA140" s="6">
        <v>0</v>
      </c>
      <c r="AB140" s="6">
        <v>0</v>
      </c>
      <c r="AC140" s="6">
        <v>0</v>
      </c>
      <c r="AD140" s="6">
        <v>0</v>
      </c>
      <c r="AE140" s="6">
        <v>0</v>
      </c>
      <c r="AF140" s="6">
        <v>0</v>
      </c>
      <c r="AG140" s="6">
        <v>0</v>
      </c>
      <c r="AH140" s="1">
        <v>265677</v>
      </c>
      <c r="AI140">
        <v>7</v>
      </c>
    </row>
    <row r="141" spans="1:35" x14ac:dyDescent="0.25">
      <c r="A141" t="s">
        <v>496</v>
      </c>
      <c r="B141" t="s">
        <v>210</v>
      </c>
      <c r="C141" t="s">
        <v>798</v>
      </c>
      <c r="D141" t="s">
        <v>530</v>
      </c>
      <c r="E141" s="6">
        <v>71.891304347826093</v>
      </c>
      <c r="F141" s="6">
        <v>5.6032608695652177</v>
      </c>
      <c r="G141" s="6">
        <v>0</v>
      </c>
      <c r="H141" s="6">
        <v>0</v>
      </c>
      <c r="I141" s="6">
        <v>0</v>
      </c>
      <c r="J141" s="6">
        <v>0</v>
      </c>
      <c r="K141" s="6">
        <v>0</v>
      </c>
      <c r="L141" s="6">
        <v>0.29923913043478256</v>
      </c>
      <c r="M141" s="6">
        <v>0</v>
      </c>
      <c r="N141" s="6">
        <v>0</v>
      </c>
      <c r="O141" s="6">
        <f>SUM(NonNurse[[#This Row],[Qualified Social Work Staff Hours]],NonNurse[[#This Row],[Other Social Work Staff Hours]])/NonNurse[[#This Row],[MDS Census]]</f>
        <v>0</v>
      </c>
      <c r="P141" s="6">
        <v>0</v>
      </c>
      <c r="Q141" s="6">
        <v>8.8559782608695645</v>
      </c>
      <c r="R141" s="6">
        <f>SUM(NonNurse[[#This Row],[Qualified Activities Professional Hours]],NonNurse[[#This Row],[Other Activities Professional Hours]])/NonNurse[[#This Row],[MDS Census]]</f>
        <v>0.12318566676746294</v>
      </c>
      <c r="S141" s="6">
        <v>0.81336956521739123</v>
      </c>
      <c r="T141" s="6">
        <v>1.4669565217391303</v>
      </c>
      <c r="U141" s="6">
        <v>3.8804347826086958</v>
      </c>
      <c r="V141" s="6">
        <f>SUM(NonNurse[[#This Row],[Occupational Therapist Hours]],NonNurse[[#This Row],[OT Assistant Hours]],NonNurse[[#This Row],[OT Aide Hours]])/NonNurse[[#This Row],[MDS Census]]</f>
        <v>8.5695494405805872E-2</v>
      </c>
      <c r="W141" s="6">
        <v>1.6351086956521741</v>
      </c>
      <c r="X141" s="6">
        <v>1.0006521739130434</v>
      </c>
      <c r="Y141" s="6">
        <v>9.7826086956521743E-2</v>
      </c>
      <c r="Z141" s="6">
        <f>SUM(NonNurse[[#This Row],[Physical Therapist (PT) Hours]],NonNurse[[#This Row],[PT Assistant Hours]],NonNurse[[#This Row],[PT Aide Hours]])/NonNurse[[#This Row],[MDS Census]]</f>
        <v>3.8023888720895072E-2</v>
      </c>
      <c r="AA141" s="6">
        <v>0</v>
      </c>
      <c r="AB141" s="6">
        <v>0</v>
      </c>
      <c r="AC141" s="6">
        <v>0</v>
      </c>
      <c r="AD141" s="6">
        <v>0</v>
      </c>
      <c r="AE141" s="6">
        <v>0</v>
      </c>
      <c r="AF141" s="6">
        <v>0</v>
      </c>
      <c r="AG141" s="6">
        <v>0</v>
      </c>
      <c r="AH141" s="1">
        <v>265516</v>
      </c>
      <c r="AI141">
        <v>7</v>
      </c>
    </row>
    <row r="142" spans="1:35" x14ac:dyDescent="0.25">
      <c r="A142" t="s">
        <v>496</v>
      </c>
      <c r="B142" t="s">
        <v>149</v>
      </c>
      <c r="C142" t="s">
        <v>779</v>
      </c>
      <c r="D142" t="s">
        <v>603</v>
      </c>
      <c r="E142" s="6">
        <v>56.152173913043477</v>
      </c>
      <c r="F142" s="6">
        <v>22.478260869565219</v>
      </c>
      <c r="G142" s="6">
        <v>0</v>
      </c>
      <c r="H142" s="6">
        <v>38.076086956521742</v>
      </c>
      <c r="I142" s="6">
        <v>0</v>
      </c>
      <c r="J142" s="6">
        <v>0</v>
      </c>
      <c r="K142" s="6">
        <v>0</v>
      </c>
      <c r="L142" s="6">
        <v>1.7981521739130433</v>
      </c>
      <c r="M142" s="6">
        <v>0</v>
      </c>
      <c r="N142" s="6">
        <v>10.725543478260869</v>
      </c>
      <c r="O142" s="6">
        <f>SUM(NonNurse[[#This Row],[Qualified Social Work Staff Hours]],NonNurse[[#This Row],[Other Social Work Staff Hours]])/NonNurse[[#This Row],[MDS Census]]</f>
        <v>0.19100851722802942</v>
      </c>
      <c r="P142" s="6">
        <v>4.4103260869565215</v>
      </c>
      <c r="Q142" s="6">
        <v>0</v>
      </c>
      <c r="R142" s="6">
        <f>SUM(NonNurse[[#This Row],[Qualified Activities Professional Hours]],NonNurse[[#This Row],[Other Activities Professional Hours]])/NonNurse[[#This Row],[MDS Census]]</f>
        <v>7.8542392566782804E-2</v>
      </c>
      <c r="S142" s="6">
        <v>0.65043478260869547</v>
      </c>
      <c r="T142" s="6">
        <v>1.5327173913043477</v>
      </c>
      <c r="U142" s="6">
        <v>0</v>
      </c>
      <c r="V142" s="6">
        <f>SUM(NonNurse[[#This Row],[Occupational Therapist Hours]],NonNurse[[#This Row],[OT Assistant Hours]],NonNurse[[#This Row],[OT Aide Hours]])/NonNurse[[#This Row],[MDS Census]]</f>
        <v>3.887921022067363E-2</v>
      </c>
      <c r="W142" s="6">
        <v>0.29869565217391314</v>
      </c>
      <c r="X142" s="6">
        <v>3.6796739130434792</v>
      </c>
      <c r="Y142" s="6">
        <v>2.2391304347826089</v>
      </c>
      <c r="Z142" s="6">
        <f>SUM(NonNurse[[#This Row],[Physical Therapist (PT) Hours]],NonNurse[[#This Row],[PT Assistant Hours]],NonNurse[[#This Row],[PT Aide Hours]])/NonNurse[[#This Row],[MDS Census]]</f>
        <v>0.11072590011614404</v>
      </c>
      <c r="AA142" s="6">
        <v>0</v>
      </c>
      <c r="AB142" s="6">
        <v>0</v>
      </c>
      <c r="AC142" s="6">
        <v>0</v>
      </c>
      <c r="AD142" s="6">
        <v>0</v>
      </c>
      <c r="AE142" s="6">
        <v>0</v>
      </c>
      <c r="AF142" s="6">
        <v>0</v>
      </c>
      <c r="AG142" s="6">
        <v>0</v>
      </c>
      <c r="AH142" s="1">
        <v>265409</v>
      </c>
      <c r="AI142">
        <v>7</v>
      </c>
    </row>
    <row r="143" spans="1:35" x14ac:dyDescent="0.25">
      <c r="A143" t="s">
        <v>496</v>
      </c>
      <c r="B143" t="s">
        <v>222</v>
      </c>
      <c r="C143" t="s">
        <v>707</v>
      </c>
      <c r="D143" t="s">
        <v>545</v>
      </c>
      <c r="E143" s="6">
        <v>30.304347826086957</v>
      </c>
      <c r="F143" s="6">
        <v>11.633152173913041</v>
      </c>
      <c r="G143" s="6">
        <v>0</v>
      </c>
      <c r="H143" s="6">
        <v>9.5108695652173919E-2</v>
      </c>
      <c r="I143" s="6">
        <v>0.25</v>
      </c>
      <c r="J143" s="6">
        <v>0</v>
      </c>
      <c r="K143" s="6">
        <v>0</v>
      </c>
      <c r="L143" s="6">
        <v>0.38</v>
      </c>
      <c r="M143" s="6">
        <v>0</v>
      </c>
      <c r="N143" s="6">
        <v>0.17217391304347826</v>
      </c>
      <c r="O143" s="6">
        <f>SUM(NonNurse[[#This Row],[Qualified Social Work Staff Hours]],NonNurse[[#This Row],[Other Social Work Staff Hours]])/NonNurse[[#This Row],[MDS Census]]</f>
        <v>5.681492109038737E-3</v>
      </c>
      <c r="P143" s="6">
        <v>0.3178260869565217</v>
      </c>
      <c r="Q143" s="6">
        <v>0.31239130434782603</v>
      </c>
      <c r="R143" s="6">
        <f>SUM(NonNurse[[#This Row],[Qualified Activities Professional Hours]],NonNurse[[#This Row],[Other Activities Professional Hours]])/NonNurse[[#This Row],[MDS Census]]</f>
        <v>2.0796269727403154E-2</v>
      </c>
      <c r="S143" s="6">
        <v>3.7930434782608695</v>
      </c>
      <c r="T143" s="6">
        <v>0</v>
      </c>
      <c r="U143" s="6">
        <v>0</v>
      </c>
      <c r="V143" s="6">
        <f>SUM(NonNurse[[#This Row],[Occupational Therapist Hours]],NonNurse[[#This Row],[OT Assistant Hours]],NonNurse[[#This Row],[OT Aide Hours]])/NonNurse[[#This Row],[MDS Census]]</f>
        <v>0.12516499282639884</v>
      </c>
      <c r="W143" s="6">
        <v>0.73630434782608689</v>
      </c>
      <c r="X143" s="6">
        <v>2.4501086956521747</v>
      </c>
      <c r="Y143" s="6">
        <v>0</v>
      </c>
      <c r="Z143" s="6">
        <f>SUM(NonNurse[[#This Row],[Physical Therapist (PT) Hours]],NonNurse[[#This Row],[PT Assistant Hours]],NonNurse[[#This Row],[PT Aide Hours]])/NonNurse[[#This Row],[MDS Census]]</f>
        <v>0.10514705882352944</v>
      </c>
      <c r="AA143" s="6">
        <v>0</v>
      </c>
      <c r="AB143" s="6">
        <v>0</v>
      </c>
      <c r="AC143" s="6">
        <v>0</v>
      </c>
      <c r="AD143" s="6">
        <v>0</v>
      </c>
      <c r="AE143" s="6">
        <v>0</v>
      </c>
      <c r="AF143" s="6">
        <v>0</v>
      </c>
      <c r="AG143" s="6">
        <v>0</v>
      </c>
      <c r="AH143" s="1">
        <v>265535</v>
      </c>
      <c r="AI143">
        <v>7</v>
      </c>
    </row>
    <row r="144" spans="1:35" x14ac:dyDescent="0.25">
      <c r="A144" t="s">
        <v>496</v>
      </c>
      <c r="B144" t="s">
        <v>185</v>
      </c>
      <c r="C144" t="s">
        <v>657</v>
      </c>
      <c r="D144" t="s">
        <v>544</v>
      </c>
      <c r="E144" s="6">
        <v>79.326086956521735</v>
      </c>
      <c r="F144" s="6">
        <v>10.333152173913048</v>
      </c>
      <c r="G144" s="6">
        <v>0</v>
      </c>
      <c r="H144" s="6">
        <v>0.3270652173913044</v>
      </c>
      <c r="I144" s="6">
        <v>0.72826086956521741</v>
      </c>
      <c r="J144" s="6">
        <v>0</v>
      </c>
      <c r="K144" s="6">
        <v>0</v>
      </c>
      <c r="L144" s="6">
        <v>2.7868478260869556</v>
      </c>
      <c r="M144" s="6">
        <v>0</v>
      </c>
      <c r="N144" s="6">
        <v>0.9197826086956522</v>
      </c>
      <c r="O144" s="6">
        <f>SUM(NonNurse[[#This Row],[Qualified Social Work Staff Hours]],NonNurse[[#This Row],[Other Social Work Staff Hours]])/NonNurse[[#This Row],[MDS Census]]</f>
        <v>1.1594957522608935E-2</v>
      </c>
      <c r="P144" s="6">
        <v>5.0265217391304358</v>
      </c>
      <c r="Q144" s="6">
        <v>5.0483695652173921</v>
      </c>
      <c r="R144" s="6">
        <f>SUM(NonNurse[[#This Row],[Qualified Activities Professional Hours]],NonNurse[[#This Row],[Other Activities Professional Hours]])/NonNurse[[#This Row],[MDS Census]]</f>
        <v>0.12700602904905456</v>
      </c>
      <c r="S144" s="6">
        <v>2.8730434782608687</v>
      </c>
      <c r="T144" s="6">
        <v>3.2163043478260875</v>
      </c>
      <c r="U144" s="6">
        <v>0</v>
      </c>
      <c r="V144" s="6">
        <f>SUM(NonNurse[[#This Row],[Occupational Therapist Hours]],NonNurse[[#This Row],[OT Assistant Hours]],NonNurse[[#This Row],[OT Aide Hours]])/NonNurse[[#This Row],[MDS Census]]</f>
        <v>7.6763496848451629E-2</v>
      </c>
      <c r="W144" s="6">
        <v>3.8203260869565212</v>
      </c>
      <c r="X144" s="6">
        <v>3.8429347826086953</v>
      </c>
      <c r="Y144" s="6">
        <v>0</v>
      </c>
      <c r="Z144" s="6">
        <f>SUM(NonNurse[[#This Row],[Physical Therapist (PT) Hours]],NonNurse[[#This Row],[PT Assistant Hours]],NonNurse[[#This Row],[PT Aide Hours]])/NonNurse[[#This Row],[MDS Census]]</f>
        <v>9.6604549191559322E-2</v>
      </c>
      <c r="AA144" s="6">
        <v>0</v>
      </c>
      <c r="AB144" s="6">
        <v>0</v>
      </c>
      <c r="AC144" s="6">
        <v>0</v>
      </c>
      <c r="AD144" s="6">
        <v>0</v>
      </c>
      <c r="AE144" s="6">
        <v>0</v>
      </c>
      <c r="AF144" s="6">
        <v>0</v>
      </c>
      <c r="AG144" s="6">
        <v>0</v>
      </c>
      <c r="AH144" s="1">
        <v>265473</v>
      </c>
      <c r="AI144">
        <v>7</v>
      </c>
    </row>
    <row r="145" spans="1:35" x14ac:dyDescent="0.25">
      <c r="A145" t="s">
        <v>496</v>
      </c>
      <c r="B145" t="s">
        <v>5</v>
      </c>
      <c r="C145" t="s">
        <v>663</v>
      </c>
      <c r="D145" t="s">
        <v>578</v>
      </c>
      <c r="E145" s="6">
        <v>48.369565217391305</v>
      </c>
      <c r="F145" s="6">
        <v>10.574347826086955</v>
      </c>
      <c r="G145" s="6">
        <v>0</v>
      </c>
      <c r="H145" s="6">
        <v>0.16391304347826088</v>
      </c>
      <c r="I145" s="6">
        <v>0.19565217391304349</v>
      </c>
      <c r="J145" s="6">
        <v>0</v>
      </c>
      <c r="K145" s="6">
        <v>0</v>
      </c>
      <c r="L145" s="6">
        <v>0.80586956521739128</v>
      </c>
      <c r="M145" s="6">
        <v>0</v>
      </c>
      <c r="N145" s="6">
        <v>5.2509782608695659</v>
      </c>
      <c r="O145" s="6">
        <f>SUM(NonNurse[[#This Row],[Qualified Social Work Staff Hours]],NonNurse[[#This Row],[Other Social Work Staff Hours]])/NonNurse[[#This Row],[MDS Census]]</f>
        <v>0.10855955056179777</v>
      </c>
      <c r="P145" s="6">
        <v>5.1928260869565204</v>
      </c>
      <c r="Q145" s="6">
        <v>0</v>
      </c>
      <c r="R145" s="6">
        <f>SUM(NonNurse[[#This Row],[Qualified Activities Professional Hours]],NonNurse[[#This Row],[Other Activities Professional Hours]])/NonNurse[[#This Row],[MDS Census]]</f>
        <v>0.10735730337078649</v>
      </c>
      <c r="S145" s="6">
        <v>0.29630434782608694</v>
      </c>
      <c r="T145" s="6">
        <v>3.7389130434782598</v>
      </c>
      <c r="U145" s="6">
        <v>0</v>
      </c>
      <c r="V145" s="6">
        <f>SUM(NonNurse[[#This Row],[Occupational Therapist Hours]],NonNurse[[#This Row],[OT Assistant Hours]],NonNurse[[#This Row],[OT Aide Hours]])/NonNurse[[#This Row],[MDS Census]]</f>
        <v>8.3424719101123562E-2</v>
      </c>
      <c r="W145" s="6">
        <v>0.26695652173913043</v>
      </c>
      <c r="X145" s="6">
        <v>2.1722826086956517</v>
      </c>
      <c r="Y145" s="6">
        <v>0</v>
      </c>
      <c r="Z145" s="6">
        <f>SUM(NonNurse[[#This Row],[Physical Therapist (PT) Hours]],NonNurse[[#This Row],[PT Assistant Hours]],NonNurse[[#This Row],[PT Aide Hours]])/NonNurse[[#This Row],[MDS Census]]</f>
        <v>5.0429213483146058E-2</v>
      </c>
      <c r="AA145" s="6">
        <v>0</v>
      </c>
      <c r="AB145" s="6">
        <v>0</v>
      </c>
      <c r="AC145" s="6">
        <v>0</v>
      </c>
      <c r="AD145" s="6">
        <v>0</v>
      </c>
      <c r="AE145" s="6">
        <v>0</v>
      </c>
      <c r="AF145" s="6">
        <v>0</v>
      </c>
      <c r="AG145" s="6">
        <v>0</v>
      </c>
      <c r="AH145" s="1">
        <v>265608</v>
      </c>
      <c r="AI145">
        <v>7</v>
      </c>
    </row>
    <row r="146" spans="1:35" x14ac:dyDescent="0.25">
      <c r="A146" t="s">
        <v>496</v>
      </c>
      <c r="B146" t="s">
        <v>292</v>
      </c>
      <c r="C146" t="s">
        <v>823</v>
      </c>
      <c r="D146" t="s">
        <v>525</v>
      </c>
      <c r="E146" s="6">
        <v>45.989130434782609</v>
      </c>
      <c r="F146" s="6">
        <v>0.80434782608695654</v>
      </c>
      <c r="G146" s="6">
        <v>0.1875</v>
      </c>
      <c r="H146" s="6">
        <v>0</v>
      </c>
      <c r="I146" s="6">
        <v>0.41304347826086957</v>
      </c>
      <c r="J146" s="6">
        <v>0</v>
      </c>
      <c r="K146" s="6">
        <v>0</v>
      </c>
      <c r="L146" s="6">
        <v>1.1067391304347824</v>
      </c>
      <c r="M146" s="6">
        <v>4.4586956521739127</v>
      </c>
      <c r="N146" s="6">
        <v>0</v>
      </c>
      <c r="O146" s="6">
        <f>SUM(NonNurse[[#This Row],[Qualified Social Work Staff Hours]],NonNurse[[#This Row],[Other Social Work Staff Hours]])/NonNurse[[#This Row],[MDS Census]]</f>
        <v>9.6951075395887487E-2</v>
      </c>
      <c r="P146" s="6">
        <v>5.2838043478260861</v>
      </c>
      <c r="Q146" s="6">
        <v>9.4891304347826097E-2</v>
      </c>
      <c r="R146" s="6">
        <f>SUM(NonNurse[[#This Row],[Qualified Activities Professional Hours]],NonNurse[[#This Row],[Other Activities Professional Hours]])/NonNurse[[#This Row],[MDS Census]]</f>
        <v>0.11695580241077756</v>
      </c>
      <c r="S146" s="6">
        <v>0.56043478260869573</v>
      </c>
      <c r="T146" s="6">
        <v>4.195760869565218</v>
      </c>
      <c r="U146" s="6">
        <v>0</v>
      </c>
      <c r="V146" s="6">
        <f>SUM(NonNurse[[#This Row],[Occupational Therapist Hours]],NonNurse[[#This Row],[OT Assistant Hours]],NonNurse[[#This Row],[OT Aide Hours]])/NonNurse[[#This Row],[MDS Census]]</f>
        <v>0.10341999527298512</v>
      </c>
      <c r="W146" s="6">
        <v>1.0507608695652171</v>
      </c>
      <c r="X146" s="6">
        <v>6.0165217391304342</v>
      </c>
      <c r="Y146" s="6">
        <v>0</v>
      </c>
      <c r="Z146" s="6">
        <f>SUM(NonNurse[[#This Row],[Physical Therapist (PT) Hours]],NonNurse[[#This Row],[PT Assistant Hours]],NonNurse[[#This Row],[PT Aide Hours]])/NonNurse[[#This Row],[MDS Census]]</f>
        <v>0.15367289056960526</v>
      </c>
      <c r="AA146" s="6">
        <v>0</v>
      </c>
      <c r="AB146" s="6">
        <v>0</v>
      </c>
      <c r="AC146" s="6">
        <v>0</v>
      </c>
      <c r="AD146" s="6">
        <v>0</v>
      </c>
      <c r="AE146" s="6">
        <v>0</v>
      </c>
      <c r="AF146" s="6">
        <v>0</v>
      </c>
      <c r="AG146" s="6">
        <v>0</v>
      </c>
      <c r="AH146" s="1">
        <v>265655</v>
      </c>
      <c r="AI146">
        <v>7</v>
      </c>
    </row>
    <row r="147" spans="1:35" x14ac:dyDescent="0.25">
      <c r="A147" t="s">
        <v>496</v>
      </c>
      <c r="B147" t="s">
        <v>13</v>
      </c>
      <c r="C147" t="s">
        <v>833</v>
      </c>
      <c r="D147" t="s">
        <v>588</v>
      </c>
      <c r="E147" s="6">
        <v>31.217391304347824</v>
      </c>
      <c r="F147" s="6">
        <v>0.31793478260869568</v>
      </c>
      <c r="G147" s="6">
        <v>0</v>
      </c>
      <c r="H147" s="6">
        <v>0</v>
      </c>
      <c r="I147" s="6">
        <v>0</v>
      </c>
      <c r="J147" s="6">
        <v>0</v>
      </c>
      <c r="K147" s="6">
        <v>0</v>
      </c>
      <c r="L147" s="6">
        <v>7.880434782608696E-2</v>
      </c>
      <c r="M147" s="6">
        <v>0</v>
      </c>
      <c r="N147" s="6">
        <v>7.8321739130434773</v>
      </c>
      <c r="O147" s="6">
        <f>SUM(NonNurse[[#This Row],[Qualified Social Work Staff Hours]],NonNurse[[#This Row],[Other Social Work Staff Hours]])/NonNurse[[#This Row],[MDS Census]]</f>
        <v>0.25089136490250696</v>
      </c>
      <c r="P147" s="6">
        <v>4.3890217391304338</v>
      </c>
      <c r="Q147" s="6">
        <v>0.39347826086956517</v>
      </c>
      <c r="R147" s="6">
        <f>SUM(NonNurse[[#This Row],[Qualified Activities Professional Hours]],NonNurse[[#This Row],[Other Activities Professional Hours]])/NonNurse[[#This Row],[MDS Census]]</f>
        <v>0.15319986072423394</v>
      </c>
      <c r="S147" s="6">
        <v>0</v>
      </c>
      <c r="T147" s="6">
        <v>7.3913043478260878E-3</v>
      </c>
      <c r="U147" s="6">
        <v>0</v>
      </c>
      <c r="V147" s="6">
        <f>SUM(NonNurse[[#This Row],[Occupational Therapist Hours]],NonNurse[[#This Row],[OT Assistant Hours]],NonNurse[[#This Row],[OT Aide Hours]])/NonNurse[[#This Row],[MDS Census]]</f>
        <v>2.367688022284123E-4</v>
      </c>
      <c r="W147" s="6">
        <v>0</v>
      </c>
      <c r="X147" s="6">
        <v>0</v>
      </c>
      <c r="Y147" s="6">
        <v>0</v>
      </c>
      <c r="Z147" s="6">
        <f>SUM(NonNurse[[#This Row],[Physical Therapist (PT) Hours]],NonNurse[[#This Row],[PT Assistant Hours]],NonNurse[[#This Row],[PT Aide Hours]])/NonNurse[[#This Row],[MDS Census]]</f>
        <v>0</v>
      </c>
      <c r="AA147" s="6">
        <v>0</v>
      </c>
      <c r="AB147" s="6">
        <v>0</v>
      </c>
      <c r="AC147" s="6">
        <v>0</v>
      </c>
      <c r="AD147" s="6">
        <v>0</v>
      </c>
      <c r="AE147" s="6">
        <v>0</v>
      </c>
      <c r="AF147" s="6">
        <v>0</v>
      </c>
      <c r="AG147" s="6">
        <v>0</v>
      </c>
      <c r="AH147" s="1">
        <v>265718</v>
      </c>
      <c r="AI147">
        <v>7</v>
      </c>
    </row>
    <row r="148" spans="1:35" x14ac:dyDescent="0.25">
      <c r="A148" t="s">
        <v>496</v>
      </c>
      <c r="B148" t="s">
        <v>108</v>
      </c>
      <c r="C148" t="s">
        <v>766</v>
      </c>
      <c r="D148" t="s">
        <v>571</v>
      </c>
      <c r="E148" s="6">
        <v>69.336956521739125</v>
      </c>
      <c r="F148" s="6">
        <v>6.5788043478260869</v>
      </c>
      <c r="G148" s="6">
        <v>0</v>
      </c>
      <c r="H148" s="6">
        <v>0</v>
      </c>
      <c r="I148" s="6">
        <v>0</v>
      </c>
      <c r="J148" s="6">
        <v>0</v>
      </c>
      <c r="K148" s="6">
        <v>0</v>
      </c>
      <c r="L148" s="6">
        <v>0.30413043478260865</v>
      </c>
      <c r="M148" s="6">
        <v>0</v>
      </c>
      <c r="N148" s="6">
        <v>0</v>
      </c>
      <c r="O148" s="6">
        <f>SUM(NonNurse[[#This Row],[Qualified Social Work Staff Hours]],NonNurse[[#This Row],[Other Social Work Staff Hours]])/NonNurse[[#This Row],[MDS Census]]</f>
        <v>0</v>
      </c>
      <c r="P148" s="6">
        <v>0</v>
      </c>
      <c r="Q148" s="6">
        <v>15.551630434782609</v>
      </c>
      <c r="R148" s="6">
        <f>SUM(NonNurse[[#This Row],[Qualified Activities Professional Hours]],NonNurse[[#This Row],[Other Activities Professional Hours]])/NonNurse[[#This Row],[MDS Census]]</f>
        <v>0.22429064116632705</v>
      </c>
      <c r="S148" s="6">
        <v>1.3278260869565217</v>
      </c>
      <c r="T148" s="6">
        <v>3.4158695652173918</v>
      </c>
      <c r="U148" s="6">
        <v>3.0652173913043477</v>
      </c>
      <c r="V148" s="6">
        <f>SUM(NonNurse[[#This Row],[Occupational Therapist Hours]],NonNurse[[#This Row],[OT Assistant Hours]],NonNurse[[#This Row],[OT Aide Hours]])/NonNurse[[#This Row],[MDS Census]]</f>
        <v>0.11262266812980093</v>
      </c>
      <c r="W148" s="6">
        <v>3.0006521739130427</v>
      </c>
      <c r="X148" s="6">
        <v>1.9767391304347826</v>
      </c>
      <c r="Y148" s="6">
        <v>6.8913043478260869</v>
      </c>
      <c r="Z148" s="6">
        <f>SUM(NonNurse[[#This Row],[Physical Therapist (PT) Hours]],NonNurse[[#This Row],[PT Assistant Hours]],NonNurse[[#This Row],[PT Aide Hours]])/NonNurse[[#This Row],[MDS Census]]</f>
        <v>0.17117416522965981</v>
      </c>
      <c r="AA148" s="6">
        <v>0</v>
      </c>
      <c r="AB148" s="6">
        <v>0</v>
      </c>
      <c r="AC148" s="6">
        <v>0</v>
      </c>
      <c r="AD148" s="6">
        <v>0</v>
      </c>
      <c r="AE148" s="6">
        <v>0</v>
      </c>
      <c r="AF148" s="6">
        <v>0</v>
      </c>
      <c r="AG148" s="6">
        <v>0</v>
      </c>
      <c r="AH148" s="1">
        <v>265349</v>
      </c>
      <c r="AI148">
        <v>7</v>
      </c>
    </row>
    <row r="149" spans="1:35" x14ac:dyDescent="0.25">
      <c r="A149" t="s">
        <v>496</v>
      </c>
      <c r="B149" t="s">
        <v>374</v>
      </c>
      <c r="C149" t="s">
        <v>842</v>
      </c>
      <c r="D149" t="s">
        <v>541</v>
      </c>
      <c r="E149" s="6">
        <v>48.206521739130437</v>
      </c>
      <c r="F149" s="6">
        <v>5.1739130434782608</v>
      </c>
      <c r="G149" s="6">
        <v>7.0652173913043473E-2</v>
      </c>
      <c r="H149" s="6">
        <v>0.35869565217391303</v>
      </c>
      <c r="I149" s="6">
        <v>0.29347826086956524</v>
      </c>
      <c r="J149" s="6">
        <v>0</v>
      </c>
      <c r="K149" s="6">
        <v>0</v>
      </c>
      <c r="L149" s="6">
        <v>0.55206521739130432</v>
      </c>
      <c r="M149" s="6">
        <v>4.9456521739130439</v>
      </c>
      <c r="N149" s="6">
        <v>0</v>
      </c>
      <c r="O149" s="6">
        <f>SUM(NonNurse[[#This Row],[Qualified Social Work Staff Hours]],NonNurse[[#This Row],[Other Social Work Staff Hours]])/NonNurse[[#This Row],[MDS Census]]</f>
        <v>0.10259301014656144</v>
      </c>
      <c r="P149" s="6">
        <v>8.4266304347826093</v>
      </c>
      <c r="Q149" s="6">
        <v>4.5059782608695658</v>
      </c>
      <c r="R149" s="6">
        <f>SUM(NonNurse[[#This Row],[Qualified Activities Professional Hours]],NonNurse[[#This Row],[Other Activities Professional Hours]])/NonNurse[[#This Row],[MDS Census]]</f>
        <v>0.26827508455467869</v>
      </c>
      <c r="S149" s="6">
        <v>0.20989130434782607</v>
      </c>
      <c r="T149" s="6">
        <v>3.7958695652173917</v>
      </c>
      <c r="U149" s="6">
        <v>0</v>
      </c>
      <c r="V149" s="6">
        <f>SUM(NonNurse[[#This Row],[Occupational Therapist Hours]],NonNurse[[#This Row],[OT Assistant Hours]],NonNurse[[#This Row],[OT Aide Hours]])/NonNurse[[#This Row],[MDS Census]]</f>
        <v>8.3095828635851188E-2</v>
      </c>
      <c r="W149" s="6">
        <v>0.70467391304347804</v>
      </c>
      <c r="X149" s="6">
        <v>3.8307608695652169</v>
      </c>
      <c r="Y149" s="6">
        <v>5.2391304347826084</v>
      </c>
      <c r="Z149" s="6">
        <f>SUM(NonNurse[[#This Row],[Physical Therapist (PT) Hours]],NonNurse[[#This Row],[PT Assistant Hours]],NonNurse[[#This Row],[PT Aide Hours]])/NonNurse[[#This Row],[MDS Census]]</f>
        <v>0.20276437429537764</v>
      </c>
      <c r="AA149" s="6">
        <v>0</v>
      </c>
      <c r="AB149" s="6">
        <v>0</v>
      </c>
      <c r="AC149" s="6">
        <v>0</v>
      </c>
      <c r="AD149" s="6">
        <v>0</v>
      </c>
      <c r="AE149" s="6">
        <v>0</v>
      </c>
      <c r="AF149" s="6">
        <v>0</v>
      </c>
      <c r="AG149" s="6">
        <v>0</v>
      </c>
      <c r="AH149" s="1">
        <v>265770</v>
      </c>
      <c r="AI149">
        <v>7</v>
      </c>
    </row>
    <row r="150" spans="1:35" x14ac:dyDescent="0.25">
      <c r="A150" t="s">
        <v>496</v>
      </c>
      <c r="B150" t="s">
        <v>218</v>
      </c>
      <c r="C150" t="s">
        <v>699</v>
      </c>
      <c r="D150" t="s">
        <v>525</v>
      </c>
      <c r="E150" s="6">
        <v>56.826086956521742</v>
      </c>
      <c r="F150" s="6">
        <v>5.3913043478260869</v>
      </c>
      <c r="G150" s="6">
        <v>0</v>
      </c>
      <c r="H150" s="6">
        <v>0.43478260869565216</v>
      </c>
      <c r="I150" s="6">
        <v>0.41304347826086957</v>
      </c>
      <c r="J150" s="6">
        <v>0</v>
      </c>
      <c r="K150" s="6">
        <v>0</v>
      </c>
      <c r="L150" s="6">
        <v>3.7557608695652163</v>
      </c>
      <c r="M150" s="6">
        <v>0</v>
      </c>
      <c r="N150" s="6">
        <v>4.9565217391304346</v>
      </c>
      <c r="O150" s="6">
        <f>SUM(NonNurse[[#This Row],[Qualified Social Work Staff Hours]],NonNurse[[#This Row],[Other Social Work Staff Hours]])/NonNurse[[#This Row],[MDS Census]]</f>
        <v>8.7222647283856147E-2</v>
      </c>
      <c r="P150" s="6">
        <v>5.0869565217391308</v>
      </c>
      <c r="Q150" s="6">
        <v>0</v>
      </c>
      <c r="R150" s="6">
        <f>SUM(NonNurse[[#This Row],[Qualified Activities Professional Hours]],NonNurse[[#This Row],[Other Activities Professional Hours]])/NonNurse[[#This Row],[MDS Census]]</f>
        <v>8.9517980107115536E-2</v>
      </c>
      <c r="S150" s="6">
        <v>1.9972826086956519</v>
      </c>
      <c r="T150" s="6">
        <v>3.1461956521739127</v>
      </c>
      <c r="U150" s="6">
        <v>0</v>
      </c>
      <c r="V150" s="6">
        <f>SUM(NonNurse[[#This Row],[Occupational Therapist Hours]],NonNurse[[#This Row],[OT Assistant Hours]],NonNurse[[#This Row],[OT Aide Hours]])/NonNurse[[#This Row],[MDS Census]]</f>
        <v>9.051262433052791E-2</v>
      </c>
      <c r="W150" s="6">
        <v>1.7263043478260871</v>
      </c>
      <c r="X150" s="6">
        <v>7.4759782608695637</v>
      </c>
      <c r="Y150" s="6">
        <v>0</v>
      </c>
      <c r="Z150" s="6">
        <f>SUM(NonNurse[[#This Row],[Physical Therapist (PT) Hours]],NonNurse[[#This Row],[PT Assistant Hours]],NonNurse[[#This Row],[PT Aide Hours]])/NonNurse[[#This Row],[MDS Census]]</f>
        <v>0.16193764345830142</v>
      </c>
      <c r="AA150" s="6">
        <v>0</v>
      </c>
      <c r="AB150" s="6">
        <v>0</v>
      </c>
      <c r="AC150" s="6">
        <v>0</v>
      </c>
      <c r="AD150" s="6">
        <v>17.899456521739129</v>
      </c>
      <c r="AE150" s="6">
        <v>0</v>
      </c>
      <c r="AF150" s="6">
        <v>0</v>
      </c>
      <c r="AG150" s="6">
        <v>0</v>
      </c>
      <c r="AH150" s="1">
        <v>265528</v>
      </c>
      <c r="AI150">
        <v>7</v>
      </c>
    </row>
    <row r="151" spans="1:35" x14ac:dyDescent="0.25">
      <c r="A151" t="s">
        <v>496</v>
      </c>
      <c r="B151" t="s">
        <v>324</v>
      </c>
      <c r="C151" t="s">
        <v>832</v>
      </c>
      <c r="D151" t="s">
        <v>561</v>
      </c>
      <c r="E151" s="6">
        <v>62.945652173913047</v>
      </c>
      <c r="F151" s="6">
        <v>16.106739130434782</v>
      </c>
      <c r="G151" s="6">
        <v>0.2608695652173913</v>
      </c>
      <c r="H151" s="6">
        <v>0.22826086956521738</v>
      </c>
      <c r="I151" s="6">
        <v>0</v>
      </c>
      <c r="J151" s="6">
        <v>0</v>
      </c>
      <c r="K151" s="6">
        <v>0</v>
      </c>
      <c r="L151" s="6">
        <v>3.1391304347826101</v>
      </c>
      <c r="M151" s="6">
        <v>0</v>
      </c>
      <c r="N151" s="6">
        <v>9.1445652173913032</v>
      </c>
      <c r="O151" s="6">
        <f>SUM(NonNurse[[#This Row],[Qualified Social Work Staff Hours]],NonNurse[[#This Row],[Other Social Work Staff Hours]])/NonNurse[[#This Row],[MDS Census]]</f>
        <v>0.14527715420480053</v>
      </c>
      <c r="P151" s="6">
        <v>5.0170652173913046</v>
      </c>
      <c r="Q151" s="6">
        <v>6.2632608695652188</v>
      </c>
      <c r="R151" s="6">
        <f>SUM(NonNurse[[#This Row],[Qualified Activities Professional Hours]],NonNurse[[#This Row],[Other Activities Professional Hours]])/NonNurse[[#This Row],[MDS Census]]</f>
        <v>0.17920739077879472</v>
      </c>
      <c r="S151" s="6">
        <v>1.9478260869565214</v>
      </c>
      <c r="T151" s="6">
        <v>3.861847826086958</v>
      </c>
      <c r="U151" s="6">
        <v>0</v>
      </c>
      <c r="V151" s="6">
        <f>SUM(NonNurse[[#This Row],[Occupational Therapist Hours]],NonNurse[[#This Row],[OT Assistant Hours]],NonNurse[[#This Row],[OT Aide Hours]])/NonNurse[[#This Row],[MDS Census]]</f>
        <v>9.2296667242272507E-2</v>
      </c>
      <c r="W151" s="6">
        <v>4.6444565217391309</v>
      </c>
      <c r="X151" s="6">
        <v>4.8522826086956519</v>
      </c>
      <c r="Y151" s="6">
        <v>0</v>
      </c>
      <c r="Z151" s="6">
        <f>SUM(NonNurse[[#This Row],[Physical Therapist (PT) Hours]],NonNurse[[#This Row],[PT Assistant Hours]],NonNurse[[#This Row],[PT Aide Hours]])/NonNurse[[#This Row],[MDS Census]]</f>
        <v>0.15087204282507338</v>
      </c>
      <c r="AA151" s="6">
        <v>0</v>
      </c>
      <c r="AB151" s="6">
        <v>0</v>
      </c>
      <c r="AC151" s="6">
        <v>0</v>
      </c>
      <c r="AD151" s="6">
        <v>0</v>
      </c>
      <c r="AE151" s="6">
        <v>0</v>
      </c>
      <c r="AF151" s="6">
        <v>0</v>
      </c>
      <c r="AG151" s="6">
        <v>0</v>
      </c>
      <c r="AH151" s="1">
        <v>265705</v>
      </c>
      <c r="AI151">
        <v>7</v>
      </c>
    </row>
    <row r="152" spans="1:35" x14ac:dyDescent="0.25">
      <c r="A152" t="s">
        <v>496</v>
      </c>
      <c r="B152" t="s">
        <v>180</v>
      </c>
      <c r="C152" t="s">
        <v>662</v>
      </c>
      <c r="D152" t="s">
        <v>559</v>
      </c>
      <c r="E152" s="6">
        <v>51.097826086956523</v>
      </c>
      <c r="F152" s="6">
        <v>5.7391304347826084</v>
      </c>
      <c r="G152" s="6">
        <v>0.2608695652173913</v>
      </c>
      <c r="H152" s="6">
        <v>0.13043478260869565</v>
      </c>
      <c r="I152" s="6">
        <v>0.29347826086956524</v>
      </c>
      <c r="J152" s="6">
        <v>0</v>
      </c>
      <c r="K152" s="6">
        <v>0</v>
      </c>
      <c r="L152" s="6">
        <v>0.38</v>
      </c>
      <c r="M152" s="6">
        <v>0</v>
      </c>
      <c r="N152" s="6">
        <v>4.9456521739130439</v>
      </c>
      <c r="O152" s="6">
        <f>SUM(NonNurse[[#This Row],[Qualified Social Work Staff Hours]],NonNurse[[#This Row],[Other Social Work Staff Hours]])/NonNurse[[#This Row],[MDS Census]]</f>
        <v>9.6787917464369294E-2</v>
      </c>
      <c r="P152" s="6">
        <v>4.6630434782608692</v>
      </c>
      <c r="Q152" s="6">
        <v>0</v>
      </c>
      <c r="R152" s="6">
        <f>SUM(NonNurse[[#This Row],[Qualified Activities Professional Hours]],NonNurse[[#This Row],[Other Activities Professional Hours]])/NonNurse[[#This Row],[MDS Census]]</f>
        <v>9.1257179323548168E-2</v>
      </c>
      <c r="S152" s="6">
        <v>0.21749999999999997</v>
      </c>
      <c r="T152" s="6">
        <v>5.3125</v>
      </c>
      <c r="U152" s="6">
        <v>0</v>
      </c>
      <c r="V152" s="6">
        <f>SUM(NonNurse[[#This Row],[Occupational Therapist Hours]],NonNurse[[#This Row],[OT Assistant Hours]],NonNurse[[#This Row],[OT Aide Hours]])/NonNurse[[#This Row],[MDS Census]]</f>
        <v>0.10822378217400554</v>
      </c>
      <c r="W152" s="6">
        <v>0.13293478260869565</v>
      </c>
      <c r="X152" s="6">
        <v>0.49641304347826082</v>
      </c>
      <c r="Y152" s="6">
        <v>0</v>
      </c>
      <c r="Z152" s="6">
        <f>SUM(NonNurse[[#This Row],[Physical Therapist (PT) Hours]],NonNurse[[#This Row],[PT Assistant Hours]],NonNurse[[#This Row],[PT Aide Hours]])/NonNurse[[#This Row],[MDS Census]]</f>
        <v>1.2316528398213145E-2</v>
      </c>
      <c r="AA152" s="6">
        <v>0</v>
      </c>
      <c r="AB152" s="6">
        <v>0</v>
      </c>
      <c r="AC152" s="6">
        <v>0</v>
      </c>
      <c r="AD152" s="6">
        <v>0</v>
      </c>
      <c r="AE152" s="6">
        <v>0</v>
      </c>
      <c r="AF152" s="6">
        <v>0</v>
      </c>
      <c r="AG152" s="6">
        <v>0</v>
      </c>
      <c r="AH152" s="1">
        <v>265468</v>
      </c>
      <c r="AI152">
        <v>7</v>
      </c>
    </row>
    <row r="153" spans="1:35" x14ac:dyDescent="0.25">
      <c r="A153" t="s">
        <v>496</v>
      </c>
      <c r="B153" t="s">
        <v>336</v>
      </c>
      <c r="C153" t="s">
        <v>716</v>
      </c>
      <c r="D153" t="s">
        <v>610</v>
      </c>
      <c r="E153" s="6">
        <v>75.206521739130437</v>
      </c>
      <c r="F153" s="6">
        <v>4.9565217391304346</v>
      </c>
      <c r="G153" s="6">
        <v>0</v>
      </c>
      <c r="H153" s="6">
        <v>0</v>
      </c>
      <c r="I153" s="6">
        <v>43.739130434782609</v>
      </c>
      <c r="J153" s="6">
        <v>0</v>
      </c>
      <c r="K153" s="6">
        <v>0</v>
      </c>
      <c r="L153" s="6">
        <v>2.0542391304347825</v>
      </c>
      <c r="M153" s="6">
        <v>0</v>
      </c>
      <c r="N153" s="6">
        <v>4.3940217391304346</v>
      </c>
      <c r="O153" s="6">
        <f>SUM(NonNurse[[#This Row],[Qualified Social Work Staff Hours]],NonNurse[[#This Row],[Other Social Work Staff Hours]])/NonNurse[[#This Row],[MDS Census]]</f>
        <v>5.8426073131955483E-2</v>
      </c>
      <c r="P153" s="6">
        <v>12.407608695652174</v>
      </c>
      <c r="Q153" s="6">
        <v>0</v>
      </c>
      <c r="R153" s="6">
        <f>SUM(NonNurse[[#This Row],[Qualified Activities Professional Hours]],NonNurse[[#This Row],[Other Activities Professional Hours]])/NonNurse[[#This Row],[MDS Census]]</f>
        <v>0.16498048850990027</v>
      </c>
      <c r="S153" s="6">
        <v>2.6373913043478261</v>
      </c>
      <c r="T153" s="6">
        <v>0.9639130434782609</v>
      </c>
      <c r="U153" s="6">
        <v>0</v>
      </c>
      <c r="V153" s="6">
        <f>SUM(NonNurse[[#This Row],[Occupational Therapist Hours]],NonNurse[[#This Row],[OT Assistant Hours]],NonNurse[[#This Row],[OT Aide Hours]])/NonNurse[[#This Row],[MDS Census]]</f>
        <v>4.7885532591414939E-2</v>
      </c>
      <c r="W153" s="6">
        <v>3.345326086956522</v>
      </c>
      <c r="X153" s="6">
        <v>0.66010869565217389</v>
      </c>
      <c r="Y153" s="6">
        <v>0</v>
      </c>
      <c r="Z153" s="6">
        <f>SUM(NonNurse[[#This Row],[Physical Therapist (PT) Hours]],NonNurse[[#This Row],[PT Assistant Hours]],NonNurse[[#This Row],[PT Aide Hours]])/NonNurse[[#This Row],[MDS Census]]</f>
        <v>5.325914149443562E-2</v>
      </c>
      <c r="AA153" s="6">
        <v>0</v>
      </c>
      <c r="AB153" s="6">
        <v>0</v>
      </c>
      <c r="AC153" s="6">
        <v>0</v>
      </c>
      <c r="AD153" s="6">
        <v>0</v>
      </c>
      <c r="AE153" s="6">
        <v>0</v>
      </c>
      <c r="AF153" s="6">
        <v>0</v>
      </c>
      <c r="AG153" s="6">
        <v>0</v>
      </c>
      <c r="AH153" s="1">
        <v>265717</v>
      </c>
      <c r="AI153">
        <v>7</v>
      </c>
    </row>
    <row r="154" spans="1:35" x14ac:dyDescent="0.25">
      <c r="A154" t="s">
        <v>496</v>
      </c>
      <c r="B154" t="s">
        <v>191</v>
      </c>
      <c r="C154" t="s">
        <v>681</v>
      </c>
      <c r="D154" t="s">
        <v>567</v>
      </c>
      <c r="E154" s="6">
        <v>31.021739130434781</v>
      </c>
      <c r="F154" s="6">
        <v>10.798913043478262</v>
      </c>
      <c r="G154" s="6">
        <v>0</v>
      </c>
      <c r="H154" s="6">
        <v>0.11869565217391305</v>
      </c>
      <c r="I154" s="6">
        <v>0.2608695652173913</v>
      </c>
      <c r="J154" s="6">
        <v>0</v>
      </c>
      <c r="K154" s="6">
        <v>0</v>
      </c>
      <c r="L154" s="6">
        <v>0</v>
      </c>
      <c r="M154" s="6">
        <v>0</v>
      </c>
      <c r="N154" s="6">
        <v>6.0904347826086953</v>
      </c>
      <c r="O154" s="6">
        <f>SUM(NonNurse[[#This Row],[Qualified Social Work Staff Hours]],NonNurse[[#This Row],[Other Social Work Staff Hours]])/NonNurse[[#This Row],[MDS Census]]</f>
        <v>0.19632796075683251</v>
      </c>
      <c r="P154" s="6">
        <v>4.6800000000000006</v>
      </c>
      <c r="Q154" s="6">
        <v>0</v>
      </c>
      <c r="R154" s="6">
        <f>SUM(NonNurse[[#This Row],[Qualified Activities Professional Hours]],NonNurse[[#This Row],[Other Activities Professional Hours]])/NonNurse[[#This Row],[MDS Census]]</f>
        <v>0.15086194814295728</v>
      </c>
      <c r="S154" s="6">
        <v>0.10978260869565216</v>
      </c>
      <c r="T154" s="6">
        <v>0.72032608695652156</v>
      </c>
      <c r="U154" s="6">
        <v>0</v>
      </c>
      <c r="V154" s="6">
        <f>SUM(NonNurse[[#This Row],[Occupational Therapist Hours]],NonNurse[[#This Row],[OT Assistant Hours]],NonNurse[[#This Row],[OT Aide Hours]])/NonNurse[[#This Row],[MDS Census]]</f>
        <v>2.6758934828311137E-2</v>
      </c>
      <c r="W154" s="6">
        <v>0.66130434782608716</v>
      </c>
      <c r="X154" s="6">
        <v>8.8369565217391297E-2</v>
      </c>
      <c r="Y154" s="6">
        <v>0</v>
      </c>
      <c r="Z154" s="6">
        <f>SUM(NonNurse[[#This Row],[Physical Therapist (PT) Hours]],NonNurse[[#This Row],[PT Assistant Hours]],NonNurse[[#This Row],[PT Aide Hours]])/NonNurse[[#This Row],[MDS Census]]</f>
        <v>2.4166082690960062E-2</v>
      </c>
      <c r="AA154" s="6">
        <v>0</v>
      </c>
      <c r="AB154" s="6">
        <v>0</v>
      </c>
      <c r="AC154" s="6">
        <v>0</v>
      </c>
      <c r="AD154" s="6">
        <v>0</v>
      </c>
      <c r="AE154" s="6">
        <v>0</v>
      </c>
      <c r="AF154" s="6">
        <v>0</v>
      </c>
      <c r="AG154" s="6">
        <v>0</v>
      </c>
      <c r="AH154" s="1">
        <v>265480</v>
      </c>
      <c r="AI154">
        <v>7</v>
      </c>
    </row>
    <row r="155" spans="1:35" x14ac:dyDescent="0.25">
      <c r="A155" t="s">
        <v>496</v>
      </c>
      <c r="B155" t="s">
        <v>463</v>
      </c>
      <c r="C155" t="s">
        <v>856</v>
      </c>
      <c r="D155" t="s">
        <v>531</v>
      </c>
      <c r="E155" s="6">
        <v>13.554347826086957</v>
      </c>
      <c r="F155" s="6">
        <v>5.7391304347826084</v>
      </c>
      <c r="G155" s="6">
        <v>0.56521739130434778</v>
      </c>
      <c r="H155" s="6">
        <v>0</v>
      </c>
      <c r="I155" s="6">
        <v>0.64130434782608692</v>
      </c>
      <c r="J155" s="6">
        <v>0</v>
      </c>
      <c r="K155" s="6">
        <v>0</v>
      </c>
      <c r="L155" s="6">
        <v>2.2024999999999988</v>
      </c>
      <c r="M155" s="6">
        <v>5.7391304347826084</v>
      </c>
      <c r="N155" s="6">
        <v>0</v>
      </c>
      <c r="O155" s="6">
        <f>SUM(NonNurse[[#This Row],[Qualified Social Work Staff Hours]],NonNurse[[#This Row],[Other Social Work Staff Hours]])/NonNurse[[#This Row],[MDS Census]]</f>
        <v>0.42341619887730547</v>
      </c>
      <c r="P155" s="6">
        <v>0</v>
      </c>
      <c r="Q155" s="6">
        <v>5.5966304347826084</v>
      </c>
      <c r="R155" s="6">
        <f>SUM(NonNurse[[#This Row],[Qualified Activities Professional Hours]],NonNurse[[#This Row],[Other Activities Professional Hours]])/NonNurse[[#This Row],[MDS Census]]</f>
        <v>0.41290296712109059</v>
      </c>
      <c r="S155" s="6">
        <v>4.1003260869565219</v>
      </c>
      <c r="T155" s="6">
        <v>2.2980434782608694</v>
      </c>
      <c r="U155" s="6">
        <v>0</v>
      </c>
      <c r="V155" s="6">
        <f>SUM(NonNurse[[#This Row],[Occupational Therapist Hours]],NonNurse[[#This Row],[OT Assistant Hours]],NonNurse[[#This Row],[OT Aide Hours]])/NonNurse[[#This Row],[MDS Census]]</f>
        <v>0.47205292702485968</v>
      </c>
      <c r="W155" s="6">
        <v>5.7759782608695653</v>
      </c>
      <c r="X155" s="6">
        <v>3.4139130434782614</v>
      </c>
      <c r="Y155" s="6">
        <v>0</v>
      </c>
      <c r="Z155" s="6">
        <f>SUM(NonNurse[[#This Row],[Physical Therapist (PT) Hours]],NonNurse[[#This Row],[PT Assistant Hours]],NonNurse[[#This Row],[PT Aide Hours]])/NonNurse[[#This Row],[MDS Census]]</f>
        <v>0.67800320769847633</v>
      </c>
      <c r="AA155" s="6">
        <v>0</v>
      </c>
      <c r="AB155" s="6">
        <v>0</v>
      </c>
      <c r="AC155" s="6">
        <v>0</v>
      </c>
      <c r="AD155" s="6">
        <v>0</v>
      </c>
      <c r="AE155" s="6">
        <v>0</v>
      </c>
      <c r="AF155" s="6">
        <v>0</v>
      </c>
      <c r="AG155" s="6">
        <v>0</v>
      </c>
      <c r="AH155" s="1">
        <v>265882</v>
      </c>
      <c r="AI155">
        <v>7</v>
      </c>
    </row>
    <row r="156" spans="1:35" x14ac:dyDescent="0.25">
      <c r="A156" t="s">
        <v>496</v>
      </c>
      <c r="B156" t="s">
        <v>9</v>
      </c>
      <c r="C156" t="s">
        <v>665</v>
      </c>
      <c r="D156" t="s">
        <v>522</v>
      </c>
      <c r="E156" s="6">
        <v>43.043478260869563</v>
      </c>
      <c r="F156" s="6">
        <v>9.388152173913042</v>
      </c>
      <c r="G156" s="6">
        <v>0</v>
      </c>
      <c r="H156" s="6">
        <v>0.13402173913043477</v>
      </c>
      <c r="I156" s="6">
        <v>0.19565217391304349</v>
      </c>
      <c r="J156" s="6">
        <v>0</v>
      </c>
      <c r="K156" s="6">
        <v>0</v>
      </c>
      <c r="L156" s="6">
        <v>0.68097826086956537</v>
      </c>
      <c r="M156" s="6">
        <v>0</v>
      </c>
      <c r="N156" s="6">
        <v>2.7018478260869565</v>
      </c>
      <c r="O156" s="6">
        <f>SUM(NonNurse[[#This Row],[Qualified Social Work Staff Hours]],NonNurse[[#This Row],[Other Social Work Staff Hours]])/NonNurse[[#This Row],[MDS Census]]</f>
        <v>6.2770202020202018E-2</v>
      </c>
      <c r="P156" s="6">
        <v>0</v>
      </c>
      <c r="Q156" s="6">
        <v>0.8561956521739128</v>
      </c>
      <c r="R156" s="6">
        <f>SUM(NonNurse[[#This Row],[Qualified Activities Professional Hours]],NonNurse[[#This Row],[Other Activities Professional Hours]])/NonNurse[[#This Row],[MDS Census]]</f>
        <v>1.9891414141414137E-2</v>
      </c>
      <c r="S156" s="6">
        <v>0.39130434782608697</v>
      </c>
      <c r="T156" s="6">
        <v>2.789347826086956</v>
      </c>
      <c r="U156" s="6">
        <v>0</v>
      </c>
      <c r="V156" s="6">
        <f>SUM(NonNurse[[#This Row],[Occupational Therapist Hours]],NonNurse[[#This Row],[OT Assistant Hours]],NonNurse[[#This Row],[OT Aide Hours]])/NonNurse[[#This Row],[MDS Census]]</f>
        <v>7.3893939393939387E-2</v>
      </c>
      <c r="W156" s="6">
        <v>5.1794565217391293</v>
      </c>
      <c r="X156" s="6">
        <v>1.3435869565217389</v>
      </c>
      <c r="Y156" s="6">
        <v>0</v>
      </c>
      <c r="Z156" s="6">
        <f>SUM(NonNurse[[#This Row],[Physical Therapist (PT) Hours]],NonNurse[[#This Row],[PT Assistant Hours]],NonNurse[[#This Row],[PT Aide Hours]])/NonNurse[[#This Row],[MDS Census]]</f>
        <v>0.15154545454545454</v>
      </c>
      <c r="AA156" s="6">
        <v>0</v>
      </c>
      <c r="AB156" s="6">
        <v>0</v>
      </c>
      <c r="AC156" s="6">
        <v>0</v>
      </c>
      <c r="AD156" s="6">
        <v>0</v>
      </c>
      <c r="AE156" s="6">
        <v>0</v>
      </c>
      <c r="AF156" s="6">
        <v>0</v>
      </c>
      <c r="AG156" s="6">
        <v>0</v>
      </c>
      <c r="AH156" s="1">
        <v>265374</v>
      </c>
      <c r="AI156">
        <v>7</v>
      </c>
    </row>
    <row r="157" spans="1:35" x14ac:dyDescent="0.25">
      <c r="A157" t="s">
        <v>496</v>
      </c>
      <c r="B157" t="s">
        <v>322</v>
      </c>
      <c r="C157" t="s">
        <v>716</v>
      </c>
      <c r="D157" t="s">
        <v>593</v>
      </c>
      <c r="E157" s="6">
        <v>145.14130434782609</v>
      </c>
      <c r="F157" s="6">
        <v>4.6956521739130439</v>
      </c>
      <c r="G157" s="6">
        <v>0.35326086956521741</v>
      </c>
      <c r="H157" s="6">
        <v>0.56521739130434778</v>
      </c>
      <c r="I157" s="6">
        <v>3.1413043478260869</v>
      </c>
      <c r="J157" s="6">
        <v>0</v>
      </c>
      <c r="K157" s="6">
        <v>0</v>
      </c>
      <c r="L157" s="6">
        <v>8.241847826086957</v>
      </c>
      <c r="M157" s="6">
        <v>1.9130434782608696</v>
      </c>
      <c r="N157" s="6">
        <v>0</v>
      </c>
      <c r="O157" s="6">
        <f>SUM(NonNurse[[#This Row],[Qualified Social Work Staff Hours]],NonNurse[[#This Row],[Other Social Work Staff Hours]])/NonNurse[[#This Row],[MDS Census]]</f>
        <v>1.3180558675952969E-2</v>
      </c>
      <c r="P157" s="6">
        <v>4.898586956521739</v>
      </c>
      <c r="Q157" s="6">
        <v>20.635869565217391</v>
      </c>
      <c r="R157" s="6">
        <f>SUM(NonNurse[[#This Row],[Qualified Activities Professional Hours]],NonNurse[[#This Row],[Other Activities Professional Hours]])/NonNurse[[#This Row],[MDS Census]]</f>
        <v>0.17592825582266156</v>
      </c>
      <c r="S157" s="6">
        <v>3.5054347826086949</v>
      </c>
      <c r="T157" s="6">
        <v>7.3218478260869571</v>
      </c>
      <c r="U157" s="6">
        <v>0</v>
      </c>
      <c r="V157" s="6">
        <f>SUM(NonNurse[[#This Row],[Occupational Therapist Hours]],NonNurse[[#This Row],[OT Assistant Hours]],NonNurse[[#This Row],[OT Aide Hours]])/NonNurse[[#This Row],[MDS Census]]</f>
        <v>7.4598217628997224E-2</v>
      </c>
      <c r="W157" s="6">
        <v>3.2749999999999999</v>
      </c>
      <c r="X157" s="6">
        <v>4.9030434782608703</v>
      </c>
      <c r="Y157" s="6">
        <v>0</v>
      </c>
      <c r="Z157" s="6">
        <f>SUM(NonNurse[[#This Row],[Physical Therapist (PT) Hours]],NonNurse[[#This Row],[PT Assistant Hours]],NonNurse[[#This Row],[PT Aide Hours]])/NonNurse[[#This Row],[MDS Census]]</f>
        <v>5.6345390548940312E-2</v>
      </c>
      <c r="AA157" s="6">
        <v>0</v>
      </c>
      <c r="AB157" s="6">
        <v>0</v>
      </c>
      <c r="AC157" s="6">
        <v>0</v>
      </c>
      <c r="AD157" s="6">
        <v>0</v>
      </c>
      <c r="AE157" s="6">
        <v>0</v>
      </c>
      <c r="AF157" s="6">
        <v>0</v>
      </c>
      <c r="AG157" s="6">
        <v>0</v>
      </c>
      <c r="AH157" s="1">
        <v>265703</v>
      </c>
      <c r="AI157">
        <v>7</v>
      </c>
    </row>
    <row r="158" spans="1:35" x14ac:dyDescent="0.25">
      <c r="A158" t="s">
        <v>496</v>
      </c>
      <c r="B158" t="s">
        <v>229</v>
      </c>
      <c r="C158" t="s">
        <v>637</v>
      </c>
      <c r="D158" t="s">
        <v>560</v>
      </c>
      <c r="E158" s="6">
        <v>53.478260869565219</v>
      </c>
      <c r="F158" s="6">
        <v>0</v>
      </c>
      <c r="G158" s="6">
        <v>0.22826086956521738</v>
      </c>
      <c r="H158" s="6">
        <v>0.39130434782608697</v>
      </c>
      <c r="I158" s="6">
        <v>7.6086956521739135E-2</v>
      </c>
      <c r="J158" s="6">
        <v>0</v>
      </c>
      <c r="K158" s="6">
        <v>0</v>
      </c>
      <c r="L158" s="6">
        <v>1.8289130434782606</v>
      </c>
      <c r="M158" s="6">
        <v>0</v>
      </c>
      <c r="N158" s="6">
        <v>0</v>
      </c>
      <c r="O158" s="6">
        <f>SUM(NonNurse[[#This Row],[Qualified Social Work Staff Hours]],NonNurse[[#This Row],[Other Social Work Staff Hours]])/NonNurse[[#This Row],[MDS Census]]</f>
        <v>0</v>
      </c>
      <c r="P158" s="6">
        <v>0</v>
      </c>
      <c r="Q158" s="6">
        <v>0</v>
      </c>
      <c r="R158" s="6">
        <f>SUM(NonNurse[[#This Row],[Qualified Activities Professional Hours]],NonNurse[[#This Row],[Other Activities Professional Hours]])/NonNurse[[#This Row],[MDS Census]]</f>
        <v>0</v>
      </c>
      <c r="S158" s="6">
        <v>0.23695652173913045</v>
      </c>
      <c r="T158" s="6">
        <v>3.9447826086956512</v>
      </c>
      <c r="U158" s="6">
        <v>0</v>
      </c>
      <c r="V158" s="6">
        <f>SUM(NonNurse[[#This Row],[Occupational Therapist Hours]],NonNurse[[#This Row],[OT Assistant Hours]],NonNurse[[#This Row],[OT Aide Hours]])/NonNurse[[#This Row],[MDS Census]]</f>
        <v>7.8195121951219485E-2</v>
      </c>
      <c r="W158" s="6">
        <v>0.24586956521739128</v>
      </c>
      <c r="X158" s="6">
        <v>3.5890217391304353</v>
      </c>
      <c r="Y158" s="6">
        <v>0</v>
      </c>
      <c r="Z158" s="6">
        <f>SUM(NonNurse[[#This Row],[Physical Therapist (PT) Hours]],NonNurse[[#This Row],[PT Assistant Hours]],NonNurse[[#This Row],[PT Aide Hours]])/NonNurse[[#This Row],[MDS Census]]</f>
        <v>7.1709349593495952E-2</v>
      </c>
      <c r="AA158" s="6">
        <v>0</v>
      </c>
      <c r="AB158" s="6">
        <v>0</v>
      </c>
      <c r="AC158" s="6">
        <v>0</v>
      </c>
      <c r="AD158" s="6">
        <v>0</v>
      </c>
      <c r="AE158" s="6">
        <v>0</v>
      </c>
      <c r="AF158" s="6">
        <v>0</v>
      </c>
      <c r="AG158" s="6">
        <v>0.13043478260869565</v>
      </c>
      <c r="AH158" s="1">
        <v>265547</v>
      </c>
      <c r="AI158">
        <v>7</v>
      </c>
    </row>
    <row r="159" spans="1:35" x14ac:dyDescent="0.25">
      <c r="A159" t="s">
        <v>496</v>
      </c>
      <c r="B159" t="s">
        <v>339</v>
      </c>
      <c r="C159" t="s">
        <v>700</v>
      </c>
      <c r="D159" t="s">
        <v>538</v>
      </c>
      <c r="E159" s="6">
        <v>112.8695652173913</v>
      </c>
      <c r="F159" s="6">
        <v>0</v>
      </c>
      <c r="G159" s="6">
        <v>0.17934782608695651</v>
      </c>
      <c r="H159" s="6">
        <v>0.56521739130434778</v>
      </c>
      <c r="I159" s="6">
        <v>0.36956521739130432</v>
      </c>
      <c r="J159" s="6">
        <v>0</v>
      </c>
      <c r="K159" s="6">
        <v>0</v>
      </c>
      <c r="L159" s="6">
        <v>1.2384782608695653</v>
      </c>
      <c r="M159" s="6">
        <v>0</v>
      </c>
      <c r="N159" s="6">
        <v>0</v>
      </c>
      <c r="O159" s="6">
        <f>SUM(NonNurse[[#This Row],[Qualified Social Work Staff Hours]],NonNurse[[#This Row],[Other Social Work Staff Hours]])/NonNurse[[#This Row],[MDS Census]]</f>
        <v>0</v>
      </c>
      <c r="P159" s="6">
        <v>0</v>
      </c>
      <c r="Q159" s="6">
        <v>0</v>
      </c>
      <c r="R159" s="6">
        <f>SUM(NonNurse[[#This Row],[Qualified Activities Professional Hours]],NonNurse[[#This Row],[Other Activities Professional Hours]])/NonNurse[[#This Row],[MDS Census]]</f>
        <v>0</v>
      </c>
      <c r="S159" s="6">
        <v>0.74858695652173934</v>
      </c>
      <c r="T159" s="6">
        <v>4.5657608695652172</v>
      </c>
      <c r="U159" s="6">
        <v>0</v>
      </c>
      <c r="V159" s="6">
        <f>SUM(NonNurse[[#This Row],[Occupational Therapist Hours]],NonNurse[[#This Row],[OT Assistant Hours]],NonNurse[[#This Row],[OT Aide Hours]])/NonNurse[[#This Row],[MDS Census]]</f>
        <v>4.7083975346687214E-2</v>
      </c>
      <c r="W159" s="6">
        <v>0.69663043478260878</v>
      </c>
      <c r="X159" s="6">
        <v>2.9481521739130443</v>
      </c>
      <c r="Y159" s="6">
        <v>0</v>
      </c>
      <c r="Z159" s="6">
        <f>SUM(NonNurse[[#This Row],[Physical Therapist (PT) Hours]],NonNurse[[#This Row],[PT Assistant Hours]],NonNurse[[#This Row],[PT Aide Hours]])/NonNurse[[#This Row],[MDS Census]]</f>
        <v>3.2291987673343618E-2</v>
      </c>
      <c r="AA159" s="6">
        <v>0</v>
      </c>
      <c r="AB159" s="6">
        <v>0</v>
      </c>
      <c r="AC159" s="6">
        <v>0</v>
      </c>
      <c r="AD159" s="6">
        <v>0</v>
      </c>
      <c r="AE159" s="6">
        <v>0</v>
      </c>
      <c r="AF159" s="6">
        <v>0</v>
      </c>
      <c r="AG159" s="6">
        <v>0.13043478260869565</v>
      </c>
      <c r="AH159" s="1">
        <v>265721</v>
      </c>
      <c r="AI159">
        <v>7</v>
      </c>
    </row>
    <row r="160" spans="1:35" x14ac:dyDescent="0.25">
      <c r="A160" t="s">
        <v>496</v>
      </c>
      <c r="B160" t="s">
        <v>257</v>
      </c>
      <c r="C160" t="s">
        <v>810</v>
      </c>
      <c r="D160" t="s">
        <v>582</v>
      </c>
      <c r="E160" s="6">
        <v>28.684782608695652</v>
      </c>
      <c r="F160" s="6">
        <v>9.3625000000000007</v>
      </c>
      <c r="G160" s="6">
        <v>4.0760869565217392E-2</v>
      </c>
      <c r="H160" s="6">
        <v>0.10239130434782609</v>
      </c>
      <c r="I160" s="6">
        <v>0.10869565217391304</v>
      </c>
      <c r="J160" s="6">
        <v>0</v>
      </c>
      <c r="K160" s="6">
        <v>0</v>
      </c>
      <c r="L160" s="6">
        <v>0.67119565217391308</v>
      </c>
      <c r="M160" s="6">
        <v>0</v>
      </c>
      <c r="N160" s="6">
        <v>0</v>
      </c>
      <c r="O160" s="6">
        <f>SUM(NonNurse[[#This Row],[Qualified Social Work Staff Hours]],NonNurse[[#This Row],[Other Social Work Staff Hours]])/NonNurse[[#This Row],[MDS Census]]</f>
        <v>0</v>
      </c>
      <c r="P160" s="6">
        <v>4.7646739130434801</v>
      </c>
      <c r="Q160" s="6">
        <v>0</v>
      </c>
      <c r="R160" s="6">
        <f>SUM(NonNurse[[#This Row],[Qualified Activities Professional Hours]],NonNurse[[#This Row],[Other Activities Professional Hours]])/NonNurse[[#This Row],[MDS Census]]</f>
        <v>0.16610458507010237</v>
      </c>
      <c r="S160" s="6">
        <v>0.15336956521739131</v>
      </c>
      <c r="T160" s="6">
        <v>1.8069565217391306</v>
      </c>
      <c r="U160" s="6">
        <v>0</v>
      </c>
      <c r="V160" s="6">
        <f>SUM(NonNurse[[#This Row],[Occupational Therapist Hours]],NonNurse[[#This Row],[OT Assistant Hours]],NonNurse[[#This Row],[OT Aide Hours]])/NonNurse[[#This Row],[MDS Census]]</f>
        <v>6.8340280409245932E-2</v>
      </c>
      <c r="W160" s="6">
        <v>0.16336956521739132</v>
      </c>
      <c r="X160" s="6">
        <v>2.2578260869565225</v>
      </c>
      <c r="Y160" s="6">
        <v>0</v>
      </c>
      <c r="Z160" s="6">
        <f>SUM(NonNurse[[#This Row],[Physical Therapist (PT) Hours]],NonNurse[[#This Row],[PT Assistant Hours]],NonNurse[[#This Row],[PT Aide Hours]])/NonNurse[[#This Row],[MDS Census]]</f>
        <v>8.4406972338006855E-2</v>
      </c>
      <c r="AA160" s="6">
        <v>0</v>
      </c>
      <c r="AB160" s="6">
        <v>0</v>
      </c>
      <c r="AC160" s="6">
        <v>0</v>
      </c>
      <c r="AD160" s="6">
        <v>6.5217391304347824E-2</v>
      </c>
      <c r="AE160" s="6">
        <v>0</v>
      </c>
      <c r="AF160" s="6">
        <v>0</v>
      </c>
      <c r="AG160" s="6">
        <v>0</v>
      </c>
      <c r="AH160" s="1">
        <v>265593</v>
      </c>
      <c r="AI160">
        <v>7</v>
      </c>
    </row>
    <row r="161" spans="1:35" x14ac:dyDescent="0.25">
      <c r="A161" t="s">
        <v>496</v>
      </c>
      <c r="B161" t="s">
        <v>425</v>
      </c>
      <c r="C161" t="s">
        <v>726</v>
      </c>
      <c r="D161" t="s">
        <v>593</v>
      </c>
      <c r="E161" s="6">
        <v>49.25</v>
      </c>
      <c r="F161" s="6">
        <v>5.7391304347826084</v>
      </c>
      <c r="G161" s="6">
        <v>0.2391304347826087</v>
      </c>
      <c r="H161" s="6">
        <v>0.2608695652173913</v>
      </c>
      <c r="I161" s="6">
        <v>3.1956521739130435</v>
      </c>
      <c r="J161" s="6">
        <v>0</v>
      </c>
      <c r="K161" s="6">
        <v>0</v>
      </c>
      <c r="L161" s="6">
        <v>12.444891304347827</v>
      </c>
      <c r="M161" s="6">
        <v>0</v>
      </c>
      <c r="N161" s="6">
        <v>5.7391304347826084</v>
      </c>
      <c r="O161" s="6">
        <f>SUM(NonNurse[[#This Row],[Qualified Social Work Staff Hours]],NonNurse[[#This Row],[Other Social Work Staff Hours]])/NonNurse[[#This Row],[MDS Census]]</f>
        <v>0.11653056720370779</v>
      </c>
      <c r="P161" s="6">
        <v>0</v>
      </c>
      <c r="Q161" s="6">
        <v>10.982717391304348</v>
      </c>
      <c r="R161" s="6">
        <f>SUM(NonNurse[[#This Row],[Qualified Activities Professional Hours]],NonNurse[[#This Row],[Other Activities Professional Hours]])/NonNurse[[#This Row],[MDS Census]]</f>
        <v>0.22299933789450452</v>
      </c>
      <c r="S161" s="6">
        <v>5.7556521739130435</v>
      </c>
      <c r="T161" s="6">
        <v>5.3438043478260866</v>
      </c>
      <c r="U161" s="6">
        <v>0</v>
      </c>
      <c r="V161" s="6">
        <f>SUM(NonNurse[[#This Row],[Occupational Therapist Hours]],NonNurse[[#This Row],[OT Assistant Hours]],NonNurse[[#This Row],[OT Aide Hours]])/NonNurse[[#This Row],[MDS Census]]</f>
        <v>0.2253696755683072</v>
      </c>
      <c r="W161" s="6">
        <v>15.270217391304351</v>
      </c>
      <c r="X161" s="6">
        <v>10.464021739130432</v>
      </c>
      <c r="Y161" s="6">
        <v>0</v>
      </c>
      <c r="Z161" s="6">
        <f>SUM(NonNurse[[#This Row],[Physical Therapist (PT) Hours]],NonNurse[[#This Row],[PT Assistant Hours]],NonNurse[[#This Row],[PT Aide Hours]])/NonNurse[[#This Row],[MDS Census]]</f>
        <v>0.52252262193776211</v>
      </c>
      <c r="AA161" s="6">
        <v>0</v>
      </c>
      <c r="AB161" s="6">
        <v>5.7391304347826084</v>
      </c>
      <c r="AC161" s="6">
        <v>0</v>
      </c>
      <c r="AD161" s="6">
        <v>0</v>
      </c>
      <c r="AE161" s="6">
        <v>18.869565217391305</v>
      </c>
      <c r="AF161" s="6">
        <v>0</v>
      </c>
      <c r="AG161" s="6">
        <v>0</v>
      </c>
      <c r="AH161" s="1">
        <v>265838</v>
      </c>
      <c r="AI161">
        <v>7</v>
      </c>
    </row>
    <row r="162" spans="1:35" x14ac:dyDescent="0.25">
      <c r="A162" t="s">
        <v>496</v>
      </c>
      <c r="B162" t="s">
        <v>72</v>
      </c>
      <c r="C162" t="s">
        <v>747</v>
      </c>
      <c r="D162" t="s">
        <v>556</v>
      </c>
      <c r="E162" s="6">
        <v>69.858695652173907</v>
      </c>
      <c r="F162" s="6">
        <v>5.5652173913043477</v>
      </c>
      <c r="G162" s="6">
        <v>0.2608695652173913</v>
      </c>
      <c r="H162" s="6">
        <v>0.2608695652173913</v>
      </c>
      <c r="I162" s="6">
        <v>0.2391304347826087</v>
      </c>
      <c r="J162" s="6">
        <v>0</v>
      </c>
      <c r="K162" s="6">
        <v>7.3369565217391311E-2</v>
      </c>
      <c r="L162" s="6">
        <v>2.2704347826086955</v>
      </c>
      <c r="M162" s="6">
        <v>0</v>
      </c>
      <c r="N162" s="6">
        <v>6.2309782608695654</v>
      </c>
      <c r="O162" s="6">
        <f>SUM(NonNurse[[#This Row],[Qualified Social Work Staff Hours]],NonNurse[[#This Row],[Other Social Work Staff Hours]])/NonNurse[[#This Row],[MDS Census]]</f>
        <v>8.9194025206161515E-2</v>
      </c>
      <c r="P162" s="6">
        <v>4.8804347826086953</v>
      </c>
      <c r="Q162" s="6">
        <v>0</v>
      </c>
      <c r="R162" s="6">
        <f>SUM(NonNurse[[#This Row],[Qualified Activities Professional Hours]],NonNurse[[#This Row],[Other Activities Professional Hours]])/NonNurse[[#This Row],[MDS Census]]</f>
        <v>6.986152170530574E-2</v>
      </c>
      <c r="S162" s="6">
        <v>1.3572826086956522</v>
      </c>
      <c r="T162" s="6">
        <v>6.385326086956522</v>
      </c>
      <c r="U162" s="6">
        <v>0</v>
      </c>
      <c r="V162" s="6">
        <f>SUM(NonNurse[[#This Row],[Occupational Therapist Hours]],NonNurse[[#This Row],[OT Assistant Hours]],NonNurse[[#This Row],[OT Aide Hours]])/NonNurse[[#This Row],[MDS Census]]</f>
        <v>0.11083242570406102</v>
      </c>
      <c r="W162" s="6">
        <v>0.53663043478260886</v>
      </c>
      <c r="X162" s="6">
        <v>6.7057608695652169</v>
      </c>
      <c r="Y162" s="6">
        <v>0</v>
      </c>
      <c r="Z162" s="6">
        <f>SUM(NonNurse[[#This Row],[Physical Therapist (PT) Hours]],NonNurse[[#This Row],[PT Assistant Hours]],NonNurse[[#This Row],[PT Aide Hours]])/NonNurse[[#This Row],[MDS Census]]</f>
        <v>0.10367200871324102</v>
      </c>
      <c r="AA162" s="6">
        <v>0</v>
      </c>
      <c r="AB162" s="6">
        <v>0</v>
      </c>
      <c r="AC162" s="6">
        <v>0</v>
      </c>
      <c r="AD162" s="6">
        <v>0</v>
      </c>
      <c r="AE162" s="6">
        <v>0</v>
      </c>
      <c r="AF162" s="6">
        <v>0</v>
      </c>
      <c r="AG162" s="6">
        <v>0</v>
      </c>
      <c r="AH162" s="1">
        <v>265254</v>
      </c>
      <c r="AI162">
        <v>7</v>
      </c>
    </row>
    <row r="163" spans="1:35" x14ac:dyDescent="0.25">
      <c r="A163" t="s">
        <v>496</v>
      </c>
      <c r="B163" t="s">
        <v>203</v>
      </c>
      <c r="C163" t="s">
        <v>728</v>
      </c>
      <c r="D163" t="s">
        <v>596</v>
      </c>
      <c r="E163" s="6">
        <v>76.717391304347828</v>
      </c>
      <c r="F163" s="6">
        <v>5.7391304347826084</v>
      </c>
      <c r="G163" s="6">
        <v>0.2608695652173913</v>
      </c>
      <c r="H163" s="6">
        <v>0.11956521739130435</v>
      </c>
      <c r="I163" s="6">
        <v>0.30434782608695654</v>
      </c>
      <c r="J163" s="6">
        <v>0</v>
      </c>
      <c r="K163" s="6">
        <v>0</v>
      </c>
      <c r="L163" s="6">
        <v>2.7046739130434783</v>
      </c>
      <c r="M163" s="6">
        <v>8.6956521739130432E-2</v>
      </c>
      <c r="N163" s="6">
        <v>4.8695652173913047</v>
      </c>
      <c r="O163" s="6">
        <f>SUM(NonNurse[[#This Row],[Qualified Social Work Staff Hours]],NonNurse[[#This Row],[Other Social Work Staff Hours]])/NonNurse[[#This Row],[MDS Census]]</f>
        <v>6.4607537546047047E-2</v>
      </c>
      <c r="P163" s="6">
        <v>8.125</v>
      </c>
      <c r="Q163" s="6">
        <v>0</v>
      </c>
      <c r="R163" s="6">
        <f>SUM(NonNurse[[#This Row],[Qualified Activities Professional Hours]],NonNurse[[#This Row],[Other Activities Professional Hours]])/NonNurse[[#This Row],[MDS Census]]</f>
        <v>0.10590818928875036</v>
      </c>
      <c r="S163" s="6">
        <v>0.27380434782608692</v>
      </c>
      <c r="T163" s="6">
        <v>3.7232608695652174</v>
      </c>
      <c r="U163" s="6">
        <v>0</v>
      </c>
      <c r="V163" s="6">
        <f>SUM(NonNurse[[#This Row],[Occupational Therapist Hours]],NonNurse[[#This Row],[OT Assistant Hours]],NonNurse[[#This Row],[OT Aide Hours]])/NonNurse[[#This Row],[MDS Census]]</f>
        <v>5.2101161802210257E-2</v>
      </c>
      <c r="W163" s="6">
        <v>0.20923913043478262</v>
      </c>
      <c r="X163" s="6">
        <v>2.9936956521739124</v>
      </c>
      <c r="Y163" s="6">
        <v>0</v>
      </c>
      <c r="Z163" s="6">
        <f>SUM(NonNurse[[#This Row],[Physical Therapist (PT) Hours]],NonNurse[[#This Row],[PT Assistant Hours]],NonNurse[[#This Row],[PT Aide Hours]])/NonNurse[[#This Row],[MDS Census]]</f>
        <v>4.1749787475205434E-2</v>
      </c>
      <c r="AA163" s="6">
        <v>0</v>
      </c>
      <c r="AB163" s="6">
        <v>0</v>
      </c>
      <c r="AC163" s="6">
        <v>0</v>
      </c>
      <c r="AD163" s="6">
        <v>0</v>
      </c>
      <c r="AE163" s="6">
        <v>0</v>
      </c>
      <c r="AF163" s="6">
        <v>0</v>
      </c>
      <c r="AG163" s="6">
        <v>0</v>
      </c>
      <c r="AH163" s="1">
        <v>265503</v>
      </c>
      <c r="AI163">
        <v>7</v>
      </c>
    </row>
    <row r="164" spans="1:35" x14ac:dyDescent="0.25">
      <c r="A164" t="s">
        <v>496</v>
      </c>
      <c r="B164" t="s">
        <v>390</v>
      </c>
      <c r="C164" t="s">
        <v>739</v>
      </c>
      <c r="D164" t="s">
        <v>602</v>
      </c>
      <c r="E164" s="6">
        <v>48.152173913043477</v>
      </c>
      <c r="F164" s="6">
        <v>0</v>
      </c>
      <c r="G164" s="6">
        <v>0</v>
      </c>
      <c r="H164" s="6">
        <v>0</v>
      </c>
      <c r="I164" s="6">
        <v>0</v>
      </c>
      <c r="J164" s="6">
        <v>0</v>
      </c>
      <c r="K164" s="6">
        <v>0</v>
      </c>
      <c r="L164" s="6">
        <v>0.25956521739130434</v>
      </c>
      <c r="M164" s="6">
        <v>0</v>
      </c>
      <c r="N164" s="6">
        <v>0</v>
      </c>
      <c r="O164" s="6">
        <f>SUM(NonNurse[[#This Row],[Qualified Social Work Staff Hours]],NonNurse[[#This Row],[Other Social Work Staff Hours]])/NonNurse[[#This Row],[MDS Census]]</f>
        <v>0</v>
      </c>
      <c r="P164" s="6">
        <v>0</v>
      </c>
      <c r="Q164" s="6">
        <v>0</v>
      </c>
      <c r="R164" s="6">
        <f>SUM(NonNurse[[#This Row],[Qualified Activities Professional Hours]],NonNurse[[#This Row],[Other Activities Professional Hours]])/NonNurse[[#This Row],[MDS Census]]</f>
        <v>0</v>
      </c>
      <c r="S164" s="6">
        <v>1.2090217391304345</v>
      </c>
      <c r="T164" s="6">
        <v>0.21206521739130432</v>
      </c>
      <c r="U164" s="6">
        <v>0</v>
      </c>
      <c r="V164" s="6">
        <f>SUM(NonNurse[[#This Row],[Occupational Therapist Hours]],NonNurse[[#This Row],[OT Assistant Hours]],NonNurse[[#This Row],[OT Aide Hours]])/NonNurse[[#This Row],[MDS Census]]</f>
        <v>2.9512415349887126E-2</v>
      </c>
      <c r="W164" s="6">
        <v>0.53913043478260869</v>
      </c>
      <c r="X164" s="6">
        <v>1.7381521739130432</v>
      </c>
      <c r="Y164" s="6">
        <v>0</v>
      </c>
      <c r="Z164" s="6">
        <f>SUM(NonNurse[[#This Row],[Physical Therapist (PT) Hours]],NonNurse[[#This Row],[PT Assistant Hours]],NonNurse[[#This Row],[PT Aide Hours]])/NonNurse[[#This Row],[MDS Census]]</f>
        <v>4.7293453724604959E-2</v>
      </c>
      <c r="AA164" s="6">
        <v>0</v>
      </c>
      <c r="AB164" s="6">
        <v>0</v>
      </c>
      <c r="AC164" s="6">
        <v>0</v>
      </c>
      <c r="AD164" s="6">
        <v>0</v>
      </c>
      <c r="AE164" s="6">
        <v>0</v>
      </c>
      <c r="AF164" s="6">
        <v>0</v>
      </c>
      <c r="AG164" s="6">
        <v>0</v>
      </c>
      <c r="AH164" s="1">
        <v>265794</v>
      </c>
      <c r="AI164">
        <v>7</v>
      </c>
    </row>
    <row r="165" spans="1:35" x14ac:dyDescent="0.25">
      <c r="A165" t="s">
        <v>496</v>
      </c>
      <c r="B165" t="s">
        <v>10</v>
      </c>
      <c r="C165" t="s">
        <v>716</v>
      </c>
      <c r="D165" t="s">
        <v>593</v>
      </c>
      <c r="E165" s="6">
        <v>105.45652173913044</v>
      </c>
      <c r="F165" s="6">
        <v>0</v>
      </c>
      <c r="G165" s="6">
        <v>0.49456521739130432</v>
      </c>
      <c r="H165" s="6">
        <v>0.45652173913043476</v>
      </c>
      <c r="I165" s="6">
        <v>0.4891304347826087</v>
      </c>
      <c r="J165" s="6">
        <v>0</v>
      </c>
      <c r="K165" s="6">
        <v>0</v>
      </c>
      <c r="L165" s="6">
        <v>0.91913043478260892</v>
      </c>
      <c r="M165" s="6">
        <v>0</v>
      </c>
      <c r="N165" s="6">
        <v>0</v>
      </c>
      <c r="O165" s="6">
        <f>SUM(NonNurse[[#This Row],[Qualified Social Work Staff Hours]],NonNurse[[#This Row],[Other Social Work Staff Hours]])/NonNurse[[#This Row],[MDS Census]]</f>
        <v>0</v>
      </c>
      <c r="P165" s="6">
        <v>0</v>
      </c>
      <c r="Q165" s="6">
        <v>0</v>
      </c>
      <c r="R165" s="6">
        <f>SUM(NonNurse[[#This Row],[Qualified Activities Professional Hours]],NonNurse[[#This Row],[Other Activities Professional Hours]])/NonNurse[[#This Row],[MDS Census]]</f>
        <v>0</v>
      </c>
      <c r="S165" s="6">
        <v>1.3018478260869564</v>
      </c>
      <c r="T165" s="6">
        <v>11.285326086956527</v>
      </c>
      <c r="U165" s="6">
        <v>0</v>
      </c>
      <c r="V165" s="6">
        <f>SUM(NonNurse[[#This Row],[Occupational Therapist Hours]],NonNurse[[#This Row],[OT Assistant Hours]],NonNurse[[#This Row],[OT Aide Hours]])/NonNurse[[#This Row],[MDS Census]]</f>
        <v>0.11935889507318083</v>
      </c>
      <c r="W165" s="6">
        <v>4.0423913043478255</v>
      </c>
      <c r="X165" s="6">
        <v>4.7192391304347812</v>
      </c>
      <c r="Y165" s="6">
        <v>0</v>
      </c>
      <c r="Z165" s="6">
        <f>SUM(NonNurse[[#This Row],[Physical Therapist (PT) Hours]],NonNurse[[#This Row],[PT Assistant Hours]],NonNurse[[#This Row],[PT Aide Hours]])/NonNurse[[#This Row],[MDS Census]]</f>
        <v>8.3082869511440921E-2</v>
      </c>
      <c r="AA165" s="6">
        <v>0</v>
      </c>
      <c r="AB165" s="6">
        <v>0</v>
      </c>
      <c r="AC165" s="6">
        <v>0</v>
      </c>
      <c r="AD165" s="6">
        <v>0</v>
      </c>
      <c r="AE165" s="6">
        <v>0</v>
      </c>
      <c r="AF165" s="6">
        <v>0</v>
      </c>
      <c r="AG165" s="6">
        <v>0.13043478260869565</v>
      </c>
      <c r="AH165" s="1">
        <v>265534</v>
      </c>
      <c r="AI165">
        <v>7</v>
      </c>
    </row>
    <row r="166" spans="1:35" x14ac:dyDescent="0.25">
      <c r="A166" t="s">
        <v>496</v>
      </c>
      <c r="B166" t="s">
        <v>133</v>
      </c>
      <c r="C166" t="s">
        <v>687</v>
      </c>
      <c r="D166" t="s">
        <v>546</v>
      </c>
      <c r="E166" s="6">
        <v>31.771739130434781</v>
      </c>
      <c r="F166" s="6">
        <v>8.6336956521739108</v>
      </c>
      <c r="G166" s="6">
        <v>0</v>
      </c>
      <c r="H166" s="6">
        <v>0.12282608695652175</v>
      </c>
      <c r="I166" s="6">
        <v>0</v>
      </c>
      <c r="J166" s="6">
        <v>0</v>
      </c>
      <c r="K166" s="6">
        <v>0</v>
      </c>
      <c r="L166" s="6">
        <v>1.1970652173913046</v>
      </c>
      <c r="M166" s="6">
        <v>3.0956521739130438</v>
      </c>
      <c r="N166" s="6">
        <v>0</v>
      </c>
      <c r="O166" s="6">
        <f>SUM(NonNurse[[#This Row],[Qualified Social Work Staff Hours]],NonNurse[[#This Row],[Other Social Work Staff Hours]])/NonNurse[[#This Row],[MDS Census]]</f>
        <v>9.7434143003763268E-2</v>
      </c>
      <c r="P166" s="6">
        <v>4.3445652173913034</v>
      </c>
      <c r="Q166" s="6">
        <v>0</v>
      </c>
      <c r="R166" s="6">
        <f>SUM(NonNurse[[#This Row],[Qualified Activities Professional Hours]],NonNurse[[#This Row],[Other Activities Professional Hours]])/NonNurse[[#This Row],[MDS Census]]</f>
        <v>0.13674307218611015</v>
      </c>
      <c r="S166" s="6">
        <v>0.5661956521739131</v>
      </c>
      <c r="T166" s="6">
        <v>3.8196739130434785</v>
      </c>
      <c r="U166" s="6">
        <v>0</v>
      </c>
      <c r="V166" s="6">
        <f>SUM(NonNurse[[#This Row],[Occupational Therapist Hours]],NonNurse[[#This Row],[OT Assistant Hours]],NonNurse[[#This Row],[OT Aide Hours]])/NonNurse[[#This Row],[MDS Census]]</f>
        <v>0.13804310639753678</v>
      </c>
      <c r="W166" s="6">
        <v>0.74565217391304339</v>
      </c>
      <c r="X166" s="6">
        <v>4.3208695652173921</v>
      </c>
      <c r="Y166" s="6">
        <v>0.94565217391304346</v>
      </c>
      <c r="Z166" s="6">
        <f>SUM(NonNurse[[#This Row],[Physical Therapist (PT) Hours]],NonNurse[[#This Row],[PT Assistant Hours]],NonNurse[[#This Row],[PT Aide Hours]])/NonNurse[[#This Row],[MDS Census]]</f>
        <v>0.18923024290112903</v>
      </c>
      <c r="AA166" s="6">
        <v>0</v>
      </c>
      <c r="AB166" s="6">
        <v>0</v>
      </c>
      <c r="AC166" s="6">
        <v>0</v>
      </c>
      <c r="AD166" s="6">
        <v>23.883695652173905</v>
      </c>
      <c r="AE166" s="6">
        <v>0</v>
      </c>
      <c r="AF166" s="6">
        <v>0</v>
      </c>
      <c r="AG166" s="6">
        <v>0</v>
      </c>
      <c r="AH166" s="1">
        <v>265385</v>
      </c>
      <c r="AI166">
        <v>7</v>
      </c>
    </row>
    <row r="167" spans="1:35" x14ac:dyDescent="0.25">
      <c r="A167" t="s">
        <v>496</v>
      </c>
      <c r="B167" t="s">
        <v>220</v>
      </c>
      <c r="C167" t="s">
        <v>732</v>
      </c>
      <c r="D167" t="s">
        <v>600</v>
      </c>
      <c r="E167" s="6">
        <v>34.010869565217391</v>
      </c>
      <c r="F167" s="6">
        <v>4.7826086956521738</v>
      </c>
      <c r="G167" s="6">
        <v>0</v>
      </c>
      <c r="H167" s="6">
        <v>8.478260869565217E-2</v>
      </c>
      <c r="I167" s="6">
        <v>0</v>
      </c>
      <c r="J167" s="6">
        <v>0</v>
      </c>
      <c r="K167" s="6">
        <v>0</v>
      </c>
      <c r="L167" s="6">
        <v>2.8489130434782606</v>
      </c>
      <c r="M167" s="6">
        <v>10.01195652173913</v>
      </c>
      <c r="N167" s="6">
        <v>0</v>
      </c>
      <c r="O167" s="6">
        <f>SUM(NonNurse[[#This Row],[Qualified Social Work Staff Hours]],NonNurse[[#This Row],[Other Social Work Staff Hours]])/NonNurse[[#This Row],[MDS Census]]</f>
        <v>0.29437519974432724</v>
      </c>
      <c r="P167" s="6">
        <v>0</v>
      </c>
      <c r="Q167" s="6">
        <v>4.0608695652173914</v>
      </c>
      <c r="R167" s="6">
        <f>SUM(NonNurse[[#This Row],[Qualified Activities Professional Hours]],NonNurse[[#This Row],[Other Activities Professional Hours]])/NonNurse[[#This Row],[MDS Census]]</f>
        <v>0.1193991690635986</v>
      </c>
      <c r="S167" s="6">
        <v>4.1859782608695646</v>
      </c>
      <c r="T167" s="6">
        <v>4.3055434782608701</v>
      </c>
      <c r="U167" s="6">
        <v>0</v>
      </c>
      <c r="V167" s="6">
        <f>SUM(NonNurse[[#This Row],[Occupational Therapist Hours]],NonNurse[[#This Row],[OT Assistant Hours]],NonNurse[[#This Row],[OT Aide Hours]])/NonNurse[[#This Row],[MDS Census]]</f>
        <v>0.24967082134867369</v>
      </c>
      <c r="W167" s="6">
        <v>3.8476086956521733</v>
      </c>
      <c r="X167" s="6">
        <v>4.5488043478260876</v>
      </c>
      <c r="Y167" s="6">
        <v>0.70652173913043481</v>
      </c>
      <c r="Z167" s="6">
        <f>SUM(NonNurse[[#This Row],[Physical Therapist (PT) Hours]],NonNurse[[#This Row],[PT Assistant Hours]],NonNurse[[#This Row],[PT Aide Hours]])/NonNurse[[#This Row],[MDS Census]]</f>
        <v>0.26764781080217326</v>
      </c>
      <c r="AA167" s="6">
        <v>0</v>
      </c>
      <c r="AB167" s="6">
        <v>0</v>
      </c>
      <c r="AC167" s="6">
        <v>0</v>
      </c>
      <c r="AD167" s="6">
        <v>0.416304347826087</v>
      </c>
      <c r="AE167" s="6">
        <v>0</v>
      </c>
      <c r="AF167" s="6">
        <v>0</v>
      </c>
      <c r="AG167" s="6">
        <v>0</v>
      </c>
      <c r="AH167" s="1">
        <v>265531</v>
      </c>
      <c r="AI167">
        <v>7</v>
      </c>
    </row>
    <row r="168" spans="1:35" x14ac:dyDescent="0.25">
      <c r="A168" t="s">
        <v>496</v>
      </c>
      <c r="B168" t="s">
        <v>65</v>
      </c>
      <c r="C168" t="s">
        <v>745</v>
      </c>
      <c r="D168" t="s">
        <v>606</v>
      </c>
      <c r="E168" s="6">
        <v>74.119565217391298</v>
      </c>
      <c r="F168" s="6">
        <v>10.642934782608698</v>
      </c>
      <c r="G168" s="6">
        <v>0.18478260869565216</v>
      </c>
      <c r="H168" s="6">
        <v>0.25532608695652176</v>
      </c>
      <c r="I168" s="6">
        <v>0.4891304347826087</v>
      </c>
      <c r="J168" s="6">
        <v>0</v>
      </c>
      <c r="K168" s="6">
        <v>0</v>
      </c>
      <c r="L168" s="6">
        <v>2.8992391304347827</v>
      </c>
      <c r="M168" s="6">
        <v>0</v>
      </c>
      <c r="N168" s="6">
        <v>4.7940217391304358</v>
      </c>
      <c r="O168" s="6">
        <f>SUM(NonNurse[[#This Row],[Qualified Social Work Staff Hours]],NonNurse[[#This Row],[Other Social Work Staff Hours]])/NonNurse[[#This Row],[MDS Census]]</f>
        <v>6.4679571784719184E-2</v>
      </c>
      <c r="P168" s="6">
        <v>0</v>
      </c>
      <c r="Q168" s="6">
        <v>5.6934782608695649</v>
      </c>
      <c r="R168" s="6">
        <f>SUM(NonNurse[[#This Row],[Qualified Activities Professional Hours]],NonNurse[[#This Row],[Other Activities Professional Hours]])/NonNurse[[#This Row],[MDS Census]]</f>
        <v>7.6814782226132861E-2</v>
      </c>
      <c r="S168" s="6">
        <v>0.26586956521739141</v>
      </c>
      <c r="T168" s="6">
        <v>4.3888043478260874</v>
      </c>
      <c r="U168" s="6">
        <v>0</v>
      </c>
      <c r="V168" s="6">
        <f>SUM(NonNurse[[#This Row],[Occupational Therapist Hours]],NonNurse[[#This Row],[OT Assistant Hours]],NonNurse[[#This Row],[OT Aide Hours]])/NonNurse[[#This Row],[MDS Census]]</f>
        <v>6.2799530722979918E-2</v>
      </c>
      <c r="W168" s="6">
        <v>5.6241304347826082</v>
      </c>
      <c r="X168" s="6">
        <v>0</v>
      </c>
      <c r="Y168" s="6">
        <v>0</v>
      </c>
      <c r="Z168" s="6">
        <f>SUM(NonNurse[[#This Row],[Physical Therapist (PT) Hours]],NonNurse[[#This Row],[PT Assistant Hours]],NonNurse[[#This Row],[PT Aide Hours]])/NonNurse[[#This Row],[MDS Census]]</f>
        <v>7.5879161167326584E-2</v>
      </c>
      <c r="AA168" s="6">
        <v>0</v>
      </c>
      <c r="AB168" s="6">
        <v>0</v>
      </c>
      <c r="AC168" s="6">
        <v>0</v>
      </c>
      <c r="AD168" s="6">
        <v>0</v>
      </c>
      <c r="AE168" s="6">
        <v>0</v>
      </c>
      <c r="AF168" s="6">
        <v>0</v>
      </c>
      <c r="AG168" s="6">
        <v>0</v>
      </c>
      <c r="AH168" s="1">
        <v>265239</v>
      </c>
      <c r="AI168">
        <v>7</v>
      </c>
    </row>
    <row r="169" spans="1:35" x14ac:dyDescent="0.25">
      <c r="A169" t="s">
        <v>496</v>
      </c>
      <c r="B169" t="s">
        <v>277</v>
      </c>
      <c r="C169" t="s">
        <v>817</v>
      </c>
      <c r="D169" t="s">
        <v>594</v>
      </c>
      <c r="E169" s="6">
        <v>33.793478260869563</v>
      </c>
      <c r="F169" s="6">
        <v>5.7391304347826084</v>
      </c>
      <c r="G169" s="6">
        <v>0.13043478260869565</v>
      </c>
      <c r="H169" s="6">
        <v>9.7826086956521743E-2</v>
      </c>
      <c r="I169" s="6">
        <v>0.19565217391304349</v>
      </c>
      <c r="J169" s="6">
        <v>0</v>
      </c>
      <c r="K169" s="6">
        <v>0</v>
      </c>
      <c r="L169" s="6">
        <v>0.39706521739130435</v>
      </c>
      <c r="M169" s="6">
        <v>0</v>
      </c>
      <c r="N169" s="6">
        <v>5.0896739130434785</v>
      </c>
      <c r="O169" s="6">
        <f>SUM(NonNurse[[#This Row],[Qualified Social Work Staff Hours]],NonNurse[[#This Row],[Other Social Work Staff Hours]])/NonNurse[[#This Row],[MDS Census]]</f>
        <v>0.15061112898037957</v>
      </c>
      <c r="P169" s="6">
        <v>4.7934782608695654</v>
      </c>
      <c r="Q169" s="6">
        <v>0</v>
      </c>
      <c r="R169" s="6">
        <f>SUM(NonNurse[[#This Row],[Qualified Activities Professional Hours]],NonNurse[[#This Row],[Other Activities Professional Hours]])/NonNurse[[#This Row],[MDS Census]]</f>
        <v>0.1418462528144098</v>
      </c>
      <c r="S169" s="6">
        <v>0.28934782608695647</v>
      </c>
      <c r="T169" s="6">
        <v>2.9077173913043479</v>
      </c>
      <c r="U169" s="6">
        <v>0</v>
      </c>
      <c r="V169" s="6">
        <f>SUM(NonNurse[[#This Row],[Occupational Therapist Hours]],NonNurse[[#This Row],[OT Assistant Hours]],NonNurse[[#This Row],[OT Aide Hours]])/NonNurse[[#This Row],[MDS Census]]</f>
        <v>9.4605982631071089E-2</v>
      </c>
      <c r="W169" s="6">
        <v>0.37478260869565205</v>
      </c>
      <c r="X169" s="6">
        <v>5.8531521739130463</v>
      </c>
      <c r="Y169" s="6">
        <v>0</v>
      </c>
      <c r="Z169" s="6">
        <f>SUM(NonNurse[[#This Row],[Physical Therapist (PT) Hours]],NonNurse[[#This Row],[PT Assistant Hours]],NonNurse[[#This Row],[PT Aide Hours]])/NonNurse[[#This Row],[MDS Census]]</f>
        <v>0.18429398520424584</v>
      </c>
      <c r="AA169" s="6">
        <v>0</v>
      </c>
      <c r="AB169" s="6">
        <v>0</v>
      </c>
      <c r="AC169" s="6">
        <v>0</v>
      </c>
      <c r="AD169" s="6">
        <v>0</v>
      </c>
      <c r="AE169" s="6">
        <v>0</v>
      </c>
      <c r="AF169" s="6">
        <v>0</v>
      </c>
      <c r="AG169" s="6">
        <v>0</v>
      </c>
      <c r="AH169" s="1">
        <v>265632</v>
      </c>
      <c r="AI169">
        <v>7</v>
      </c>
    </row>
    <row r="170" spans="1:35" x14ac:dyDescent="0.25">
      <c r="A170" t="s">
        <v>496</v>
      </c>
      <c r="B170" t="s">
        <v>207</v>
      </c>
      <c r="C170" t="s">
        <v>763</v>
      </c>
      <c r="D170" t="s">
        <v>538</v>
      </c>
      <c r="E170" s="6">
        <v>92.228260869565219</v>
      </c>
      <c r="F170" s="6">
        <v>7.3268478260869587</v>
      </c>
      <c r="G170" s="6">
        <v>0</v>
      </c>
      <c r="H170" s="6">
        <v>0</v>
      </c>
      <c r="I170" s="6">
        <v>0</v>
      </c>
      <c r="J170" s="6">
        <v>0</v>
      </c>
      <c r="K170" s="6">
        <v>0</v>
      </c>
      <c r="L170" s="6">
        <v>0</v>
      </c>
      <c r="M170" s="6">
        <v>0</v>
      </c>
      <c r="N170" s="6">
        <v>0</v>
      </c>
      <c r="O170" s="6">
        <f>SUM(NonNurse[[#This Row],[Qualified Social Work Staff Hours]],NonNurse[[#This Row],[Other Social Work Staff Hours]])/NonNurse[[#This Row],[MDS Census]]</f>
        <v>0</v>
      </c>
      <c r="P170" s="6">
        <v>0</v>
      </c>
      <c r="Q170" s="6">
        <v>0</v>
      </c>
      <c r="R170" s="6">
        <f>SUM(NonNurse[[#This Row],[Qualified Activities Professional Hours]],NonNurse[[#This Row],[Other Activities Professional Hours]])/NonNurse[[#This Row],[MDS Census]]</f>
        <v>0</v>
      </c>
      <c r="S170" s="6">
        <v>0</v>
      </c>
      <c r="T170" s="6">
        <v>0</v>
      </c>
      <c r="U170" s="6">
        <v>0</v>
      </c>
      <c r="V170" s="6">
        <f>SUM(NonNurse[[#This Row],[Occupational Therapist Hours]],NonNurse[[#This Row],[OT Assistant Hours]],NonNurse[[#This Row],[OT Aide Hours]])/NonNurse[[#This Row],[MDS Census]]</f>
        <v>0</v>
      </c>
      <c r="W170" s="6">
        <v>0</v>
      </c>
      <c r="X170" s="6">
        <v>0</v>
      </c>
      <c r="Y170" s="6">
        <v>0</v>
      </c>
      <c r="Z170" s="6">
        <f>SUM(NonNurse[[#This Row],[Physical Therapist (PT) Hours]],NonNurse[[#This Row],[PT Assistant Hours]],NonNurse[[#This Row],[PT Aide Hours]])/NonNurse[[#This Row],[MDS Census]]</f>
        <v>0</v>
      </c>
      <c r="AA170" s="6">
        <v>0</v>
      </c>
      <c r="AB170" s="6">
        <v>0</v>
      </c>
      <c r="AC170" s="6">
        <v>0</v>
      </c>
      <c r="AD170" s="6">
        <v>0</v>
      </c>
      <c r="AE170" s="6">
        <v>0</v>
      </c>
      <c r="AF170" s="6">
        <v>0</v>
      </c>
      <c r="AG170" s="6">
        <v>0</v>
      </c>
      <c r="AH170" s="1">
        <v>265510</v>
      </c>
      <c r="AI170">
        <v>7</v>
      </c>
    </row>
    <row r="171" spans="1:35" x14ac:dyDescent="0.25">
      <c r="A171" t="s">
        <v>496</v>
      </c>
      <c r="B171" t="s">
        <v>298</v>
      </c>
      <c r="C171" t="s">
        <v>635</v>
      </c>
      <c r="D171" t="s">
        <v>588</v>
      </c>
      <c r="E171" s="6">
        <v>53.478260869565219</v>
      </c>
      <c r="F171" s="6">
        <v>5.7391304347826084</v>
      </c>
      <c r="G171" s="6">
        <v>0.2608695652173913</v>
      </c>
      <c r="H171" s="6">
        <v>0.19565217391304349</v>
      </c>
      <c r="I171" s="6">
        <v>0.16304347826086957</v>
      </c>
      <c r="J171" s="6">
        <v>0</v>
      </c>
      <c r="K171" s="6">
        <v>0</v>
      </c>
      <c r="L171" s="6">
        <v>0</v>
      </c>
      <c r="M171" s="6">
        <v>0.21467391304347827</v>
      </c>
      <c r="N171" s="6">
        <v>9.616847826086957</v>
      </c>
      <c r="O171" s="6">
        <f>SUM(NonNurse[[#This Row],[Qualified Social Work Staff Hours]],NonNurse[[#This Row],[Other Social Work Staff Hours]])/NonNurse[[#This Row],[MDS Census]]</f>
        <v>0.18384146341463414</v>
      </c>
      <c r="P171" s="6">
        <v>5.0489130434782608</v>
      </c>
      <c r="Q171" s="6">
        <v>0</v>
      </c>
      <c r="R171" s="6">
        <f>SUM(NonNurse[[#This Row],[Qualified Activities Professional Hours]],NonNurse[[#This Row],[Other Activities Professional Hours]])/NonNurse[[#This Row],[MDS Census]]</f>
        <v>9.4410569105691053E-2</v>
      </c>
      <c r="S171" s="6">
        <v>0</v>
      </c>
      <c r="T171" s="6">
        <v>0</v>
      </c>
      <c r="U171" s="6">
        <v>0</v>
      </c>
      <c r="V171" s="6">
        <f>SUM(NonNurse[[#This Row],[Occupational Therapist Hours]],NonNurse[[#This Row],[OT Assistant Hours]],NonNurse[[#This Row],[OT Aide Hours]])/NonNurse[[#This Row],[MDS Census]]</f>
        <v>0</v>
      </c>
      <c r="W171" s="6">
        <v>0</v>
      </c>
      <c r="X171" s="6">
        <v>0</v>
      </c>
      <c r="Y171" s="6">
        <v>0</v>
      </c>
      <c r="Z171" s="6">
        <f>SUM(NonNurse[[#This Row],[Physical Therapist (PT) Hours]],NonNurse[[#This Row],[PT Assistant Hours]],NonNurse[[#This Row],[PT Aide Hours]])/NonNurse[[#This Row],[MDS Census]]</f>
        <v>0</v>
      </c>
      <c r="AA171" s="6">
        <v>0</v>
      </c>
      <c r="AB171" s="6">
        <v>0</v>
      </c>
      <c r="AC171" s="6">
        <v>0</v>
      </c>
      <c r="AD171" s="6">
        <v>0</v>
      </c>
      <c r="AE171" s="6">
        <v>0</v>
      </c>
      <c r="AF171" s="6">
        <v>0</v>
      </c>
      <c r="AG171" s="6">
        <v>0</v>
      </c>
      <c r="AH171" s="1">
        <v>265665</v>
      </c>
      <c r="AI171">
        <v>7</v>
      </c>
    </row>
    <row r="172" spans="1:35" x14ac:dyDescent="0.25">
      <c r="A172" t="s">
        <v>496</v>
      </c>
      <c r="B172" t="s">
        <v>272</v>
      </c>
      <c r="C172" t="s">
        <v>703</v>
      </c>
      <c r="D172" t="s">
        <v>523</v>
      </c>
      <c r="E172" s="6">
        <v>79.336956521739125</v>
      </c>
      <c r="F172" s="6">
        <v>9.8333695652173905</v>
      </c>
      <c r="G172" s="6">
        <v>0</v>
      </c>
      <c r="H172" s="6">
        <v>0.23282608695652177</v>
      </c>
      <c r="I172" s="6">
        <v>0.61956521739130432</v>
      </c>
      <c r="J172" s="6">
        <v>0</v>
      </c>
      <c r="K172" s="6">
        <v>0</v>
      </c>
      <c r="L172" s="6">
        <v>1.1261956521739134</v>
      </c>
      <c r="M172" s="6">
        <v>0</v>
      </c>
      <c r="N172" s="6">
        <v>5.1738043478260867</v>
      </c>
      <c r="O172" s="6">
        <f>SUM(NonNurse[[#This Row],[Qualified Social Work Staff Hours]],NonNurse[[#This Row],[Other Social Work Staff Hours]])/NonNurse[[#This Row],[MDS Census]]</f>
        <v>6.5213042882586655E-2</v>
      </c>
      <c r="P172" s="6">
        <v>3.6415217391304338</v>
      </c>
      <c r="Q172" s="6">
        <v>4.4719565217391297</v>
      </c>
      <c r="R172" s="6">
        <f>SUM(NonNurse[[#This Row],[Qualified Activities Professional Hours]],NonNurse[[#This Row],[Other Activities Professional Hours]])/NonNurse[[#This Row],[MDS Census]]</f>
        <v>0.10226606384436222</v>
      </c>
      <c r="S172" s="6">
        <v>2.4817391304347822</v>
      </c>
      <c r="T172" s="6">
        <v>5.4565217391304342E-2</v>
      </c>
      <c r="U172" s="6">
        <v>0</v>
      </c>
      <c r="V172" s="6">
        <f>SUM(NonNurse[[#This Row],[Occupational Therapist Hours]],NonNurse[[#This Row],[OT Assistant Hours]],NonNurse[[#This Row],[OT Aide Hours]])/NonNurse[[#This Row],[MDS Census]]</f>
        <v>3.1968762844225229E-2</v>
      </c>
      <c r="W172" s="6">
        <v>3.8960869565217409</v>
      </c>
      <c r="X172" s="6">
        <v>0</v>
      </c>
      <c r="Y172" s="6">
        <v>0</v>
      </c>
      <c r="Z172" s="6">
        <f>SUM(NonNurse[[#This Row],[Physical Therapist (PT) Hours]],NonNurse[[#This Row],[PT Assistant Hours]],NonNurse[[#This Row],[PT Aide Hours]])/NonNurse[[#This Row],[MDS Census]]</f>
        <v>4.9108096999589013E-2</v>
      </c>
      <c r="AA172" s="6">
        <v>0</v>
      </c>
      <c r="AB172" s="6">
        <v>0</v>
      </c>
      <c r="AC172" s="6">
        <v>0</v>
      </c>
      <c r="AD172" s="6">
        <v>0</v>
      </c>
      <c r="AE172" s="6">
        <v>0</v>
      </c>
      <c r="AF172" s="6">
        <v>0</v>
      </c>
      <c r="AG172" s="6">
        <v>0</v>
      </c>
      <c r="AH172" s="1">
        <v>265620</v>
      </c>
      <c r="AI172">
        <v>7</v>
      </c>
    </row>
    <row r="173" spans="1:35" x14ac:dyDescent="0.25">
      <c r="A173" t="s">
        <v>496</v>
      </c>
      <c r="B173" t="s">
        <v>253</v>
      </c>
      <c r="C173" t="s">
        <v>716</v>
      </c>
      <c r="D173" t="s">
        <v>610</v>
      </c>
      <c r="E173" s="6">
        <v>117.10869565217391</v>
      </c>
      <c r="F173" s="6">
        <v>6.1956521739130439</v>
      </c>
      <c r="G173" s="6">
        <v>0</v>
      </c>
      <c r="H173" s="6">
        <v>0</v>
      </c>
      <c r="I173" s="6">
        <v>0</v>
      </c>
      <c r="J173" s="6">
        <v>0</v>
      </c>
      <c r="K173" s="6">
        <v>0</v>
      </c>
      <c r="L173" s="6">
        <v>1.283478260869565</v>
      </c>
      <c r="M173" s="6">
        <v>1.7608695652173914</v>
      </c>
      <c r="N173" s="6">
        <v>1.955434782608696</v>
      </c>
      <c r="O173" s="6">
        <f>SUM(NonNurse[[#This Row],[Qualified Social Work Staff Hours]],NonNurse[[#This Row],[Other Social Work Staff Hours]])/NonNurse[[#This Row],[MDS Census]]</f>
        <v>3.1733803601262302E-2</v>
      </c>
      <c r="P173" s="6">
        <v>1.0206521739130434</v>
      </c>
      <c r="Q173" s="6">
        <v>24.29347826086957</v>
      </c>
      <c r="R173" s="6">
        <f>SUM(NonNurse[[#This Row],[Qualified Activities Professional Hours]],NonNurse[[#This Row],[Other Activities Professional Hours]])/NonNurse[[#This Row],[MDS Census]]</f>
        <v>0.21615927232225732</v>
      </c>
      <c r="S173" s="6">
        <v>1.7697826086956525</v>
      </c>
      <c r="T173" s="6">
        <v>8.3040217391304356</v>
      </c>
      <c r="U173" s="6">
        <v>0</v>
      </c>
      <c r="V173" s="6">
        <f>SUM(NonNurse[[#This Row],[Occupational Therapist Hours]],NonNurse[[#This Row],[OT Assistant Hours]],NonNurse[[#This Row],[OT Aide Hours]])/NonNurse[[#This Row],[MDS Census]]</f>
        <v>8.6020976424726212E-2</v>
      </c>
      <c r="W173" s="6">
        <v>2.9569565217391305</v>
      </c>
      <c r="X173" s="6">
        <v>3.8572826086956518</v>
      </c>
      <c r="Y173" s="6">
        <v>0</v>
      </c>
      <c r="Z173" s="6">
        <f>SUM(NonNurse[[#This Row],[Physical Therapist (PT) Hours]],NonNurse[[#This Row],[PT Assistant Hours]],NonNurse[[#This Row],[PT Aide Hours]])/NonNurse[[#This Row],[MDS Census]]</f>
        <v>5.8187302765917943E-2</v>
      </c>
      <c r="AA173" s="6">
        <v>0</v>
      </c>
      <c r="AB173" s="6">
        <v>0</v>
      </c>
      <c r="AC173" s="6">
        <v>0</v>
      </c>
      <c r="AD173" s="6">
        <v>11.411956521739132</v>
      </c>
      <c r="AE173" s="6">
        <v>0</v>
      </c>
      <c r="AF173" s="6">
        <v>0</v>
      </c>
      <c r="AG173" s="6">
        <v>0</v>
      </c>
      <c r="AH173" s="1">
        <v>265585</v>
      </c>
      <c r="AI173">
        <v>7</v>
      </c>
    </row>
    <row r="174" spans="1:35" x14ac:dyDescent="0.25">
      <c r="A174" t="s">
        <v>496</v>
      </c>
      <c r="B174" t="s">
        <v>349</v>
      </c>
      <c r="C174" t="s">
        <v>711</v>
      </c>
      <c r="D174" t="s">
        <v>543</v>
      </c>
      <c r="E174" s="6">
        <v>31.565217391304348</v>
      </c>
      <c r="F174" s="6">
        <v>5.4782608695652177</v>
      </c>
      <c r="G174" s="6">
        <v>0.23369565217391305</v>
      </c>
      <c r="H174" s="6">
        <v>0.10869565217391304</v>
      </c>
      <c r="I174" s="6">
        <v>0.13043478260869565</v>
      </c>
      <c r="J174" s="6">
        <v>0</v>
      </c>
      <c r="K174" s="6">
        <v>0</v>
      </c>
      <c r="L174" s="6">
        <v>1.0117391304347825</v>
      </c>
      <c r="M174" s="6">
        <v>9.4347826086956521E-2</v>
      </c>
      <c r="N174" s="6">
        <v>3.905217391304348</v>
      </c>
      <c r="O174" s="6">
        <f>SUM(NonNurse[[#This Row],[Qualified Social Work Staff Hours]],NonNurse[[#This Row],[Other Social Work Staff Hours]])/NonNurse[[#This Row],[MDS Census]]</f>
        <v>0.12670798898071625</v>
      </c>
      <c r="P174" s="6">
        <v>4.7006521739130429</v>
      </c>
      <c r="Q174" s="6">
        <v>0.22282608695652173</v>
      </c>
      <c r="R174" s="6">
        <f>SUM(NonNurse[[#This Row],[Qualified Activities Professional Hours]],NonNurse[[#This Row],[Other Activities Professional Hours]])/NonNurse[[#This Row],[MDS Census]]</f>
        <v>0.15597796143250686</v>
      </c>
      <c r="S174" s="6">
        <v>0.43043478260869561</v>
      </c>
      <c r="T174" s="6">
        <v>2.4820652173913045</v>
      </c>
      <c r="U174" s="6">
        <v>0</v>
      </c>
      <c r="V174" s="6">
        <f>SUM(NonNurse[[#This Row],[Occupational Therapist Hours]],NonNurse[[#This Row],[OT Assistant Hours]],NonNurse[[#This Row],[OT Aide Hours]])/NonNurse[[#This Row],[MDS Census]]</f>
        <v>9.2269283746556477E-2</v>
      </c>
      <c r="W174" s="6">
        <v>0.76358695652173925</v>
      </c>
      <c r="X174" s="6">
        <v>3.3242391304347829</v>
      </c>
      <c r="Y174" s="6">
        <v>0</v>
      </c>
      <c r="Z174" s="6">
        <f>SUM(NonNurse[[#This Row],[Physical Therapist (PT) Hours]],NonNurse[[#This Row],[PT Assistant Hours]],NonNurse[[#This Row],[PT Aide Hours]])/NonNurse[[#This Row],[MDS Census]]</f>
        <v>0.12950413223140497</v>
      </c>
      <c r="AA174" s="6">
        <v>0</v>
      </c>
      <c r="AB174" s="6">
        <v>0</v>
      </c>
      <c r="AC174" s="6">
        <v>0</v>
      </c>
      <c r="AD174" s="6">
        <v>0</v>
      </c>
      <c r="AE174" s="6">
        <v>0</v>
      </c>
      <c r="AF174" s="6">
        <v>0</v>
      </c>
      <c r="AG174" s="6">
        <v>0</v>
      </c>
      <c r="AH174" s="1">
        <v>265739</v>
      </c>
      <c r="AI174">
        <v>7</v>
      </c>
    </row>
    <row r="175" spans="1:35" x14ac:dyDescent="0.25">
      <c r="A175" t="s">
        <v>496</v>
      </c>
      <c r="B175" t="s">
        <v>467</v>
      </c>
      <c r="C175" t="s">
        <v>700</v>
      </c>
      <c r="D175" t="s">
        <v>538</v>
      </c>
      <c r="E175" s="6">
        <v>14.956521739130435</v>
      </c>
      <c r="F175" s="6">
        <v>5.2608695652173916</v>
      </c>
      <c r="G175" s="6">
        <v>0</v>
      </c>
      <c r="H175" s="6">
        <v>6.5217391304347824E-2</v>
      </c>
      <c r="I175" s="6">
        <v>4.3478260869565216E-2</v>
      </c>
      <c r="J175" s="6">
        <v>0</v>
      </c>
      <c r="K175" s="6">
        <v>0</v>
      </c>
      <c r="L175" s="6">
        <v>0</v>
      </c>
      <c r="M175" s="6">
        <v>5.7054347826086964</v>
      </c>
      <c r="N175" s="6">
        <v>0</v>
      </c>
      <c r="O175" s="6">
        <f>SUM(NonNurse[[#This Row],[Qualified Social Work Staff Hours]],NonNurse[[#This Row],[Other Social Work Staff Hours]])/NonNurse[[#This Row],[MDS Census]]</f>
        <v>0.38146802325581397</v>
      </c>
      <c r="P175" s="6">
        <v>0</v>
      </c>
      <c r="Q175" s="6">
        <v>0</v>
      </c>
      <c r="R175" s="6">
        <f>SUM(NonNurse[[#This Row],[Qualified Activities Professional Hours]],NonNurse[[#This Row],[Other Activities Professional Hours]])/NonNurse[[#This Row],[MDS Census]]</f>
        <v>0</v>
      </c>
      <c r="S175" s="6">
        <v>0</v>
      </c>
      <c r="T175" s="6">
        <v>0</v>
      </c>
      <c r="U175" s="6">
        <v>0</v>
      </c>
      <c r="V175" s="6">
        <f>SUM(NonNurse[[#This Row],[Occupational Therapist Hours]],NonNurse[[#This Row],[OT Assistant Hours]],NonNurse[[#This Row],[OT Aide Hours]])/NonNurse[[#This Row],[MDS Census]]</f>
        <v>0</v>
      </c>
      <c r="W175" s="6">
        <v>0</v>
      </c>
      <c r="X175" s="6">
        <v>0</v>
      </c>
      <c r="Y175" s="6">
        <v>0</v>
      </c>
      <c r="Z175" s="6">
        <f>SUM(NonNurse[[#This Row],[Physical Therapist (PT) Hours]],NonNurse[[#This Row],[PT Assistant Hours]],NonNurse[[#This Row],[PT Aide Hours]])/NonNurse[[#This Row],[MDS Census]]</f>
        <v>0</v>
      </c>
      <c r="AA175" s="6">
        <v>0</v>
      </c>
      <c r="AB175" s="6">
        <v>0</v>
      </c>
      <c r="AC175" s="6">
        <v>0</v>
      </c>
      <c r="AD175" s="6">
        <v>0</v>
      </c>
      <c r="AE175" s="6">
        <v>0</v>
      </c>
      <c r="AF175" s="6">
        <v>0</v>
      </c>
      <c r="AG175" s="6">
        <v>0</v>
      </c>
      <c r="AH175" t="s">
        <v>3</v>
      </c>
      <c r="AI175">
        <v>7</v>
      </c>
    </row>
    <row r="176" spans="1:35" x14ac:dyDescent="0.25">
      <c r="A176" t="s">
        <v>496</v>
      </c>
      <c r="B176" t="s">
        <v>182</v>
      </c>
      <c r="C176" t="s">
        <v>719</v>
      </c>
      <c r="D176" t="s">
        <v>594</v>
      </c>
      <c r="E176" s="6">
        <v>51.380434782608695</v>
      </c>
      <c r="F176" s="6">
        <v>5.7391304347826084</v>
      </c>
      <c r="G176" s="6">
        <v>0.2608695652173913</v>
      </c>
      <c r="H176" s="6">
        <v>0.24456521739130435</v>
      </c>
      <c r="I176" s="6">
        <v>0.2391304347826087</v>
      </c>
      <c r="J176" s="6">
        <v>0</v>
      </c>
      <c r="K176" s="6">
        <v>0</v>
      </c>
      <c r="L176" s="6">
        <v>0.93597826086956537</v>
      </c>
      <c r="M176" s="6">
        <v>0</v>
      </c>
      <c r="N176" s="6">
        <v>4.7934782608695654</v>
      </c>
      <c r="O176" s="6">
        <f>SUM(NonNurse[[#This Row],[Qualified Social Work Staff Hours]],NonNurse[[#This Row],[Other Social Work Staff Hours]])/NonNurse[[#This Row],[MDS Census]]</f>
        <v>9.3293843875608212E-2</v>
      </c>
      <c r="P176" s="6">
        <v>4.4211956521739131</v>
      </c>
      <c r="Q176" s="6">
        <v>3.4048913043478262</v>
      </c>
      <c r="R176" s="6">
        <f>SUM(NonNurse[[#This Row],[Qualified Activities Professional Hours]],NonNurse[[#This Row],[Other Activities Professional Hours]])/NonNurse[[#This Row],[MDS Census]]</f>
        <v>0.15231647979691137</v>
      </c>
      <c r="S176" s="6">
        <v>4.4459782608695653</v>
      </c>
      <c r="T176" s="6">
        <v>4.9651086956521713</v>
      </c>
      <c r="U176" s="6">
        <v>0</v>
      </c>
      <c r="V176" s="6">
        <f>SUM(NonNurse[[#This Row],[Occupational Therapist Hours]],NonNurse[[#This Row],[OT Assistant Hours]],NonNurse[[#This Row],[OT Aide Hours]])/NonNurse[[#This Row],[MDS Census]]</f>
        <v>0.18316479796911353</v>
      </c>
      <c r="W176" s="6">
        <v>4.6036956521739132</v>
      </c>
      <c r="X176" s="6">
        <v>3.3928260869565223</v>
      </c>
      <c r="Y176" s="6">
        <v>0</v>
      </c>
      <c r="Z176" s="6">
        <f>SUM(NonNurse[[#This Row],[Physical Therapist (PT) Hours]],NonNurse[[#This Row],[PT Assistant Hours]],NonNurse[[#This Row],[PT Aide Hours]])/NonNurse[[#This Row],[MDS Census]]</f>
        <v>0.15563359424582188</v>
      </c>
      <c r="AA176" s="6">
        <v>0</v>
      </c>
      <c r="AB176" s="6">
        <v>0</v>
      </c>
      <c r="AC176" s="6">
        <v>0</v>
      </c>
      <c r="AD176" s="6">
        <v>0</v>
      </c>
      <c r="AE176" s="6">
        <v>0</v>
      </c>
      <c r="AF176" s="6">
        <v>0</v>
      </c>
      <c r="AG176" s="6">
        <v>0</v>
      </c>
      <c r="AH176" s="1">
        <v>265470</v>
      </c>
      <c r="AI176">
        <v>7</v>
      </c>
    </row>
    <row r="177" spans="1:35" x14ac:dyDescent="0.25">
      <c r="A177" t="s">
        <v>496</v>
      </c>
      <c r="B177" t="s">
        <v>134</v>
      </c>
      <c r="C177" t="s">
        <v>775</v>
      </c>
      <c r="D177" t="s">
        <v>572</v>
      </c>
      <c r="E177" s="6">
        <v>81.228260869565219</v>
      </c>
      <c r="F177" s="6">
        <v>5.7391304347826084</v>
      </c>
      <c r="G177" s="6">
        <v>0.2608695652173913</v>
      </c>
      <c r="H177" s="6">
        <v>0.1358695652173913</v>
      </c>
      <c r="I177" s="6">
        <v>0.2608695652173913</v>
      </c>
      <c r="J177" s="6">
        <v>0</v>
      </c>
      <c r="K177" s="6">
        <v>0</v>
      </c>
      <c r="L177" s="6">
        <v>1.2708695652173909</v>
      </c>
      <c r="M177" s="6">
        <v>0</v>
      </c>
      <c r="N177" s="6">
        <v>4.9945652173913047</v>
      </c>
      <c r="O177" s="6">
        <f>SUM(NonNurse[[#This Row],[Qualified Social Work Staff Hours]],NonNurse[[#This Row],[Other Social Work Staff Hours]])/NonNurse[[#This Row],[MDS Census]]</f>
        <v>6.1488023551451894E-2</v>
      </c>
      <c r="P177" s="6">
        <v>5.9347826086956523</v>
      </c>
      <c r="Q177" s="6">
        <v>0</v>
      </c>
      <c r="R177" s="6">
        <f>SUM(NonNurse[[#This Row],[Qualified Activities Professional Hours]],NonNurse[[#This Row],[Other Activities Professional Hours]])/NonNurse[[#This Row],[MDS Census]]</f>
        <v>7.3063026896828587E-2</v>
      </c>
      <c r="S177" s="6">
        <v>0.78228260869565214</v>
      </c>
      <c r="T177" s="6">
        <v>4.005108695652174</v>
      </c>
      <c r="U177" s="6">
        <v>0</v>
      </c>
      <c r="V177" s="6">
        <f>SUM(NonNurse[[#This Row],[Occupational Therapist Hours]],NonNurse[[#This Row],[OT Assistant Hours]],NonNurse[[#This Row],[OT Aide Hours]])/NonNurse[[#This Row],[MDS Census]]</f>
        <v>5.8937508363441728E-2</v>
      </c>
      <c r="W177" s="6">
        <v>8.5760869565217404E-2</v>
      </c>
      <c r="X177" s="6">
        <v>4.4430434782608712</v>
      </c>
      <c r="Y177" s="6">
        <v>0</v>
      </c>
      <c r="Z177" s="6">
        <f>SUM(NonNurse[[#This Row],[Physical Therapist (PT) Hours]],NonNurse[[#This Row],[PT Assistant Hours]],NonNurse[[#This Row],[PT Aide Hours]])/NonNurse[[#This Row],[MDS Census]]</f>
        <v>5.5754047905794218E-2</v>
      </c>
      <c r="AA177" s="6">
        <v>0</v>
      </c>
      <c r="AB177" s="6">
        <v>0</v>
      </c>
      <c r="AC177" s="6">
        <v>0</v>
      </c>
      <c r="AD177" s="6">
        <v>0</v>
      </c>
      <c r="AE177" s="6">
        <v>0</v>
      </c>
      <c r="AF177" s="6">
        <v>0</v>
      </c>
      <c r="AG177" s="6">
        <v>0</v>
      </c>
      <c r="AH177" s="1">
        <v>265387</v>
      </c>
      <c r="AI177">
        <v>7</v>
      </c>
    </row>
    <row r="178" spans="1:35" x14ac:dyDescent="0.25">
      <c r="A178" t="s">
        <v>496</v>
      </c>
      <c r="B178" t="s">
        <v>461</v>
      </c>
      <c r="C178" t="s">
        <v>812</v>
      </c>
      <c r="D178" t="s">
        <v>538</v>
      </c>
      <c r="E178" s="6">
        <v>84.228260869565219</v>
      </c>
      <c r="F178" s="6">
        <v>5.3641304347826084</v>
      </c>
      <c r="G178" s="6">
        <v>0</v>
      </c>
      <c r="H178" s="6">
        <v>0</v>
      </c>
      <c r="I178" s="6">
        <v>0</v>
      </c>
      <c r="J178" s="6">
        <v>0</v>
      </c>
      <c r="K178" s="6">
        <v>0</v>
      </c>
      <c r="L178" s="6">
        <v>9.5384782608695691</v>
      </c>
      <c r="M178" s="6">
        <v>3.4456521739130435</v>
      </c>
      <c r="N178" s="6">
        <v>5.4347826086956523</v>
      </c>
      <c r="O178" s="6">
        <f>SUM(NonNurse[[#This Row],[Qualified Social Work Staff Hours]],NonNurse[[#This Row],[Other Social Work Staff Hours]])/NonNurse[[#This Row],[MDS Census]]</f>
        <v>0.10543295909149566</v>
      </c>
      <c r="P178" s="6">
        <v>0</v>
      </c>
      <c r="Q178" s="6">
        <v>0</v>
      </c>
      <c r="R178" s="6">
        <f>SUM(NonNurse[[#This Row],[Qualified Activities Professional Hours]],NonNurse[[#This Row],[Other Activities Professional Hours]])/NonNurse[[#This Row],[MDS Census]]</f>
        <v>0</v>
      </c>
      <c r="S178" s="6">
        <v>15.968478260869563</v>
      </c>
      <c r="T178" s="6">
        <v>6.3432608695652162</v>
      </c>
      <c r="U178" s="6">
        <v>0</v>
      </c>
      <c r="V178" s="6">
        <f>SUM(NonNurse[[#This Row],[Occupational Therapist Hours]],NonNurse[[#This Row],[OT Assistant Hours]],NonNurse[[#This Row],[OT Aide Hours]])/NonNurse[[#This Row],[MDS Census]]</f>
        <v>0.26489611562782289</v>
      </c>
      <c r="W178" s="6">
        <v>16.328586956521743</v>
      </c>
      <c r="X178" s="6">
        <v>11.939999999999998</v>
      </c>
      <c r="Y178" s="6">
        <v>7.2826086956521738</v>
      </c>
      <c r="Z178" s="6">
        <f>SUM(NonNurse[[#This Row],[Physical Therapist (PT) Hours]],NonNurse[[#This Row],[PT Assistant Hours]],NonNurse[[#This Row],[PT Aide Hours]])/NonNurse[[#This Row],[MDS Census]]</f>
        <v>0.42208155891082721</v>
      </c>
      <c r="AA178" s="6">
        <v>0</v>
      </c>
      <c r="AB178" s="6">
        <v>0</v>
      </c>
      <c r="AC178" s="6">
        <v>0</v>
      </c>
      <c r="AD178" s="6">
        <v>0</v>
      </c>
      <c r="AE178" s="6">
        <v>0</v>
      </c>
      <c r="AF178" s="6">
        <v>0</v>
      </c>
      <c r="AG178" s="6">
        <v>0</v>
      </c>
      <c r="AH178" s="1">
        <v>265880</v>
      </c>
      <c r="AI178">
        <v>7</v>
      </c>
    </row>
    <row r="179" spans="1:35" x14ac:dyDescent="0.25">
      <c r="A179" t="s">
        <v>496</v>
      </c>
      <c r="B179" t="s">
        <v>82</v>
      </c>
      <c r="C179" t="s">
        <v>700</v>
      </c>
      <c r="D179" t="s">
        <v>538</v>
      </c>
      <c r="E179" s="6">
        <v>109.64130434782609</v>
      </c>
      <c r="F179" s="6">
        <v>5.5326086956521738</v>
      </c>
      <c r="G179" s="6">
        <v>0</v>
      </c>
      <c r="H179" s="6">
        <v>0</v>
      </c>
      <c r="I179" s="6">
        <v>0</v>
      </c>
      <c r="J179" s="6">
        <v>0</v>
      </c>
      <c r="K179" s="6">
        <v>0</v>
      </c>
      <c r="L179" s="6">
        <v>7.2052173913043474</v>
      </c>
      <c r="M179" s="6">
        <v>5.5326086956521738</v>
      </c>
      <c r="N179" s="6">
        <v>5.2880434782608692</v>
      </c>
      <c r="O179" s="6">
        <f>SUM(NonNurse[[#This Row],[Qualified Social Work Staff Hours]],NonNurse[[#This Row],[Other Social Work Staff Hours]])/NonNurse[[#This Row],[MDS Census]]</f>
        <v>9.8691384950926928E-2</v>
      </c>
      <c r="P179" s="6">
        <v>0</v>
      </c>
      <c r="Q179" s="6">
        <v>1.8369565217391304</v>
      </c>
      <c r="R179" s="6">
        <f>SUM(NonNurse[[#This Row],[Qualified Activities Professional Hours]],NonNurse[[#This Row],[Other Activities Professional Hours]])/NonNurse[[#This Row],[MDS Census]]</f>
        <v>1.675423812828393E-2</v>
      </c>
      <c r="S179" s="6">
        <v>1.939021739130435</v>
      </c>
      <c r="T179" s="6">
        <v>11.859347826086958</v>
      </c>
      <c r="U179" s="6">
        <v>0</v>
      </c>
      <c r="V179" s="6">
        <f>SUM(NonNurse[[#This Row],[Occupational Therapist Hours]],NonNurse[[#This Row],[OT Assistant Hours]],NonNurse[[#This Row],[OT Aide Hours]])/NonNurse[[#This Row],[MDS Census]]</f>
        <v>0.12585010409437891</v>
      </c>
      <c r="W179" s="6">
        <v>11.539021739130433</v>
      </c>
      <c r="X179" s="6">
        <v>17.814673913043471</v>
      </c>
      <c r="Y179" s="6">
        <v>1.9456521739130435</v>
      </c>
      <c r="Z179" s="6">
        <f>SUM(NonNurse[[#This Row],[Physical Therapist (PT) Hours]],NonNurse[[#This Row],[PT Assistant Hours]],NonNurse[[#This Row],[PT Aide Hours]])/NonNurse[[#This Row],[MDS Census]]</f>
        <v>0.28547040745514018</v>
      </c>
      <c r="AA179" s="6">
        <v>0</v>
      </c>
      <c r="AB179" s="6">
        <v>0</v>
      </c>
      <c r="AC179" s="6">
        <v>0</v>
      </c>
      <c r="AD179" s="6">
        <v>0</v>
      </c>
      <c r="AE179" s="6">
        <v>0</v>
      </c>
      <c r="AF179" s="6">
        <v>0</v>
      </c>
      <c r="AG179" s="6">
        <v>0</v>
      </c>
      <c r="AH179" s="1">
        <v>265303</v>
      </c>
      <c r="AI179">
        <v>7</v>
      </c>
    </row>
    <row r="180" spans="1:35" x14ac:dyDescent="0.25">
      <c r="A180" t="s">
        <v>496</v>
      </c>
      <c r="B180" t="s">
        <v>454</v>
      </c>
      <c r="C180" t="s">
        <v>700</v>
      </c>
      <c r="D180" t="s">
        <v>615</v>
      </c>
      <c r="E180" s="6">
        <v>82.043478260869563</v>
      </c>
      <c r="F180" s="6">
        <v>5.7391304347826084</v>
      </c>
      <c r="G180" s="6">
        <v>0</v>
      </c>
      <c r="H180" s="6">
        <v>0</v>
      </c>
      <c r="I180" s="6">
        <v>0</v>
      </c>
      <c r="J180" s="6">
        <v>0</v>
      </c>
      <c r="K180" s="6">
        <v>0</v>
      </c>
      <c r="L180" s="6">
        <v>0</v>
      </c>
      <c r="M180" s="6">
        <v>5.6576086956521738</v>
      </c>
      <c r="N180" s="6">
        <v>5.3913043478260869</v>
      </c>
      <c r="O180" s="6">
        <f>SUM(NonNurse[[#This Row],[Qualified Social Work Staff Hours]],NonNurse[[#This Row],[Other Social Work Staff Hours]])/NonNurse[[#This Row],[MDS Census]]</f>
        <v>0.1346714361420244</v>
      </c>
      <c r="P180" s="6">
        <v>0</v>
      </c>
      <c r="Q180" s="6">
        <v>0</v>
      </c>
      <c r="R180" s="6">
        <f>SUM(NonNurse[[#This Row],[Qualified Activities Professional Hours]],NonNurse[[#This Row],[Other Activities Professional Hours]])/NonNurse[[#This Row],[MDS Census]]</f>
        <v>0</v>
      </c>
      <c r="S180" s="6">
        <v>0</v>
      </c>
      <c r="T180" s="6">
        <v>0</v>
      </c>
      <c r="U180" s="6">
        <v>0</v>
      </c>
      <c r="V180" s="6">
        <f>SUM(NonNurse[[#This Row],[Occupational Therapist Hours]],NonNurse[[#This Row],[OT Assistant Hours]],NonNurse[[#This Row],[OT Aide Hours]])/NonNurse[[#This Row],[MDS Census]]</f>
        <v>0</v>
      </c>
      <c r="W180" s="6">
        <v>4.9014130434782617</v>
      </c>
      <c r="X180" s="6">
        <v>0</v>
      </c>
      <c r="Y180" s="6">
        <v>0</v>
      </c>
      <c r="Z180" s="6">
        <f>SUM(NonNurse[[#This Row],[Physical Therapist (PT) Hours]],NonNurse[[#This Row],[PT Assistant Hours]],NonNurse[[#This Row],[PT Aide Hours]])/NonNurse[[#This Row],[MDS Census]]</f>
        <v>5.974165341812402E-2</v>
      </c>
      <c r="AA180" s="6">
        <v>0</v>
      </c>
      <c r="AB180" s="6">
        <v>0</v>
      </c>
      <c r="AC180" s="6">
        <v>0</v>
      </c>
      <c r="AD180" s="6">
        <v>0</v>
      </c>
      <c r="AE180" s="6">
        <v>0</v>
      </c>
      <c r="AF180" s="6">
        <v>0</v>
      </c>
      <c r="AG180" s="6">
        <v>1.7038043478260869</v>
      </c>
      <c r="AH180" s="1">
        <v>265872</v>
      </c>
      <c r="AI180">
        <v>7</v>
      </c>
    </row>
    <row r="181" spans="1:35" x14ac:dyDescent="0.25">
      <c r="A181" t="s">
        <v>496</v>
      </c>
      <c r="B181" t="s">
        <v>364</v>
      </c>
      <c r="C181" t="s">
        <v>812</v>
      </c>
      <c r="D181" t="s">
        <v>538</v>
      </c>
      <c r="E181" s="6">
        <v>83.510869565217391</v>
      </c>
      <c r="F181" s="6">
        <v>5.4891304347826084</v>
      </c>
      <c r="G181" s="6">
        <v>0</v>
      </c>
      <c r="H181" s="6">
        <v>0</v>
      </c>
      <c r="I181" s="6">
        <v>0</v>
      </c>
      <c r="J181" s="6">
        <v>0</v>
      </c>
      <c r="K181" s="6">
        <v>0</v>
      </c>
      <c r="L181" s="6">
        <v>0</v>
      </c>
      <c r="M181" s="6">
        <v>5.1304347826086953</v>
      </c>
      <c r="N181" s="6">
        <v>6.1086956521739131</v>
      </c>
      <c r="O181" s="6">
        <f>SUM(NonNurse[[#This Row],[Qualified Social Work Staff Hours]],NonNurse[[#This Row],[Other Social Work Staff Hours]])/NonNurse[[#This Row],[MDS Census]]</f>
        <v>0.13458284524274372</v>
      </c>
      <c r="P181" s="6">
        <v>0</v>
      </c>
      <c r="Q181" s="6">
        <v>11.923913043478262</v>
      </c>
      <c r="R181" s="6">
        <f>SUM(NonNurse[[#This Row],[Qualified Activities Professional Hours]],NonNurse[[#This Row],[Other Activities Professional Hours]])/NonNurse[[#This Row],[MDS Census]]</f>
        <v>0.14278276714824939</v>
      </c>
      <c r="S181" s="6">
        <v>0</v>
      </c>
      <c r="T181" s="6">
        <v>0</v>
      </c>
      <c r="U181" s="6">
        <v>0</v>
      </c>
      <c r="V181" s="6">
        <f>SUM(NonNurse[[#This Row],[Occupational Therapist Hours]],NonNurse[[#This Row],[OT Assistant Hours]],NonNurse[[#This Row],[OT Aide Hours]])/NonNurse[[#This Row],[MDS Census]]</f>
        <v>0</v>
      </c>
      <c r="W181" s="6">
        <v>0</v>
      </c>
      <c r="X181" s="6">
        <v>0</v>
      </c>
      <c r="Y181" s="6">
        <v>6.4782608695652177</v>
      </c>
      <c r="Z181" s="6">
        <f>SUM(NonNurse[[#This Row],[Physical Therapist (PT) Hours]],NonNurse[[#This Row],[PT Assistant Hours]],NonNurse[[#This Row],[PT Aide Hours]])/NonNurse[[#This Row],[MDS Census]]</f>
        <v>7.7573864375894835E-2</v>
      </c>
      <c r="AA181" s="6">
        <v>0</v>
      </c>
      <c r="AB181" s="6">
        <v>0</v>
      </c>
      <c r="AC181" s="6">
        <v>0</v>
      </c>
      <c r="AD181" s="6">
        <v>0</v>
      </c>
      <c r="AE181" s="6">
        <v>0</v>
      </c>
      <c r="AF181" s="6">
        <v>0</v>
      </c>
      <c r="AG181" s="6">
        <v>29.17554347826087</v>
      </c>
      <c r="AH181" s="1">
        <v>265759</v>
      </c>
      <c r="AI181">
        <v>7</v>
      </c>
    </row>
    <row r="182" spans="1:35" x14ac:dyDescent="0.25">
      <c r="A182" t="s">
        <v>496</v>
      </c>
      <c r="B182" t="s">
        <v>311</v>
      </c>
      <c r="C182" t="s">
        <v>675</v>
      </c>
      <c r="D182" t="s">
        <v>538</v>
      </c>
      <c r="E182" s="6">
        <v>69.489130434782609</v>
      </c>
      <c r="F182" s="6">
        <v>0</v>
      </c>
      <c r="G182" s="6">
        <v>0.13043478260869565</v>
      </c>
      <c r="H182" s="6">
        <v>0.21195652173913043</v>
      </c>
      <c r="I182" s="6">
        <v>0.19565217391304349</v>
      </c>
      <c r="J182" s="6">
        <v>0</v>
      </c>
      <c r="K182" s="6">
        <v>0</v>
      </c>
      <c r="L182" s="6">
        <v>2.4828260869565226</v>
      </c>
      <c r="M182" s="6">
        <v>4.7639130434782606</v>
      </c>
      <c r="N182" s="6">
        <v>0</v>
      </c>
      <c r="O182" s="6">
        <f>SUM(NonNurse[[#This Row],[Qualified Social Work Staff Hours]],NonNurse[[#This Row],[Other Social Work Staff Hours]])/NonNurse[[#This Row],[MDS Census]]</f>
        <v>6.8556233380259651E-2</v>
      </c>
      <c r="P182" s="6">
        <v>11.189456521739134</v>
      </c>
      <c r="Q182" s="6">
        <v>0</v>
      </c>
      <c r="R182" s="6">
        <f>SUM(NonNurse[[#This Row],[Qualified Activities Professional Hours]],NonNurse[[#This Row],[Other Activities Professional Hours]])/NonNurse[[#This Row],[MDS Census]]</f>
        <v>0.16102455811043334</v>
      </c>
      <c r="S182" s="6">
        <v>0.90173913043478249</v>
      </c>
      <c r="T182" s="6">
        <v>4.9042391304347825</v>
      </c>
      <c r="U182" s="6">
        <v>0</v>
      </c>
      <c r="V182" s="6">
        <f>SUM(NonNurse[[#This Row],[Occupational Therapist Hours]],NonNurse[[#This Row],[OT Assistant Hours]],NonNurse[[#This Row],[OT Aide Hours]])/NonNurse[[#This Row],[MDS Census]]</f>
        <v>8.3552322853120586E-2</v>
      </c>
      <c r="W182" s="6">
        <v>3.2933695652173922</v>
      </c>
      <c r="X182" s="6">
        <v>4.7867391304347828</v>
      </c>
      <c r="Y182" s="6">
        <v>0</v>
      </c>
      <c r="Z182" s="6">
        <f>SUM(NonNurse[[#This Row],[Physical Therapist (PT) Hours]],NonNurse[[#This Row],[PT Assistant Hours]],NonNurse[[#This Row],[PT Aide Hours]])/NonNurse[[#This Row],[MDS Census]]</f>
        <v>0.1162787423744721</v>
      </c>
      <c r="AA182" s="6">
        <v>0</v>
      </c>
      <c r="AB182" s="6">
        <v>0</v>
      </c>
      <c r="AC182" s="6">
        <v>0</v>
      </c>
      <c r="AD182" s="6">
        <v>0</v>
      </c>
      <c r="AE182" s="6">
        <v>0</v>
      </c>
      <c r="AF182" s="6">
        <v>0</v>
      </c>
      <c r="AG182" s="6">
        <v>0</v>
      </c>
      <c r="AH182" s="1">
        <v>265682</v>
      </c>
      <c r="AI182">
        <v>7</v>
      </c>
    </row>
    <row r="183" spans="1:35" x14ac:dyDescent="0.25">
      <c r="A183" t="s">
        <v>496</v>
      </c>
      <c r="B183" t="s">
        <v>167</v>
      </c>
      <c r="C183" t="s">
        <v>636</v>
      </c>
      <c r="D183" t="s">
        <v>596</v>
      </c>
      <c r="E183" s="6">
        <v>64.141304347826093</v>
      </c>
      <c r="F183" s="6">
        <v>5.5652173913043477</v>
      </c>
      <c r="G183" s="6">
        <v>0.21739130434782608</v>
      </c>
      <c r="H183" s="6">
        <v>0.57880434782608692</v>
      </c>
      <c r="I183" s="6">
        <v>0.72826086956521741</v>
      </c>
      <c r="J183" s="6">
        <v>0</v>
      </c>
      <c r="K183" s="6">
        <v>0</v>
      </c>
      <c r="L183" s="6">
        <v>0</v>
      </c>
      <c r="M183" s="6">
        <v>4.7690217391304346</v>
      </c>
      <c r="N183" s="6">
        <v>0</v>
      </c>
      <c r="O183" s="6">
        <f>SUM(NonNurse[[#This Row],[Qualified Social Work Staff Hours]],NonNurse[[#This Row],[Other Social Work Staff Hours]])/NonNurse[[#This Row],[MDS Census]]</f>
        <v>7.4351804778851033E-2</v>
      </c>
      <c r="P183" s="6">
        <v>2.7527173913043477</v>
      </c>
      <c r="Q183" s="6">
        <v>0</v>
      </c>
      <c r="R183" s="6">
        <f>SUM(NonNurse[[#This Row],[Qualified Activities Professional Hours]],NonNurse[[#This Row],[Other Activities Professional Hours]])/NonNurse[[#This Row],[MDS Census]]</f>
        <v>4.2916454838163018E-2</v>
      </c>
      <c r="S183" s="6">
        <v>4.0298913043478262</v>
      </c>
      <c r="T183" s="6">
        <v>4.0760869565217392E-2</v>
      </c>
      <c r="U183" s="6">
        <v>0</v>
      </c>
      <c r="V183" s="6">
        <f>SUM(NonNurse[[#This Row],[Occupational Therapist Hours]],NonNurse[[#This Row],[OT Assistant Hours]],NonNurse[[#This Row],[OT Aide Hours]])/NonNurse[[#This Row],[MDS Census]]</f>
        <v>6.3463819691577703E-2</v>
      </c>
      <c r="W183" s="6">
        <v>0.82336956521739135</v>
      </c>
      <c r="X183" s="6">
        <v>4.1467391304347823</v>
      </c>
      <c r="Y183" s="6">
        <v>0</v>
      </c>
      <c r="Z183" s="6">
        <f>SUM(NonNurse[[#This Row],[Physical Therapist (PT) Hours]],NonNurse[[#This Row],[PT Assistant Hours]],NonNurse[[#This Row],[PT Aide Hours]])/NonNurse[[#This Row],[MDS Census]]</f>
        <v>7.7486866632774098E-2</v>
      </c>
      <c r="AA183" s="6">
        <v>0</v>
      </c>
      <c r="AB183" s="6">
        <v>0</v>
      </c>
      <c r="AC183" s="6">
        <v>0</v>
      </c>
      <c r="AD183" s="6">
        <v>0</v>
      </c>
      <c r="AE183" s="6">
        <v>0</v>
      </c>
      <c r="AF183" s="6">
        <v>0</v>
      </c>
      <c r="AG183" s="6">
        <v>4.619565217391304E-2</v>
      </c>
      <c r="AH183" s="1">
        <v>265438</v>
      </c>
      <c r="AI183">
        <v>7</v>
      </c>
    </row>
    <row r="184" spans="1:35" x14ac:dyDescent="0.25">
      <c r="A184" t="s">
        <v>496</v>
      </c>
      <c r="B184" t="s">
        <v>297</v>
      </c>
      <c r="C184" t="s">
        <v>657</v>
      </c>
      <c r="D184" t="s">
        <v>544</v>
      </c>
      <c r="E184" s="6">
        <v>83.014084507042256</v>
      </c>
      <c r="F184" s="6">
        <v>6.873239436619718</v>
      </c>
      <c r="G184" s="6">
        <v>0</v>
      </c>
      <c r="H184" s="6">
        <v>0</v>
      </c>
      <c r="I184" s="6">
        <v>0</v>
      </c>
      <c r="J184" s="6">
        <v>0</v>
      </c>
      <c r="K184" s="6">
        <v>0</v>
      </c>
      <c r="L184" s="6">
        <v>1.0597183098591547</v>
      </c>
      <c r="M184" s="6">
        <v>4.8874647887323954</v>
      </c>
      <c r="N184" s="6">
        <v>5.746478873239437</v>
      </c>
      <c r="O184" s="6">
        <f>SUM(NonNurse[[#This Row],[Qualified Social Work Staff Hours]],NonNurse[[#This Row],[Other Social Work Staff Hours]])/NonNurse[[#This Row],[MDS Census]]</f>
        <v>0.1280980658296573</v>
      </c>
      <c r="P184" s="6">
        <v>0</v>
      </c>
      <c r="Q184" s="6">
        <v>9.3401408450704189</v>
      </c>
      <c r="R184" s="6">
        <f>SUM(NonNurse[[#This Row],[Qualified Activities Professional Hours]],NonNurse[[#This Row],[Other Activities Professional Hours]])/NonNurse[[#This Row],[MDS Census]]</f>
        <v>0.11251272480488628</v>
      </c>
      <c r="S184" s="6">
        <v>2.8525352112676052</v>
      </c>
      <c r="T184" s="6">
        <v>0.27676056338028165</v>
      </c>
      <c r="U184" s="6">
        <v>0</v>
      </c>
      <c r="V184" s="6">
        <f>SUM(NonNurse[[#This Row],[Occupational Therapist Hours]],NonNurse[[#This Row],[OT Assistant Hours]],NonNurse[[#This Row],[OT Aide Hours]])/NonNurse[[#This Row],[MDS Census]]</f>
        <v>3.7695961995249404E-2</v>
      </c>
      <c r="W184" s="6">
        <v>1.4480281690140846</v>
      </c>
      <c r="X184" s="6">
        <v>3.2402816901408449</v>
      </c>
      <c r="Y184" s="6">
        <v>0</v>
      </c>
      <c r="Z184" s="6">
        <f>SUM(NonNurse[[#This Row],[Physical Therapist (PT) Hours]],NonNurse[[#This Row],[PT Assistant Hours]],NonNurse[[#This Row],[PT Aide Hours]])/NonNurse[[#This Row],[MDS Census]]</f>
        <v>5.6476077366813711E-2</v>
      </c>
      <c r="AA184" s="6">
        <v>0</v>
      </c>
      <c r="AB184" s="6">
        <v>0</v>
      </c>
      <c r="AC184" s="6">
        <v>0</v>
      </c>
      <c r="AD184" s="6">
        <v>0</v>
      </c>
      <c r="AE184" s="6">
        <v>0</v>
      </c>
      <c r="AF184" s="6">
        <v>0</v>
      </c>
      <c r="AG184" s="6">
        <v>0</v>
      </c>
      <c r="AH184" s="1">
        <v>265664</v>
      </c>
      <c r="AI184">
        <v>7</v>
      </c>
    </row>
    <row r="185" spans="1:35" x14ac:dyDescent="0.25">
      <c r="A185" t="s">
        <v>496</v>
      </c>
      <c r="B185" t="s">
        <v>465</v>
      </c>
      <c r="C185" t="s">
        <v>700</v>
      </c>
      <c r="D185" t="s">
        <v>538</v>
      </c>
      <c r="E185" s="6">
        <v>43.663043478260867</v>
      </c>
      <c r="F185" s="6">
        <v>5.8423913043478262</v>
      </c>
      <c r="G185" s="6">
        <v>0</v>
      </c>
      <c r="H185" s="6">
        <v>0</v>
      </c>
      <c r="I185" s="6">
        <v>0.83695652173913049</v>
      </c>
      <c r="J185" s="6">
        <v>0</v>
      </c>
      <c r="K185" s="6">
        <v>0</v>
      </c>
      <c r="L185" s="6">
        <v>0</v>
      </c>
      <c r="M185" s="6">
        <v>4.7195652173913034</v>
      </c>
      <c r="N185" s="6">
        <v>0</v>
      </c>
      <c r="O185" s="6">
        <f>SUM(NonNurse[[#This Row],[Qualified Social Work Staff Hours]],NonNurse[[#This Row],[Other Social Work Staff Hours]])/NonNurse[[#This Row],[MDS Census]]</f>
        <v>0.10809061488673137</v>
      </c>
      <c r="P185" s="6">
        <v>5.2</v>
      </c>
      <c r="Q185" s="6">
        <v>5.0608695652173887</v>
      </c>
      <c r="R185" s="6">
        <f>SUM(NonNurse[[#This Row],[Qualified Activities Professional Hours]],NonNurse[[#This Row],[Other Activities Professional Hours]])/NonNurse[[#This Row],[MDS Census]]</f>
        <v>0.23500124470998254</v>
      </c>
      <c r="S185" s="6">
        <v>0</v>
      </c>
      <c r="T185" s="6">
        <v>0</v>
      </c>
      <c r="U185" s="6">
        <v>0</v>
      </c>
      <c r="V185" s="6">
        <f>SUM(NonNurse[[#This Row],[Occupational Therapist Hours]],NonNurse[[#This Row],[OT Assistant Hours]],NonNurse[[#This Row],[OT Aide Hours]])/NonNurse[[#This Row],[MDS Census]]</f>
        <v>0</v>
      </c>
      <c r="W185" s="6">
        <v>0</v>
      </c>
      <c r="X185" s="6">
        <v>0</v>
      </c>
      <c r="Y185" s="6">
        <v>0</v>
      </c>
      <c r="Z185" s="6">
        <f>SUM(NonNurse[[#This Row],[Physical Therapist (PT) Hours]],NonNurse[[#This Row],[PT Assistant Hours]],NonNurse[[#This Row],[PT Aide Hours]])/NonNurse[[#This Row],[MDS Census]]</f>
        <v>0</v>
      </c>
      <c r="AA185" s="6">
        <v>0</v>
      </c>
      <c r="AB185" s="6">
        <v>0</v>
      </c>
      <c r="AC185" s="6">
        <v>0</v>
      </c>
      <c r="AD185" s="6">
        <v>0</v>
      </c>
      <c r="AE185" s="6">
        <v>0</v>
      </c>
      <c r="AF185" s="6">
        <v>0</v>
      </c>
      <c r="AG185" s="6">
        <v>0</v>
      </c>
      <c r="AH185" t="s">
        <v>1</v>
      </c>
      <c r="AI185">
        <v>7</v>
      </c>
    </row>
    <row r="186" spans="1:35" x14ac:dyDescent="0.25">
      <c r="A186" t="s">
        <v>496</v>
      </c>
      <c r="B186" t="s">
        <v>78</v>
      </c>
      <c r="C186" t="s">
        <v>739</v>
      </c>
      <c r="D186" t="s">
        <v>602</v>
      </c>
      <c r="E186" s="6">
        <v>63.597826086956523</v>
      </c>
      <c r="F186" s="6">
        <v>8.9565217391304355</v>
      </c>
      <c r="G186" s="6">
        <v>0.24728260869565216</v>
      </c>
      <c r="H186" s="6">
        <v>0.34782608695652173</v>
      </c>
      <c r="I186" s="6">
        <v>0.11956521739130435</v>
      </c>
      <c r="J186" s="6">
        <v>0</v>
      </c>
      <c r="K186" s="6">
        <v>0</v>
      </c>
      <c r="L186" s="6">
        <v>1.4124999999999999</v>
      </c>
      <c r="M186" s="6">
        <v>0</v>
      </c>
      <c r="N186" s="6">
        <v>17.612391304347824</v>
      </c>
      <c r="O186" s="6">
        <f>SUM(NonNurse[[#This Row],[Qualified Social Work Staff Hours]],NonNurse[[#This Row],[Other Social Work Staff Hours]])/NonNurse[[#This Row],[MDS Census]]</f>
        <v>0.27693385746026317</v>
      </c>
      <c r="P186" s="6">
        <v>0</v>
      </c>
      <c r="Q186" s="6">
        <v>11.521413043478262</v>
      </c>
      <c r="R186" s="6">
        <f>SUM(NonNurse[[#This Row],[Qualified Activities Professional Hours]],NonNurse[[#This Row],[Other Activities Professional Hours]])/NonNurse[[#This Row],[MDS Census]]</f>
        <v>0.18116048538711332</v>
      </c>
      <c r="S186" s="6">
        <v>4.9007608695652189</v>
      </c>
      <c r="T186" s="6">
        <v>4.1231521739130423</v>
      </c>
      <c r="U186" s="6">
        <v>0</v>
      </c>
      <c r="V186" s="6">
        <f>SUM(NonNurse[[#This Row],[Occupational Therapist Hours]],NonNurse[[#This Row],[OT Assistant Hours]],NonNurse[[#This Row],[OT Aide Hours]])/NonNurse[[#This Row],[MDS Census]]</f>
        <v>0.14189027516663819</v>
      </c>
      <c r="W186" s="6">
        <v>5.3767391304347827</v>
      </c>
      <c r="X186" s="6">
        <v>4.8017391304347816</v>
      </c>
      <c r="Y186" s="6">
        <v>0</v>
      </c>
      <c r="Z186" s="6">
        <f>SUM(NonNurse[[#This Row],[Physical Therapist (PT) Hours]],NonNurse[[#This Row],[PT Assistant Hours]],NonNurse[[#This Row],[PT Aide Hours]])/NonNurse[[#This Row],[MDS Census]]</f>
        <v>0.16004443684840197</v>
      </c>
      <c r="AA186" s="6">
        <v>0</v>
      </c>
      <c r="AB186" s="6">
        <v>0</v>
      </c>
      <c r="AC186" s="6">
        <v>0</v>
      </c>
      <c r="AD186" s="6">
        <v>0</v>
      </c>
      <c r="AE186" s="6">
        <v>0</v>
      </c>
      <c r="AF186" s="6">
        <v>0</v>
      </c>
      <c r="AG186" s="6">
        <v>0</v>
      </c>
      <c r="AH186" s="1">
        <v>265285</v>
      </c>
      <c r="AI186">
        <v>7</v>
      </c>
    </row>
    <row r="187" spans="1:35" x14ac:dyDescent="0.25">
      <c r="A187" t="s">
        <v>496</v>
      </c>
      <c r="B187" t="s">
        <v>219</v>
      </c>
      <c r="C187" t="s">
        <v>739</v>
      </c>
      <c r="D187" t="s">
        <v>602</v>
      </c>
      <c r="E187" s="6">
        <v>80.706521739130437</v>
      </c>
      <c r="F187" s="6">
        <v>5.5652173913043477</v>
      </c>
      <c r="G187" s="6">
        <v>0.59750000000000014</v>
      </c>
      <c r="H187" s="6">
        <v>0</v>
      </c>
      <c r="I187" s="6">
        <v>0</v>
      </c>
      <c r="J187" s="6">
        <v>0</v>
      </c>
      <c r="K187" s="6">
        <v>0</v>
      </c>
      <c r="L187" s="6">
        <v>4.9611956521739158</v>
      </c>
      <c r="M187" s="6">
        <v>5.1508695652173904</v>
      </c>
      <c r="N187" s="6">
        <v>0</v>
      </c>
      <c r="O187" s="6">
        <f>SUM(NonNurse[[#This Row],[Qualified Social Work Staff Hours]],NonNurse[[#This Row],[Other Social Work Staff Hours]])/NonNurse[[#This Row],[MDS Census]]</f>
        <v>6.3822222222222211E-2</v>
      </c>
      <c r="P187" s="6">
        <v>0.88434782608695672</v>
      </c>
      <c r="Q187" s="6">
        <v>1.5388043478260871</v>
      </c>
      <c r="R187" s="6">
        <f>SUM(NonNurse[[#This Row],[Qualified Activities Professional Hours]],NonNurse[[#This Row],[Other Activities Professional Hours]])/NonNurse[[#This Row],[MDS Census]]</f>
        <v>3.0024242424242429E-2</v>
      </c>
      <c r="S187" s="6">
        <v>5.2888043478260887</v>
      </c>
      <c r="T187" s="6">
        <v>10.761739130434785</v>
      </c>
      <c r="U187" s="6">
        <v>0</v>
      </c>
      <c r="V187" s="6">
        <f>SUM(NonNurse[[#This Row],[Occupational Therapist Hours]],NonNurse[[#This Row],[OT Assistant Hours]],NonNurse[[#This Row],[OT Aide Hours]])/NonNurse[[#This Row],[MDS Census]]</f>
        <v>0.19887542087542093</v>
      </c>
      <c r="W187" s="6">
        <v>11.033152173913042</v>
      </c>
      <c r="X187" s="6">
        <v>15.443152173913038</v>
      </c>
      <c r="Y187" s="6">
        <v>0</v>
      </c>
      <c r="Z187" s="6">
        <f>SUM(NonNurse[[#This Row],[Physical Therapist (PT) Hours]],NonNurse[[#This Row],[PT Assistant Hours]],NonNurse[[#This Row],[PT Aide Hours]])/NonNurse[[#This Row],[MDS Census]]</f>
        <v>0.32805656565656555</v>
      </c>
      <c r="AA187" s="6">
        <v>0</v>
      </c>
      <c r="AB187" s="6">
        <v>0</v>
      </c>
      <c r="AC187" s="6">
        <v>0</v>
      </c>
      <c r="AD187" s="6">
        <v>51.81565217391303</v>
      </c>
      <c r="AE187" s="6">
        <v>0</v>
      </c>
      <c r="AF187" s="6">
        <v>0</v>
      </c>
      <c r="AG187" s="6">
        <v>0</v>
      </c>
      <c r="AH187" s="1">
        <v>265530</v>
      </c>
      <c r="AI187">
        <v>7</v>
      </c>
    </row>
    <row r="188" spans="1:35" x14ac:dyDescent="0.25">
      <c r="A188" t="s">
        <v>496</v>
      </c>
      <c r="B188" t="s">
        <v>126</v>
      </c>
      <c r="C188" t="s">
        <v>724</v>
      </c>
      <c r="D188" t="s">
        <v>538</v>
      </c>
      <c r="E188" s="6">
        <v>56.586956521739133</v>
      </c>
      <c r="F188" s="6">
        <v>5.9130434782608692</v>
      </c>
      <c r="G188" s="6">
        <v>0.2608695652173913</v>
      </c>
      <c r="H188" s="6">
        <v>0.2608695652173913</v>
      </c>
      <c r="I188" s="6">
        <v>0.10869565217391304</v>
      </c>
      <c r="J188" s="6">
        <v>0</v>
      </c>
      <c r="K188" s="6">
        <v>0</v>
      </c>
      <c r="L188" s="6">
        <v>3.3023913043478261</v>
      </c>
      <c r="M188" s="6">
        <v>8.6956521739130432E-2</v>
      </c>
      <c r="N188" s="6">
        <v>5.9130434782608692</v>
      </c>
      <c r="O188" s="6">
        <f>SUM(NonNurse[[#This Row],[Qualified Social Work Staff Hours]],NonNurse[[#This Row],[Other Social Work Staff Hours]])/NonNurse[[#This Row],[MDS Census]]</f>
        <v>0.1060315021129466</v>
      </c>
      <c r="P188" s="6">
        <v>6.1739130434782608</v>
      </c>
      <c r="Q188" s="6">
        <v>0</v>
      </c>
      <c r="R188" s="6">
        <f>SUM(NonNurse[[#This Row],[Qualified Activities Professional Hours]],NonNurse[[#This Row],[Other Activities Professional Hours]])/NonNurse[[#This Row],[MDS Census]]</f>
        <v>0.10910487898578562</v>
      </c>
      <c r="S188" s="6">
        <v>2.4699999999999993</v>
      </c>
      <c r="T188" s="6">
        <v>4.6071739130434786</v>
      </c>
      <c r="U188" s="6">
        <v>0</v>
      </c>
      <c r="V188" s="6">
        <f>SUM(NonNurse[[#This Row],[Occupational Therapist Hours]],NonNurse[[#This Row],[OT Assistant Hours]],NonNurse[[#This Row],[OT Aide Hours]])/NonNurse[[#This Row],[MDS Census]]</f>
        <v>0.12506723011909335</v>
      </c>
      <c r="W188" s="6">
        <v>1.3883695652173913</v>
      </c>
      <c r="X188" s="6">
        <v>10.538043478260871</v>
      </c>
      <c r="Y188" s="6">
        <v>0</v>
      </c>
      <c r="Z188" s="6">
        <f>SUM(NonNurse[[#This Row],[Physical Therapist (PT) Hours]],NonNurse[[#This Row],[PT Assistant Hours]],NonNurse[[#This Row],[PT Aide Hours]])/NonNurse[[#This Row],[MDS Census]]</f>
        <v>0.21076258163657322</v>
      </c>
      <c r="AA188" s="6">
        <v>0</v>
      </c>
      <c r="AB188" s="6">
        <v>0</v>
      </c>
      <c r="AC188" s="6">
        <v>0</v>
      </c>
      <c r="AD188" s="6">
        <v>0</v>
      </c>
      <c r="AE188" s="6">
        <v>0</v>
      </c>
      <c r="AF188" s="6">
        <v>0</v>
      </c>
      <c r="AG188" s="6">
        <v>0</v>
      </c>
      <c r="AH188" s="1">
        <v>265377</v>
      </c>
      <c r="AI188">
        <v>7</v>
      </c>
    </row>
    <row r="189" spans="1:35" x14ac:dyDescent="0.25">
      <c r="A189" t="s">
        <v>496</v>
      </c>
      <c r="B189" t="s">
        <v>17</v>
      </c>
      <c r="C189" t="s">
        <v>724</v>
      </c>
      <c r="D189" t="s">
        <v>538</v>
      </c>
      <c r="E189" s="6">
        <v>120.71739130434783</v>
      </c>
      <c r="F189" s="6">
        <v>39.803586956521734</v>
      </c>
      <c r="G189" s="6">
        <v>0.51358695652173914</v>
      </c>
      <c r="H189" s="6">
        <v>0.48641304347826086</v>
      </c>
      <c r="I189" s="6">
        <v>0</v>
      </c>
      <c r="J189" s="6">
        <v>0</v>
      </c>
      <c r="K189" s="6">
        <v>0</v>
      </c>
      <c r="L189" s="6">
        <v>9.7092391304347796</v>
      </c>
      <c r="M189" s="6">
        <v>0</v>
      </c>
      <c r="N189" s="6">
        <v>0</v>
      </c>
      <c r="O189" s="6">
        <f>SUM(NonNurse[[#This Row],[Qualified Social Work Staff Hours]],NonNurse[[#This Row],[Other Social Work Staff Hours]])/NonNurse[[#This Row],[MDS Census]]</f>
        <v>0</v>
      </c>
      <c r="P189" s="6">
        <v>0</v>
      </c>
      <c r="Q189" s="6">
        <v>26.261086956521748</v>
      </c>
      <c r="R189" s="6">
        <f>SUM(NonNurse[[#This Row],[Qualified Activities Professional Hours]],NonNurse[[#This Row],[Other Activities Professional Hours]])/NonNurse[[#This Row],[MDS Census]]</f>
        <v>0.2175418692598596</v>
      </c>
      <c r="S189" s="6">
        <v>11.084021739130433</v>
      </c>
      <c r="T189" s="6">
        <v>12.356630434782605</v>
      </c>
      <c r="U189" s="6">
        <v>0</v>
      </c>
      <c r="V189" s="6">
        <f>SUM(NonNurse[[#This Row],[Occupational Therapist Hours]],NonNurse[[#This Row],[OT Assistant Hours]],NonNurse[[#This Row],[OT Aide Hours]])/NonNurse[[#This Row],[MDS Census]]</f>
        <v>0.1941779218440482</v>
      </c>
      <c r="W189" s="6">
        <v>13.602499999999994</v>
      </c>
      <c r="X189" s="6">
        <v>11.046086956521734</v>
      </c>
      <c r="Y189" s="6">
        <v>0</v>
      </c>
      <c r="Z189" s="6">
        <f>SUM(NonNurse[[#This Row],[Physical Therapist (PT) Hours]],NonNurse[[#This Row],[PT Assistant Hours]],NonNurse[[#This Row],[PT Aide Hours]])/NonNurse[[#This Row],[MDS Census]]</f>
        <v>0.20418422474338185</v>
      </c>
      <c r="AA189" s="6">
        <v>0</v>
      </c>
      <c r="AB189" s="6">
        <v>0</v>
      </c>
      <c r="AC189" s="6">
        <v>0</v>
      </c>
      <c r="AD189" s="6">
        <v>0</v>
      </c>
      <c r="AE189" s="6">
        <v>0</v>
      </c>
      <c r="AF189" s="6">
        <v>0</v>
      </c>
      <c r="AG189" s="6">
        <v>0</v>
      </c>
      <c r="AH189" s="1">
        <v>265095</v>
      </c>
      <c r="AI189">
        <v>7</v>
      </c>
    </row>
    <row r="190" spans="1:35" x14ac:dyDescent="0.25">
      <c r="A190" t="s">
        <v>496</v>
      </c>
      <c r="B190" t="s">
        <v>440</v>
      </c>
      <c r="C190" t="s">
        <v>735</v>
      </c>
      <c r="D190" t="s">
        <v>562</v>
      </c>
      <c r="E190" s="6">
        <v>69.054347826086953</v>
      </c>
      <c r="F190" s="6">
        <v>11.465543478260871</v>
      </c>
      <c r="G190" s="6">
        <v>0</v>
      </c>
      <c r="H190" s="6">
        <v>0.2492391304347826</v>
      </c>
      <c r="I190" s="6">
        <v>0.72826086956521741</v>
      </c>
      <c r="J190" s="6">
        <v>0</v>
      </c>
      <c r="K190" s="6">
        <v>0</v>
      </c>
      <c r="L190" s="6">
        <v>0</v>
      </c>
      <c r="M190" s="6">
        <v>0</v>
      </c>
      <c r="N190" s="6">
        <v>12.804347826086962</v>
      </c>
      <c r="O190" s="6">
        <f>SUM(NonNurse[[#This Row],[Qualified Social Work Staff Hours]],NonNurse[[#This Row],[Other Social Work Staff Hours]])/NonNurse[[#This Row],[MDS Census]]</f>
        <v>0.18542420903510162</v>
      </c>
      <c r="P190" s="6">
        <v>1.358695652173913E-2</v>
      </c>
      <c r="Q190" s="6">
        <v>0</v>
      </c>
      <c r="R190" s="6">
        <f>SUM(NonNurse[[#This Row],[Qualified Activities Professional Hours]],NonNurse[[#This Row],[Other Activities Professional Hours]])/NonNurse[[#This Row],[MDS Census]]</f>
        <v>1.9675743743113489E-4</v>
      </c>
      <c r="S190" s="6">
        <v>1.392065217391304</v>
      </c>
      <c r="T190" s="6">
        <v>9.8292391304347806</v>
      </c>
      <c r="U190" s="6">
        <v>0</v>
      </c>
      <c r="V190" s="6">
        <f>SUM(NonNurse[[#This Row],[Occupational Therapist Hours]],NonNurse[[#This Row],[OT Assistant Hours]],NonNurse[[#This Row],[OT Aide Hours]])/NonNurse[[#This Row],[MDS Census]]</f>
        <v>0.1624996064851251</v>
      </c>
      <c r="W190" s="6">
        <v>3.3374999999999995</v>
      </c>
      <c r="X190" s="6">
        <v>4.1981521739130434</v>
      </c>
      <c r="Y190" s="6">
        <v>0</v>
      </c>
      <c r="Z190" s="6">
        <f>SUM(NonNurse[[#This Row],[Physical Therapist (PT) Hours]],NonNurse[[#This Row],[PT Assistant Hours]],NonNurse[[#This Row],[PT Aide Hours]])/NonNurse[[#This Row],[MDS Census]]</f>
        <v>0.10912639697780575</v>
      </c>
      <c r="AA190" s="6">
        <v>0</v>
      </c>
      <c r="AB190" s="6">
        <v>0</v>
      </c>
      <c r="AC190" s="6">
        <v>0</v>
      </c>
      <c r="AD190" s="6">
        <v>0</v>
      </c>
      <c r="AE190" s="6">
        <v>0</v>
      </c>
      <c r="AF190" s="6">
        <v>0</v>
      </c>
      <c r="AG190" s="6">
        <v>0</v>
      </c>
      <c r="AH190" s="1">
        <v>265853</v>
      </c>
      <c r="AI190">
        <v>7</v>
      </c>
    </row>
    <row r="191" spans="1:35" x14ac:dyDescent="0.25">
      <c r="A191" t="s">
        <v>496</v>
      </c>
      <c r="B191" t="s">
        <v>85</v>
      </c>
      <c r="C191" t="s">
        <v>735</v>
      </c>
      <c r="D191" t="s">
        <v>562</v>
      </c>
      <c r="E191" s="6">
        <v>103.43478260869566</v>
      </c>
      <c r="F191" s="6">
        <v>23.98021739130435</v>
      </c>
      <c r="G191" s="6">
        <v>1.75</v>
      </c>
      <c r="H191" s="6">
        <v>0.16576086956521738</v>
      </c>
      <c r="I191" s="6">
        <v>0</v>
      </c>
      <c r="J191" s="6">
        <v>0</v>
      </c>
      <c r="K191" s="6">
        <v>1.8641304347826086</v>
      </c>
      <c r="L191" s="6">
        <v>11.01336956521739</v>
      </c>
      <c r="M191" s="6">
        <v>0</v>
      </c>
      <c r="N191" s="6">
        <v>5.2300000000000013</v>
      </c>
      <c r="O191" s="6">
        <f>SUM(NonNurse[[#This Row],[Qualified Social Work Staff Hours]],NonNurse[[#This Row],[Other Social Work Staff Hours]])/NonNurse[[#This Row],[MDS Census]]</f>
        <v>5.0563261874737295E-2</v>
      </c>
      <c r="P191" s="6">
        <v>4.8544565217391318</v>
      </c>
      <c r="Q191" s="6">
        <v>0</v>
      </c>
      <c r="R191" s="6">
        <f>SUM(NonNurse[[#This Row],[Qualified Activities Professional Hours]],NonNurse[[#This Row],[Other Activities Professional Hours]])/NonNurse[[#This Row],[MDS Census]]</f>
        <v>4.6932534678436326E-2</v>
      </c>
      <c r="S191" s="6">
        <v>9.3948913043478246</v>
      </c>
      <c r="T191" s="6">
        <v>6.7904347826086964</v>
      </c>
      <c r="U191" s="6">
        <v>0</v>
      </c>
      <c r="V191" s="6">
        <f>SUM(NonNurse[[#This Row],[Occupational Therapist Hours]],NonNurse[[#This Row],[OT Assistant Hours]],NonNurse[[#This Row],[OT Aide Hours]])/NonNurse[[#This Row],[MDS Census]]</f>
        <v>0.15647856242118538</v>
      </c>
      <c r="W191" s="6">
        <v>7.7089130434782591</v>
      </c>
      <c r="X191" s="6">
        <v>14.874130434782607</v>
      </c>
      <c r="Y191" s="6">
        <v>0</v>
      </c>
      <c r="Z191" s="6">
        <f>SUM(NonNurse[[#This Row],[Physical Therapist (PT) Hours]],NonNurse[[#This Row],[PT Assistant Hours]],NonNurse[[#This Row],[PT Aide Hours]])/NonNurse[[#This Row],[MDS Census]]</f>
        <v>0.2183312316099201</v>
      </c>
      <c r="AA191" s="6">
        <v>0</v>
      </c>
      <c r="AB191" s="6">
        <v>0</v>
      </c>
      <c r="AC191" s="6">
        <v>0</v>
      </c>
      <c r="AD191" s="6">
        <v>0</v>
      </c>
      <c r="AE191" s="6">
        <v>0</v>
      </c>
      <c r="AF191" s="6">
        <v>0</v>
      </c>
      <c r="AG191" s="6">
        <v>0</v>
      </c>
      <c r="AH191" s="1">
        <v>265309</v>
      </c>
      <c r="AI191">
        <v>7</v>
      </c>
    </row>
    <row r="192" spans="1:35" x14ac:dyDescent="0.25">
      <c r="A192" t="s">
        <v>496</v>
      </c>
      <c r="B192" t="s">
        <v>139</v>
      </c>
      <c r="C192" t="s">
        <v>657</v>
      </c>
      <c r="D192" t="s">
        <v>544</v>
      </c>
      <c r="E192" s="6">
        <v>72.619565217391298</v>
      </c>
      <c r="F192" s="6">
        <v>8.1729347826086958</v>
      </c>
      <c r="G192" s="6">
        <v>1.1766304347826086</v>
      </c>
      <c r="H192" s="6">
        <v>0.25728260869565217</v>
      </c>
      <c r="I192" s="6">
        <v>0.46739130434782611</v>
      </c>
      <c r="J192" s="6">
        <v>0</v>
      </c>
      <c r="K192" s="6">
        <v>0.79891304347826086</v>
      </c>
      <c r="L192" s="6">
        <v>1.0299999999999998</v>
      </c>
      <c r="M192" s="6">
        <v>0</v>
      </c>
      <c r="N192" s="6">
        <v>7.5360869565217383</v>
      </c>
      <c r="O192" s="6">
        <f>SUM(NonNurse[[#This Row],[Qualified Social Work Staff Hours]],NonNurse[[#This Row],[Other Social Work Staff Hours]])/NonNurse[[#This Row],[MDS Census]]</f>
        <v>0.10377488399940128</v>
      </c>
      <c r="P192" s="6">
        <v>1.8699999999999999</v>
      </c>
      <c r="Q192" s="6">
        <v>0</v>
      </c>
      <c r="R192" s="6">
        <f>SUM(NonNurse[[#This Row],[Qualified Activities Professional Hours]],NonNurse[[#This Row],[Other Activities Professional Hours]])/NonNurse[[#This Row],[MDS Census]]</f>
        <v>2.5750636132315523E-2</v>
      </c>
      <c r="S192" s="6">
        <v>0.51934782608695651</v>
      </c>
      <c r="T192" s="6">
        <v>3.3968478260869559</v>
      </c>
      <c r="U192" s="6">
        <v>0</v>
      </c>
      <c r="V192" s="6">
        <f>SUM(NonNurse[[#This Row],[Occupational Therapist Hours]],NonNurse[[#This Row],[OT Assistant Hours]],NonNurse[[#This Row],[OT Aide Hours]])/NonNurse[[#This Row],[MDS Census]]</f>
        <v>5.392755575512647E-2</v>
      </c>
      <c r="W192" s="6">
        <v>0.67097826086956547</v>
      </c>
      <c r="X192" s="6">
        <v>4.491847826086957</v>
      </c>
      <c r="Y192" s="6">
        <v>0</v>
      </c>
      <c r="Z192" s="6">
        <f>SUM(NonNurse[[#This Row],[Physical Therapist (PT) Hours]],NonNurse[[#This Row],[PT Assistant Hours]],NonNurse[[#This Row],[PT Aide Hours]])/NonNurse[[#This Row],[MDS Census]]</f>
        <v>7.109414758269722E-2</v>
      </c>
      <c r="AA192" s="6">
        <v>0</v>
      </c>
      <c r="AB192" s="6">
        <v>0</v>
      </c>
      <c r="AC192" s="6">
        <v>0</v>
      </c>
      <c r="AD192" s="6">
        <v>0</v>
      </c>
      <c r="AE192" s="6">
        <v>0</v>
      </c>
      <c r="AF192" s="6">
        <v>0</v>
      </c>
      <c r="AG192" s="6">
        <v>0</v>
      </c>
      <c r="AH192" s="1">
        <v>265394</v>
      </c>
      <c r="AI192">
        <v>7</v>
      </c>
    </row>
    <row r="193" spans="1:35" x14ac:dyDescent="0.25">
      <c r="A193" t="s">
        <v>496</v>
      </c>
      <c r="B193" t="s">
        <v>14</v>
      </c>
      <c r="C193" t="s">
        <v>722</v>
      </c>
      <c r="D193" t="s">
        <v>594</v>
      </c>
      <c r="E193" s="6">
        <v>46.913043478260867</v>
      </c>
      <c r="F193" s="6">
        <v>5.5652173913043477</v>
      </c>
      <c r="G193" s="6">
        <v>1.358695652173913E-2</v>
      </c>
      <c r="H193" s="6">
        <v>0.3059782608695652</v>
      </c>
      <c r="I193" s="6">
        <v>0.20652173913043478</v>
      </c>
      <c r="J193" s="6">
        <v>0</v>
      </c>
      <c r="K193" s="6">
        <v>0</v>
      </c>
      <c r="L193" s="6">
        <v>9.1630434782608669E-2</v>
      </c>
      <c r="M193" s="6">
        <v>0</v>
      </c>
      <c r="N193" s="6">
        <v>15.892826086956518</v>
      </c>
      <c r="O193" s="6">
        <f>SUM(NonNurse[[#This Row],[Qualified Social Work Staff Hours]],NonNurse[[#This Row],[Other Social Work Staff Hours]])/NonNurse[[#This Row],[MDS Census]]</f>
        <v>0.33877201112140864</v>
      </c>
      <c r="P193" s="6">
        <v>4.5055434782608694</v>
      </c>
      <c r="Q193" s="6">
        <v>0</v>
      </c>
      <c r="R193" s="6">
        <f>SUM(NonNurse[[#This Row],[Qualified Activities Professional Hours]],NonNurse[[#This Row],[Other Activities Professional Hours]])/NonNurse[[#This Row],[MDS Census]]</f>
        <v>9.6040315106580162E-2</v>
      </c>
      <c r="S193" s="6">
        <v>0.35782608695652168</v>
      </c>
      <c r="T193" s="6">
        <v>4.9580434782608691</v>
      </c>
      <c r="U193" s="6">
        <v>0</v>
      </c>
      <c r="V193" s="6">
        <f>SUM(NonNurse[[#This Row],[Occupational Therapist Hours]],NonNurse[[#This Row],[OT Assistant Hours]],NonNurse[[#This Row],[OT Aide Hours]])/NonNurse[[#This Row],[MDS Census]]</f>
        <v>0.11331325301204818</v>
      </c>
      <c r="W193" s="6">
        <v>0.31771739130434773</v>
      </c>
      <c r="X193" s="6">
        <v>6.4416304347826099</v>
      </c>
      <c r="Y193" s="6">
        <v>6.0108695652173916</v>
      </c>
      <c r="Z193" s="6">
        <f>SUM(NonNurse[[#This Row],[Physical Therapist (PT) Hours]],NonNurse[[#This Row],[PT Assistant Hours]],NonNurse[[#This Row],[PT Aide Hours]])/NonNurse[[#This Row],[MDS Census]]</f>
        <v>0.27221037998146436</v>
      </c>
      <c r="AA193" s="6">
        <v>0</v>
      </c>
      <c r="AB193" s="6">
        <v>0</v>
      </c>
      <c r="AC193" s="6">
        <v>0</v>
      </c>
      <c r="AD193" s="6">
        <v>0</v>
      </c>
      <c r="AE193" s="6">
        <v>0</v>
      </c>
      <c r="AF193" s="6">
        <v>0</v>
      </c>
      <c r="AG193" s="6">
        <v>0</v>
      </c>
      <c r="AH193" s="1">
        <v>265055</v>
      </c>
      <c r="AI193">
        <v>7</v>
      </c>
    </row>
    <row r="194" spans="1:35" x14ac:dyDescent="0.25">
      <c r="A194" t="s">
        <v>496</v>
      </c>
      <c r="B194" t="s">
        <v>396</v>
      </c>
      <c r="C194" t="s">
        <v>846</v>
      </c>
      <c r="D194" t="s">
        <v>612</v>
      </c>
      <c r="E194" s="6">
        <v>36.086956521739133</v>
      </c>
      <c r="F194" s="6">
        <v>5.4782608695652177</v>
      </c>
      <c r="G194" s="6">
        <v>3.2608695652173912E-2</v>
      </c>
      <c r="H194" s="6">
        <v>0.2608695652173913</v>
      </c>
      <c r="I194" s="6">
        <v>0.13043478260869565</v>
      </c>
      <c r="J194" s="6">
        <v>0</v>
      </c>
      <c r="K194" s="6">
        <v>0</v>
      </c>
      <c r="L194" s="6">
        <v>0.21923913043478258</v>
      </c>
      <c r="M194" s="6">
        <v>0</v>
      </c>
      <c r="N194" s="6">
        <v>4.4121739130434783</v>
      </c>
      <c r="O194" s="6">
        <f>SUM(NonNurse[[#This Row],[Qualified Social Work Staff Hours]],NonNurse[[#This Row],[Other Social Work Staff Hours]])/NonNurse[[#This Row],[MDS Census]]</f>
        <v>0.12226506024096385</v>
      </c>
      <c r="P194" s="6">
        <v>4.5103260869565212</v>
      </c>
      <c r="Q194" s="6">
        <v>5.2163043478260862</v>
      </c>
      <c r="R194" s="6">
        <f>SUM(NonNurse[[#This Row],[Qualified Activities Professional Hours]],NonNurse[[#This Row],[Other Activities Professional Hours]])/NonNurse[[#This Row],[MDS Census]]</f>
        <v>0.2695331325301204</v>
      </c>
      <c r="S194" s="6">
        <v>0.83282608695652161</v>
      </c>
      <c r="T194" s="6">
        <v>3.0377173913043487</v>
      </c>
      <c r="U194" s="6">
        <v>0</v>
      </c>
      <c r="V194" s="6">
        <f>SUM(NonNurse[[#This Row],[Occupational Therapist Hours]],NonNurse[[#This Row],[OT Assistant Hours]],NonNurse[[#This Row],[OT Aide Hours]])/NonNurse[[#This Row],[MDS Census]]</f>
        <v>0.10725602409638556</v>
      </c>
      <c r="W194" s="6">
        <v>0.64804347826086972</v>
      </c>
      <c r="X194" s="6">
        <v>4.1205434782608714</v>
      </c>
      <c r="Y194" s="6">
        <v>0</v>
      </c>
      <c r="Z194" s="6">
        <f>SUM(NonNurse[[#This Row],[Physical Therapist (PT) Hours]],NonNurse[[#This Row],[PT Assistant Hours]],NonNurse[[#This Row],[PT Aide Hours]])/NonNurse[[#This Row],[MDS Census]]</f>
        <v>0.1321415662650603</v>
      </c>
      <c r="AA194" s="6">
        <v>0</v>
      </c>
      <c r="AB194" s="6">
        <v>0</v>
      </c>
      <c r="AC194" s="6">
        <v>0</v>
      </c>
      <c r="AD194" s="6">
        <v>5.594239130434782</v>
      </c>
      <c r="AE194" s="6">
        <v>0</v>
      </c>
      <c r="AF194" s="6">
        <v>0</v>
      </c>
      <c r="AG194" s="6">
        <v>0</v>
      </c>
      <c r="AH194" s="1">
        <v>265801</v>
      </c>
      <c r="AI194">
        <v>7</v>
      </c>
    </row>
    <row r="195" spans="1:35" x14ac:dyDescent="0.25">
      <c r="A195" t="s">
        <v>496</v>
      </c>
      <c r="B195" t="s">
        <v>250</v>
      </c>
      <c r="C195" t="s">
        <v>705</v>
      </c>
      <c r="D195" t="s">
        <v>619</v>
      </c>
      <c r="E195" s="6">
        <v>22.641304347826086</v>
      </c>
      <c r="F195" s="6">
        <v>1.6521739130434783</v>
      </c>
      <c r="G195" s="6">
        <v>2.1739130434782608E-2</v>
      </c>
      <c r="H195" s="6">
        <v>2.1739130434782608E-2</v>
      </c>
      <c r="I195" s="6">
        <v>4.3478260869565216E-2</v>
      </c>
      <c r="J195" s="6">
        <v>0</v>
      </c>
      <c r="K195" s="6">
        <v>0</v>
      </c>
      <c r="L195" s="6">
        <v>0.16380434782608694</v>
      </c>
      <c r="M195" s="6">
        <v>0</v>
      </c>
      <c r="N195" s="6">
        <v>0.30434782608695654</v>
      </c>
      <c r="O195" s="6">
        <f>SUM(NonNurse[[#This Row],[Qualified Social Work Staff Hours]],NonNurse[[#This Row],[Other Social Work Staff Hours]])/NonNurse[[#This Row],[MDS Census]]</f>
        <v>1.344215074411906E-2</v>
      </c>
      <c r="P195" s="6">
        <v>0</v>
      </c>
      <c r="Q195" s="6">
        <v>1.4794565217391307</v>
      </c>
      <c r="R195" s="6">
        <f>SUM(NonNurse[[#This Row],[Qualified Activities Professional Hours]],NonNurse[[#This Row],[Other Activities Professional Hours]])/NonNurse[[#This Row],[MDS Census]]</f>
        <v>6.5343254920787339E-2</v>
      </c>
      <c r="S195" s="6">
        <v>0.10326086956521739</v>
      </c>
      <c r="T195" s="6">
        <v>0.77967391304347833</v>
      </c>
      <c r="U195" s="6">
        <v>0</v>
      </c>
      <c r="V195" s="6">
        <f>SUM(NonNurse[[#This Row],[Occupational Therapist Hours]],NonNurse[[#This Row],[OT Assistant Hours]],NonNurse[[#This Row],[OT Aide Hours]])/NonNurse[[#This Row],[MDS Census]]</f>
        <v>3.8996639462313978E-2</v>
      </c>
      <c r="W195" s="6">
        <v>9.0652173913043477E-2</v>
      </c>
      <c r="X195" s="6">
        <v>1.109891304347826</v>
      </c>
      <c r="Y195" s="6">
        <v>0</v>
      </c>
      <c r="Z195" s="6">
        <f>SUM(NonNurse[[#This Row],[Physical Therapist (PT) Hours]],NonNurse[[#This Row],[PT Assistant Hours]],NonNurse[[#This Row],[PT Aide Hours]])/NonNurse[[#This Row],[MDS Census]]</f>
        <v>5.3024483917426785E-2</v>
      </c>
      <c r="AA195" s="6">
        <v>0</v>
      </c>
      <c r="AB195" s="6">
        <v>0</v>
      </c>
      <c r="AC195" s="6">
        <v>0</v>
      </c>
      <c r="AD195" s="6">
        <v>0</v>
      </c>
      <c r="AE195" s="6">
        <v>0</v>
      </c>
      <c r="AF195" s="6">
        <v>0</v>
      </c>
      <c r="AG195" s="6">
        <v>0</v>
      </c>
      <c r="AH195" s="1">
        <v>265581</v>
      </c>
      <c r="AI195">
        <v>7</v>
      </c>
    </row>
    <row r="196" spans="1:35" x14ac:dyDescent="0.25">
      <c r="A196" t="s">
        <v>496</v>
      </c>
      <c r="B196" t="s">
        <v>391</v>
      </c>
      <c r="C196" t="s">
        <v>700</v>
      </c>
      <c r="D196" t="s">
        <v>538</v>
      </c>
      <c r="E196" s="6">
        <v>45.510869565217391</v>
      </c>
      <c r="F196" s="6">
        <v>5.3043478260869561</v>
      </c>
      <c r="G196" s="6">
        <v>0.2608695652173913</v>
      </c>
      <c r="H196" s="6">
        <v>0.23369565217391305</v>
      </c>
      <c r="I196" s="6">
        <v>0.32608695652173914</v>
      </c>
      <c r="J196" s="6">
        <v>0</v>
      </c>
      <c r="K196" s="6">
        <v>0.42391304347826086</v>
      </c>
      <c r="L196" s="6">
        <v>4.675326086956523</v>
      </c>
      <c r="M196" s="6">
        <v>5</v>
      </c>
      <c r="N196" s="6">
        <v>0</v>
      </c>
      <c r="O196" s="6">
        <f>SUM(NonNurse[[#This Row],[Qualified Social Work Staff Hours]],NonNurse[[#This Row],[Other Social Work Staff Hours]])/NonNurse[[#This Row],[MDS Census]]</f>
        <v>0.10986386434201099</v>
      </c>
      <c r="P196" s="6">
        <v>4.3721739130434774</v>
      </c>
      <c r="Q196" s="6">
        <v>2.1084782608695654</v>
      </c>
      <c r="R196" s="6">
        <f>SUM(NonNurse[[#This Row],[Qualified Activities Professional Hours]],NonNurse[[#This Row],[Other Activities Professional Hours]])/NonNurse[[#This Row],[MDS Census]]</f>
        <v>0.14239789825650823</v>
      </c>
      <c r="S196" s="6">
        <v>4.2059782608695642</v>
      </c>
      <c r="T196" s="6">
        <v>7.9768478260869582</v>
      </c>
      <c r="U196" s="6">
        <v>0</v>
      </c>
      <c r="V196" s="6">
        <f>SUM(NonNurse[[#This Row],[Occupational Therapist Hours]],NonNurse[[#This Row],[OT Assistant Hours]],NonNurse[[#This Row],[OT Aide Hours]])/NonNurse[[#This Row],[MDS Census]]</f>
        <v>0.26769047050394079</v>
      </c>
      <c r="W196" s="6">
        <v>3.9686956521739138</v>
      </c>
      <c r="X196" s="6">
        <v>5.7005434782608697</v>
      </c>
      <c r="Y196" s="6">
        <v>1.6304347826086956</v>
      </c>
      <c r="Z196" s="6">
        <f>SUM(NonNurse[[#This Row],[Physical Therapist (PT) Hours]],NonNurse[[#This Row],[PT Assistant Hours]],NonNurse[[#This Row],[PT Aide Hours]])/NonNurse[[#This Row],[MDS Census]]</f>
        <v>0.24828516837831385</v>
      </c>
      <c r="AA196" s="6">
        <v>0.30434782608695654</v>
      </c>
      <c r="AB196" s="6">
        <v>0</v>
      </c>
      <c r="AC196" s="6">
        <v>0</v>
      </c>
      <c r="AD196" s="6">
        <v>0</v>
      </c>
      <c r="AE196" s="6">
        <v>0</v>
      </c>
      <c r="AF196" s="6">
        <v>0</v>
      </c>
      <c r="AG196" s="6">
        <v>6.5217391304347824E-2</v>
      </c>
      <c r="AH196" s="1">
        <v>265795</v>
      </c>
      <c r="AI196">
        <v>7</v>
      </c>
    </row>
    <row r="197" spans="1:35" x14ac:dyDescent="0.25">
      <c r="A197" t="s">
        <v>496</v>
      </c>
      <c r="B197" t="s">
        <v>68</v>
      </c>
      <c r="C197" t="s">
        <v>738</v>
      </c>
      <c r="D197" t="s">
        <v>579</v>
      </c>
      <c r="E197" s="6">
        <v>57.304347826086953</v>
      </c>
      <c r="F197" s="6">
        <v>5.8588043478260872</v>
      </c>
      <c r="G197" s="6">
        <v>0.17391304347826086</v>
      </c>
      <c r="H197" s="6">
        <v>0.2391304347826087</v>
      </c>
      <c r="I197" s="6">
        <v>0.13043478260869565</v>
      </c>
      <c r="J197" s="6">
        <v>0</v>
      </c>
      <c r="K197" s="6">
        <v>0</v>
      </c>
      <c r="L197" s="6">
        <v>4.6829347826086947</v>
      </c>
      <c r="M197" s="6">
        <v>11.760652173913048</v>
      </c>
      <c r="N197" s="6">
        <v>0</v>
      </c>
      <c r="O197" s="6">
        <f>SUM(NonNurse[[#This Row],[Qualified Social Work Staff Hours]],NonNurse[[#This Row],[Other Social Work Staff Hours]])/NonNurse[[#This Row],[MDS Census]]</f>
        <v>0.20523141122913513</v>
      </c>
      <c r="P197" s="6">
        <v>11.997173913043474</v>
      </c>
      <c r="Q197" s="6">
        <v>0</v>
      </c>
      <c r="R197" s="6">
        <f>SUM(NonNurse[[#This Row],[Qualified Activities Professional Hours]],NonNurse[[#This Row],[Other Activities Professional Hours]])/NonNurse[[#This Row],[MDS Census]]</f>
        <v>0.20935887708649462</v>
      </c>
      <c r="S197" s="6">
        <v>0.57684782608695639</v>
      </c>
      <c r="T197" s="6">
        <v>4.4599999999999991</v>
      </c>
      <c r="U197" s="6">
        <v>0</v>
      </c>
      <c r="V197" s="6">
        <f>SUM(NonNurse[[#This Row],[Occupational Therapist Hours]],NonNurse[[#This Row],[OT Assistant Hours]],NonNurse[[#This Row],[OT Aide Hours]])/NonNurse[[#This Row],[MDS Census]]</f>
        <v>8.7896433990895279E-2</v>
      </c>
      <c r="W197" s="6">
        <v>0.70010869565217393</v>
      </c>
      <c r="X197" s="6">
        <v>4.6484782608695649</v>
      </c>
      <c r="Y197" s="6">
        <v>0</v>
      </c>
      <c r="Z197" s="6">
        <f>SUM(NonNurse[[#This Row],[Physical Therapist (PT) Hours]],NonNurse[[#This Row],[PT Assistant Hours]],NonNurse[[#This Row],[PT Aide Hours]])/NonNurse[[#This Row],[MDS Census]]</f>
        <v>9.3336494688922619E-2</v>
      </c>
      <c r="AA197" s="6">
        <v>0</v>
      </c>
      <c r="AB197" s="6">
        <v>0</v>
      </c>
      <c r="AC197" s="6">
        <v>0</v>
      </c>
      <c r="AD197" s="6">
        <v>0</v>
      </c>
      <c r="AE197" s="6">
        <v>0</v>
      </c>
      <c r="AF197" s="6">
        <v>0</v>
      </c>
      <c r="AG197" s="6">
        <v>0</v>
      </c>
      <c r="AH197" s="1">
        <v>265247</v>
      </c>
      <c r="AI197">
        <v>7</v>
      </c>
    </row>
    <row r="198" spans="1:35" x14ac:dyDescent="0.25">
      <c r="A198" t="s">
        <v>496</v>
      </c>
      <c r="B198" t="s">
        <v>368</v>
      </c>
      <c r="C198" t="s">
        <v>720</v>
      </c>
      <c r="D198" t="s">
        <v>564</v>
      </c>
      <c r="E198" s="6">
        <v>35.923913043478258</v>
      </c>
      <c r="F198" s="6">
        <v>6.1178260869565193</v>
      </c>
      <c r="G198" s="6">
        <v>0.11141304347826086</v>
      </c>
      <c r="H198" s="6">
        <v>0.39945652173913043</v>
      </c>
      <c r="I198" s="6">
        <v>0</v>
      </c>
      <c r="J198" s="6">
        <v>0</v>
      </c>
      <c r="K198" s="6">
        <v>0</v>
      </c>
      <c r="L198" s="6">
        <v>0.3952173913043478</v>
      </c>
      <c r="M198" s="6">
        <v>5.4613043478260872</v>
      </c>
      <c r="N198" s="6">
        <v>0.92391304347826086</v>
      </c>
      <c r="O198" s="6">
        <f>SUM(NonNurse[[#This Row],[Qualified Social Work Staff Hours]],NonNurse[[#This Row],[Other Social Work Staff Hours]])/NonNurse[[#This Row],[MDS Census]]</f>
        <v>0.17774281391830563</v>
      </c>
      <c r="P198" s="6">
        <v>2.7336956521739131</v>
      </c>
      <c r="Q198" s="6">
        <v>8.5165217391304342</v>
      </c>
      <c r="R198" s="6">
        <f>SUM(NonNurse[[#This Row],[Qualified Activities Professional Hours]],NonNurse[[#This Row],[Other Activities Professional Hours]])/NonNurse[[#This Row],[MDS Census]]</f>
        <v>0.3131679273827534</v>
      </c>
      <c r="S198" s="6">
        <v>1.4650000000000001</v>
      </c>
      <c r="T198" s="6">
        <v>0.33706521739130435</v>
      </c>
      <c r="U198" s="6">
        <v>0</v>
      </c>
      <c r="V198" s="6">
        <f>SUM(NonNurse[[#This Row],[Occupational Therapist Hours]],NonNurse[[#This Row],[OT Assistant Hours]],NonNurse[[#This Row],[OT Aide Hours]])/NonNurse[[#This Row],[MDS Census]]</f>
        <v>5.0163388804841155E-2</v>
      </c>
      <c r="W198" s="6">
        <v>0.41499999999999998</v>
      </c>
      <c r="X198" s="6">
        <v>1.6885869565217397</v>
      </c>
      <c r="Y198" s="6">
        <v>0</v>
      </c>
      <c r="Z198" s="6">
        <f>SUM(NonNurse[[#This Row],[Physical Therapist (PT) Hours]],NonNurse[[#This Row],[PT Assistant Hours]],NonNurse[[#This Row],[PT Aide Hours]])/NonNurse[[#This Row],[MDS Census]]</f>
        <v>5.8556732223903195E-2</v>
      </c>
      <c r="AA198" s="6">
        <v>0</v>
      </c>
      <c r="AB198" s="6">
        <v>0</v>
      </c>
      <c r="AC198" s="6">
        <v>0</v>
      </c>
      <c r="AD198" s="6">
        <v>0</v>
      </c>
      <c r="AE198" s="6">
        <v>0</v>
      </c>
      <c r="AF198" s="6">
        <v>0</v>
      </c>
      <c r="AG198" s="6">
        <v>7.3369565217391311E-2</v>
      </c>
      <c r="AH198" s="1">
        <v>265763</v>
      </c>
      <c r="AI198">
        <v>7</v>
      </c>
    </row>
    <row r="199" spans="1:35" x14ac:dyDescent="0.25">
      <c r="A199" t="s">
        <v>496</v>
      </c>
      <c r="B199" t="s">
        <v>285</v>
      </c>
      <c r="C199" t="s">
        <v>820</v>
      </c>
      <c r="D199" t="s">
        <v>586</v>
      </c>
      <c r="E199" s="6">
        <v>48.804347826086953</v>
      </c>
      <c r="F199" s="6">
        <v>5.7391304347826084</v>
      </c>
      <c r="G199" s="6">
        <v>0</v>
      </c>
      <c r="H199" s="6">
        <v>0</v>
      </c>
      <c r="I199" s="6">
        <v>0.18478260869565216</v>
      </c>
      <c r="J199" s="6">
        <v>0</v>
      </c>
      <c r="K199" s="6">
        <v>0</v>
      </c>
      <c r="L199" s="6">
        <v>0.61521739130434783</v>
      </c>
      <c r="M199" s="6">
        <v>0</v>
      </c>
      <c r="N199" s="6">
        <v>6.8097826086956523</v>
      </c>
      <c r="O199" s="6">
        <f>SUM(NonNurse[[#This Row],[Qualified Social Work Staff Hours]],NonNurse[[#This Row],[Other Social Work Staff Hours]])/NonNurse[[#This Row],[MDS Census]]</f>
        <v>0.139532293986637</v>
      </c>
      <c r="P199" s="6">
        <v>0</v>
      </c>
      <c r="Q199" s="6">
        <v>15.176630434782609</v>
      </c>
      <c r="R199" s="6">
        <f>SUM(NonNurse[[#This Row],[Qualified Activities Professional Hours]],NonNurse[[#This Row],[Other Activities Professional Hours]])/NonNurse[[#This Row],[MDS Census]]</f>
        <v>0.31096881959910916</v>
      </c>
      <c r="S199" s="6">
        <v>1.6024999999999998</v>
      </c>
      <c r="T199" s="6">
        <v>0.33478260869565218</v>
      </c>
      <c r="U199" s="6">
        <v>0</v>
      </c>
      <c r="V199" s="6">
        <f>SUM(NonNurse[[#This Row],[Occupational Therapist Hours]],NonNurse[[#This Row],[OT Assistant Hours]],NonNurse[[#This Row],[OT Aide Hours]])/NonNurse[[#This Row],[MDS Census]]</f>
        <v>3.9694877505567931E-2</v>
      </c>
      <c r="W199" s="6">
        <v>0.38130434782608696</v>
      </c>
      <c r="X199" s="6">
        <v>0.42141304347826092</v>
      </c>
      <c r="Y199" s="6">
        <v>0</v>
      </c>
      <c r="Z199" s="6">
        <f>SUM(NonNurse[[#This Row],[Physical Therapist (PT) Hours]],NonNurse[[#This Row],[PT Assistant Hours]],NonNurse[[#This Row],[PT Aide Hours]])/NonNurse[[#This Row],[MDS Census]]</f>
        <v>1.6447661469933188E-2</v>
      </c>
      <c r="AA199" s="6">
        <v>0</v>
      </c>
      <c r="AB199" s="6">
        <v>0</v>
      </c>
      <c r="AC199" s="6">
        <v>0</v>
      </c>
      <c r="AD199" s="6">
        <v>0</v>
      </c>
      <c r="AE199" s="6">
        <v>0</v>
      </c>
      <c r="AF199" s="6">
        <v>0</v>
      </c>
      <c r="AG199" s="6">
        <v>0</v>
      </c>
      <c r="AH199" s="1">
        <v>265646</v>
      </c>
      <c r="AI199">
        <v>7</v>
      </c>
    </row>
    <row r="200" spans="1:35" x14ac:dyDescent="0.25">
      <c r="A200" t="s">
        <v>496</v>
      </c>
      <c r="B200" t="s">
        <v>389</v>
      </c>
      <c r="C200" t="s">
        <v>713</v>
      </c>
      <c r="D200" t="s">
        <v>529</v>
      </c>
      <c r="E200" s="6">
        <v>42.326086956521742</v>
      </c>
      <c r="F200" s="6">
        <v>4.9048913043478262</v>
      </c>
      <c r="G200" s="6">
        <v>0.39130434782608697</v>
      </c>
      <c r="H200" s="6">
        <v>0.13043478260869565</v>
      </c>
      <c r="I200" s="6">
        <v>6.5217391304347824E-2</v>
      </c>
      <c r="J200" s="6">
        <v>0</v>
      </c>
      <c r="K200" s="6">
        <v>0</v>
      </c>
      <c r="L200" s="6">
        <v>1.3367391304347827</v>
      </c>
      <c r="M200" s="6">
        <v>0</v>
      </c>
      <c r="N200" s="6">
        <v>4.9864130434782608</v>
      </c>
      <c r="O200" s="6">
        <f>SUM(NonNurse[[#This Row],[Qualified Social Work Staff Hours]],NonNurse[[#This Row],[Other Social Work Staff Hours]])/NonNurse[[#This Row],[MDS Census]]</f>
        <v>0.11780945043656907</v>
      </c>
      <c r="P200" s="6">
        <v>4.6983695652173916</v>
      </c>
      <c r="Q200" s="6">
        <v>0</v>
      </c>
      <c r="R200" s="6">
        <f>SUM(NonNurse[[#This Row],[Qualified Activities Professional Hours]],NonNurse[[#This Row],[Other Activities Professional Hours]])/NonNurse[[#This Row],[MDS Census]]</f>
        <v>0.11100410888546482</v>
      </c>
      <c r="S200" s="6">
        <v>0.36173913043478262</v>
      </c>
      <c r="T200" s="6">
        <v>3.5196739130434778</v>
      </c>
      <c r="U200" s="6">
        <v>0</v>
      </c>
      <c r="V200" s="6">
        <f>SUM(NonNurse[[#This Row],[Occupational Therapist Hours]],NonNurse[[#This Row],[OT Assistant Hours]],NonNurse[[#This Row],[OT Aide Hours]])/NonNurse[[#This Row],[MDS Census]]</f>
        <v>9.1702619414483807E-2</v>
      </c>
      <c r="W200" s="6">
        <v>0.44173913043478275</v>
      </c>
      <c r="X200" s="6">
        <v>2.8241304347826088</v>
      </c>
      <c r="Y200" s="6">
        <v>0.66304347826086951</v>
      </c>
      <c r="Z200" s="6">
        <f>SUM(NonNurse[[#This Row],[Physical Therapist (PT) Hours]],NonNurse[[#This Row],[PT Assistant Hours]],NonNurse[[#This Row],[PT Aide Hours]])/NonNurse[[#This Row],[MDS Census]]</f>
        <v>9.2824858757062145E-2</v>
      </c>
      <c r="AA200" s="6">
        <v>0</v>
      </c>
      <c r="AB200" s="6">
        <v>0</v>
      </c>
      <c r="AC200" s="6">
        <v>0</v>
      </c>
      <c r="AD200" s="6">
        <v>4.2472826086956523</v>
      </c>
      <c r="AE200" s="6">
        <v>0</v>
      </c>
      <c r="AF200" s="6">
        <v>0</v>
      </c>
      <c r="AG200" s="6">
        <v>0</v>
      </c>
      <c r="AH200" s="1">
        <v>265793</v>
      </c>
      <c r="AI200">
        <v>7</v>
      </c>
    </row>
    <row r="201" spans="1:35" x14ac:dyDescent="0.25">
      <c r="A201" t="s">
        <v>496</v>
      </c>
      <c r="B201" t="s">
        <v>279</v>
      </c>
      <c r="C201" t="s">
        <v>818</v>
      </c>
      <c r="D201" t="s">
        <v>591</v>
      </c>
      <c r="E201" s="6">
        <v>36.239130434782609</v>
      </c>
      <c r="F201" s="6">
        <v>11.260869565217391</v>
      </c>
      <c r="G201" s="6">
        <v>0.21195652173913043</v>
      </c>
      <c r="H201" s="6">
        <v>0.21195652173913043</v>
      </c>
      <c r="I201" s="6">
        <v>0</v>
      </c>
      <c r="J201" s="6">
        <v>0</v>
      </c>
      <c r="K201" s="6">
        <v>0</v>
      </c>
      <c r="L201" s="6">
        <v>0.5167391304347827</v>
      </c>
      <c r="M201" s="6">
        <v>5.4578260869565209</v>
      </c>
      <c r="N201" s="6">
        <v>0</v>
      </c>
      <c r="O201" s="6">
        <f>SUM(NonNurse[[#This Row],[Qualified Social Work Staff Hours]],NonNurse[[#This Row],[Other Social Work Staff Hours]])/NonNurse[[#This Row],[MDS Census]]</f>
        <v>0.15060587882423512</v>
      </c>
      <c r="P201" s="6">
        <v>0</v>
      </c>
      <c r="Q201" s="6">
        <v>9.5697826086956503</v>
      </c>
      <c r="R201" s="6">
        <f>SUM(NonNurse[[#This Row],[Qualified Activities Professional Hours]],NonNurse[[#This Row],[Other Activities Professional Hours]])/NonNurse[[#This Row],[MDS Census]]</f>
        <v>0.26407318536292734</v>
      </c>
      <c r="S201" s="6">
        <v>1.9385869565217391</v>
      </c>
      <c r="T201" s="6">
        <v>3.2832608695652175</v>
      </c>
      <c r="U201" s="6">
        <v>0</v>
      </c>
      <c r="V201" s="6">
        <f>SUM(NonNurse[[#This Row],[Occupational Therapist Hours]],NonNurse[[#This Row],[OT Assistant Hours]],NonNurse[[#This Row],[OT Aide Hours]])/NonNurse[[#This Row],[MDS Census]]</f>
        <v>0.14409418116376724</v>
      </c>
      <c r="W201" s="6">
        <v>4.7027173913043478</v>
      </c>
      <c r="X201" s="6">
        <v>1.7921739130434775</v>
      </c>
      <c r="Y201" s="6">
        <v>0</v>
      </c>
      <c r="Z201" s="6">
        <f>SUM(NonNurse[[#This Row],[Physical Therapist (PT) Hours]],NonNurse[[#This Row],[PT Assistant Hours]],NonNurse[[#This Row],[PT Aide Hours]])/NonNurse[[#This Row],[MDS Census]]</f>
        <v>0.17922315536892619</v>
      </c>
      <c r="AA201" s="6">
        <v>0</v>
      </c>
      <c r="AB201" s="6">
        <v>0</v>
      </c>
      <c r="AC201" s="6">
        <v>0</v>
      </c>
      <c r="AD201" s="6">
        <v>0</v>
      </c>
      <c r="AE201" s="6">
        <v>0</v>
      </c>
      <c r="AF201" s="6">
        <v>1.1304347826086956</v>
      </c>
      <c r="AG201" s="6">
        <v>0</v>
      </c>
      <c r="AH201" s="1">
        <v>265634</v>
      </c>
      <c r="AI201">
        <v>7</v>
      </c>
    </row>
    <row r="202" spans="1:35" x14ac:dyDescent="0.25">
      <c r="A202" t="s">
        <v>496</v>
      </c>
      <c r="B202" t="s">
        <v>162</v>
      </c>
      <c r="C202" t="s">
        <v>734</v>
      </c>
      <c r="D202" t="s">
        <v>563</v>
      </c>
      <c r="E202" s="6">
        <v>6.9673913043478262</v>
      </c>
      <c r="F202" s="6">
        <v>4.6070652173913054</v>
      </c>
      <c r="G202" s="6">
        <v>0.54782608695652157</v>
      </c>
      <c r="H202" s="6">
        <v>0.23152173913043478</v>
      </c>
      <c r="I202" s="6">
        <v>1.0326086956521738</v>
      </c>
      <c r="J202" s="6">
        <v>0</v>
      </c>
      <c r="K202" s="6">
        <v>0</v>
      </c>
      <c r="L202" s="6">
        <v>0.21010869565217388</v>
      </c>
      <c r="M202" s="6">
        <v>0</v>
      </c>
      <c r="N202" s="6">
        <v>0</v>
      </c>
      <c r="O202" s="6">
        <f>SUM(NonNurse[[#This Row],[Qualified Social Work Staff Hours]],NonNurse[[#This Row],[Other Social Work Staff Hours]])/NonNurse[[#This Row],[MDS Census]]</f>
        <v>0</v>
      </c>
      <c r="P202" s="6">
        <v>0</v>
      </c>
      <c r="Q202" s="6">
        <v>0</v>
      </c>
      <c r="R202" s="6">
        <f>SUM(NonNurse[[#This Row],[Qualified Activities Professional Hours]],NonNurse[[#This Row],[Other Activities Professional Hours]])/NonNurse[[#This Row],[MDS Census]]</f>
        <v>0</v>
      </c>
      <c r="S202" s="6">
        <v>0.7476086956521738</v>
      </c>
      <c r="T202" s="6">
        <v>4.2963043478260872</v>
      </c>
      <c r="U202" s="6">
        <v>0</v>
      </c>
      <c r="V202" s="6">
        <f>SUM(NonNurse[[#This Row],[Occupational Therapist Hours]],NonNurse[[#This Row],[OT Assistant Hours]],NonNurse[[#This Row],[OT Aide Hours]])/NonNurse[[#This Row],[MDS Census]]</f>
        <v>0.72393135725429014</v>
      </c>
      <c r="W202" s="6">
        <v>3.2265217391304351</v>
      </c>
      <c r="X202" s="6">
        <v>1.6019565217391303</v>
      </c>
      <c r="Y202" s="6">
        <v>0</v>
      </c>
      <c r="Z202" s="6">
        <f>SUM(NonNurse[[#This Row],[Physical Therapist (PT) Hours]],NonNurse[[#This Row],[PT Assistant Hours]],NonNurse[[#This Row],[PT Aide Hours]])/NonNurse[[#This Row],[MDS Census]]</f>
        <v>0.69301092043681756</v>
      </c>
      <c r="AA202" s="6">
        <v>0</v>
      </c>
      <c r="AB202" s="6">
        <v>0</v>
      </c>
      <c r="AC202" s="6">
        <v>0</v>
      </c>
      <c r="AD202" s="6">
        <v>0</v>
      </c>
      <c r="AE202" s="6">
        <v>0</v>
      </c>
      <c r="AF202" s="6">
        <v>0</v>
      </c>
      <c r="AG202" s="6">
        <v>0</v>
      </c>
      <c r="AH202" s="1">
        <v>265429</v>
      </c>
      <c r="AI202">
        <v>7</v>
      </c>
    </row>
    <row r="203" spans="1:35" x14ac:dyDescent="0.25">
      <c r="A203" t="s">
        <v>496</v>
      </c>
      <c r="B203" t="s">
        <v>179</v>
      </c>
      <c r="C203" t="s">
        <v>648</v>
      </c>
      <c r="D203" t="s">
        <v>580</v>
      </c>
      <c r="E203" s="6">
        <v>81.859154929577471</v>
      </c>
      <c r="F203" s="6">
        <v>4.9859154929577461</v>
      </c>
      <c r="G203" s="6">
        <v>5.6338028169014086E-2</v>
      </c>
      <c r="H203" s="6">
        <v>0.81690140845070425</v>
      </c>
      <c r="I203" s="6">
        <v>0.676056338028169</v>
      </c>
      <c r="J203" s="6">
        <v>0</v>
      </c>
      <c r="K203" s="6">
        <v>0</v>
      </c>
      <c r="L203" s="6">
        <v>1.852112676056338</v>
      </c>
      <c r="M203" s="6">
        <v>5.419014084507042</v>
      </c>
      <c r="N203" s="6">
        <v>2.573943661971831</v>
      </c>
      <c r="O203" s="6">
        <f>SUM(NonNurse[[#This Row],[Qualified Social Work Staff Hours]],NonNurse[[#This Row],[Other Social Work Staff Hours]])/NonNurse[[#This Row],[MDS Census]]</f>
        <v>9.7642807983482446E-2</v>
      </c>
      <c r="P203" s="6">
        <v>5.288732394366197</v>
      </c>
      <c r="Q203" s="6">
        <v>5.669014084507042</v>
      </c>
      <c r="R203" s="6">
        <f>SUM(NonNurse[[#This Row],[Qualified Activities Professional Hours]],NonNurse[[#This Row],[Other Activities Professional Hours]])/NonNurse[[#This Row],[MDS Census]]</f>
        <v>0.13386097728836888</v>
      </c>
      <c r="S203" s="6">
        <v>0.40492957746478875</v>
      </c>
      <c r="T203" s="6">
        <v>4.426056338028169</v>
      </c>
      <c r="U203" s="6">
        <v>0</v>
      </c>
      <c r="V203" s="6">
        <f>SUM(NonNurse[[#This Row],[Occupational Therapist Hours]],NonNurse[[#This Row],[OT Assistant Hours]],NonNurse[[#This Row],[OT Aide Hours]])/NonNurse[[#This Row],[MDS Census]]</f>
        <v>5.9015829318651063E-2</v>
      </c>
      <c r="W203" s="6">
        <v>0.89436619718309884</v>
      </c>
      <c r="X203" s="6">
        <v>5.545774647887324</v>
      </c>
      <c r="Y203" s="6">
        <v>0</v>
      </c>
      <c r="Z203" s="6">
        <f>SUM(NonNurse[[#This Row],[Physical Therapist (PT) Hours]],NonNurse[[#This Row],[PT Assistant Hours]],NonNurse[[#This Row],[PT Aide Hours]])/NonNurse[[#This Row],[MDS Census]]</f>
        <v>7.8673434273916029E-2</v>
      </c>
      <c r="AA203" s="6">
        <v>0</v>
      </c>
      <c r="AB203" s="6">
        <v>0</v>
      </c>
      <c r="AC203" s="6">
        <v>0</v>
      </c>
      <c r="AD203" s="6">
        <v>0</v>
      </c>
      <c r="AE203" s="6">
        <v>0</v>
      </c>
      <c r="AF203" s="6">
        <v>0</v>
      </c>
      <c r="AG203" s="6">
        <v>0</v>
      </c>
      <c r="AH203" s="1">
        <v>265466</v>
      </c>
      <c r="AI203">
        <v>7</v>
      </c>
    </row>
    <row r="204" spans="1:35" x14ac:dyDescent="0.25">
      <c r="A204" t="s">
        <v>496</v>
      </c>
      <c r="B204" t="s">
        <v>214</v>
      </c>
      <c r="C204" t="s">
        <v>696</v>
      </c>
      <c r="D204" t="s">
        <v>612</v>
      </c>
      <c r="E204" s="6">
        <v>43.913043478260867</v>
      </c>
      <c r="F204" s="6">
        <v>5.7391304347826084</v>
      </c>
      <c r="G204" s="6">
        <v>0.2608695652173913</v>
      </c>
      <c r="H204" s="6">
        <v>0.23369565217391305</v>
      </c>
      <c r="I204" s="6">
        <v>0.13043478260869565</v>
      </c>
      <c r="J204" s="6">
        <v>0</v>
      </c>
      <c r="K204" s="6">
        <v>0</v>
      </c>
      <c r="L204" s="6">
        <v>0.1932608695652174</v>
      </c>
      <c r="M204" s="6">
        <v>0</v>
      </c>
      <c r="N204" s="6">
        <v>4.6304347826086953</v>
      </c>
      <c r="O204" s="6">
        <f>SUM(NonNurse[[#This Row],[Qualified Social Work Staff Hours]],NonNurse[[#This Row],[Other Social Work Staff Hours]])/NonNurse[[#This Row],[MDS Census]]</f>
        <v>0.10544554455445544</v>
      </c>
      <c r="P204" s="6">
        <v>0.63586956521739135</v>
      </c>
      <c r="Q204" s="6">
        <v>2.4076086956521738</v>
      </c>
      <c r="R204" s="6">
        <f>SUM(NonNurse[[#This Row],[Qualified Activities Professional Hours]],NonNurse[[#This Row],[Other Activities Professional Hours]])/NonNurse[[#This Row],[MDS Census]]</f>
        <v>6.9306930693069313E-2</v>
      </c>
      <c r="S204" s="6">
        <v>0.30815217391304345</v>
      </c>
      <c r="T204" s="6">
        <v>2.6497826086956517</v>
      </c>
      <c r="U204" s="6">
        <v>0</v>
      </c>
      <c r="V204" s="6">
        <f>SUM(NonNurse[[#This Row],[Occupational Therapist Hours]],NonNurse[[#This Row],[OT Assistant Hours]],NonNurse[[#This Row],[OT Aide Hours]])/NonNurse[[#This Row],[MDS Census]]</f>
        <v>6.7358910891089099E-2</v>
      </c>
      <c r="W204" s="6">
        <v>0.27141304347826084</v>
      </c>
      <c r="X204" s="6">
        <v>2.4597826086956527</v>
      </c>
      <c r="Y204" s="6">
        <v>0</v>
      </c>
      <c r="Z204" s="6">
        <f>SUM(NonNurse[[#This Row],[Physical Therapist (PT) Hours]],NonNurse[[#This Row],[PT Assistant Hours]],NonNurse[[#This Row],[PT Aide Hours]])/NonNurse[[#This Row],[MDS Census]]</f>
        <v>6.2195544554455459E-2</v>
      </c>
      <c r="AA204" s="6">
        <v>0</v>
      </c>
      <c r="AB204" s="6">
        <v>0</v>
      </c>
      <c r="AC204" s="6">
        <v>0</v>
      </c>
      <c r="AD204" s="6">
        <v>0</v>
      </c>
      <c r="AE204" s="6">
        <v>0</v>
      </c>
      <c r="AF204" s="6">
        <v>0</v>
      </c>
      <c r="AG204" s="6">
        <v>0</v>
      </c>
      <c r="AH204" s="1">
        <v>265522</v>
      </c>
      <c r="AI204">
        <v>7</v>
      </c>
    </row>
    <row r="205" spans="1:35" x14ac:dyDescent="0.25">
      <c r="A205" t="s">
        <v>496</v>
      </c>
      <c r="B205" t="s">
        <v>109</v>
      </c>
      <c r="C205" t="s">
        <v>716</v>
      </c>
      <c r="D205" t="s">
        <v>610</v>
      </c>
      <c r="E205" s="6">
        <v>102.91304347826087</v>
      </c>
      <c r="F205" s="6">
        <v>5.6521739130434785</v>
      </c>
      <c r="G205" s="6">
        <v>0</v>
      </c>
      <c r="H205" s="6">
        <v>0</v>
      </c>
      <c r="I205" s="6">
        <v>0</v>
      </c>
      <c r="J205" s="6">
        <v>0</v>
      </c>
      <c r="K205" s="6">
        <v>0</v>
      </c>
      <c r="L205" s="6">
        <v>5.4184782608695654</v>
      </c>
      <c r="M205" s="6">
        <v>0</v>
      </c>
      <c r="N205" s="6">
        <v>5.0434782608695654</v>
      </c>
      <c r="O205" s="6">
        <f>SUM(NonNurse[[#This Row],[Qualified Social Work Staff Hours]],NonNurse[[#This Row],[Other Social Work Staff Hours]])/NonNurse[[#This Row],[MDS Census]]</f>
        <v>4.9007182087029998E-2</v>
      </c>
      <c r="P205" s="6">
        <v>5.0048913043478267</v>
      </c>
      <c r="Q205" s="6">
        <v>8.1139130434782629</v>
      </c>
      <c r="R205" s="6">
        <f>SUM(NonNurse[[#This Row],[Qualified Activities Professional Hours]],NonNurse[[#This Row],[Other Activities Professional Hours]])/NonNurse[[#This Row],[MDS Census]]</f>
        <v>0.12747465145754119</v>
      </c>
      <c r="S205" s="6">
        <v>2.8881521739130434</v>
      </c>
      <c r="T205" s="6">
        <v>13.04565217391305</v>
      </c>
      <c r="U205" s="6">
        <v>0</v>
      </c>
      <c r="V205" s="6">
        <f>SUM(NonNurse[[#This Row],[Occupational Therapist Hours]],NonNurse[[#This Row],[OT Assistant Hours]],NonNurse[[#This Row],[OT Aide Hours]])/NonNurse[[#This Row],[MDS Census]]</f>
        <v>0.15482784114913398</v>
      </c>
      <c r="W205" s="6">
        <v>3.1432608695652169</v>
      </c>
      <c r="X205" s="6">
        <v>4.5938043478260866</v>
      </c>
      <c r="Y205" s="6">
        <v>0</v>
      </c>
      <c r="Z205" s="6">
        <f>SUM(NonNurse[[#This Row],[Physical Therapist (PT) Hours]],NonNurse[[#This Row],[PT Assistant Hours]],NonNurse[[#This Row],[PT Aide Hours]])/NonNurse[[#This Row],[MDS Census]]</f>
        <v>7.5180608365018997E-2</v>
      </c>
      <c r="AA205" s="6">
        <v>0</v>
      </c>
      <c r="AB205" s="6">
        <v>0</v>
      </c>
      <c r="AC205" s="6">
        <v>0</v>
      </c>
      <c r="AD205" s="6">
        <v>0</v>
      </c>
      <c r="AE205" s="6">
        <v>0</v>
      </c>
      <c r="AF205" s="6">
        <v>0</v>
      </c>
      <c r="AG205" s="6">
        <v>0</v>
      </c>
      <c r="AH205" s="1">
        <v>265351</v>
      </c>
      <c r="AI205">
        <v>7</v>
      </c>
    </row>
    <row r="206" spans="1:35" x14ac:dyDescent="0.25">
      <c r="A206" t="s">
        <v>496</v>
      </c>
      <c r="B206" t="s">
        <v>347</v>
      </c>
      <c r="C206" t="s">
        <v>837</v>
      </c>
      <c r="D206" t="s">
        <v>525</v>
      </c>
      <c r="E206" s="6">
        <v>44.576086956521742</v>
      </c>
      <c r="F206" s="6">
        <v>4.5217391304347823</v>
      </c>
      <c r="G206" s="6">
        <v>0</v>
      </c>
      <c r="H206" s="6">
        <v>0.35054347826086957</v>
      </c>
      <c r="I206" s="6">
        <v>0.34782608695652173</v>
      </c>
      <c r="J206" s="6">
        <v>0</v>
      </c>
      <c r="K206" s="6">
        <v>0</v>
      </c>
      <c r="L206" s="6">
        <v>0.74836956521739106</v>
      </c>
      <c r="M206" s="6">
        <v>0</v>
      </c>
      <c r="N206" s="6">
        <v>5.6358695652173916</v>
      </c>
      <c r="O206" s="6">
        <f>SUM(NonNurse[[#This Row],[Qualified Social Work Staff Hours]],NonNurse[[#This Row],[Other Social Work Staff Hours]])/NonNurse[[#This Row],[MDS Census]]</f>
        <v>0.12643257742014144</v>
      </c>
      <c r="P206" s="6">
        <v>5.0027173913043477</v>
      </c>
      <c r="Q206" s="6">
        <v>7.9592391304347823</v>
      </c>
      <c r="R206" s="6">
        <f>SUM(NonNurse[[#This Row],[Qualified Activities Professional Hours]],NonNurse[[#This Row],[Other Activities Professional Hours]])/NonNurse[[#This Row],[MDS Census]]</f>
        <v>0.29078273591806869</v>
      </c>
      <c r="S206" s="6">
        <v>1.1760869565217393</v>
      </c>
      <c r="T206" s="6">
        <v>4.085108695652174</v>
      </c>
      <c r="U206" s="6">
        <v>0</v>
      </c>
      <c r="V206" s="6">
        <f>SUM(NonNurse[[#This Row],[Occupational Therapist Hours]],NonNurse[[#This Row],[OT Assistant Hours]],NonNurse[[#This Row],[OT Aide Hours]])/NonNurse[[#This Row],[MDS Census]]</f>
        <v>0.11802731041209462</v>
      </c>
      <c r="W206" s="6">
        <v>9.6535869565217372</v>
      </c>
      <c r="X206" s="6">
        <v>1.0685869565217392</v>
      </c>
      <c r="Y206" s="6">
        <v>0</v>
      </c>
      <c r="Z206" s="6">
        <f>SUM(NonNurse[[#This Row],[Physical Therapist (PT) Hours]],NonNurse[[#This Row],[PT Assistant Hours]],NonNurse[[#This Row],[PT Aide Hours]])/NonNurse[[#This Row],[MDS Census]]</f>
        <v>0.24053645452328695</v>
      </c>
      <c r="AA206" s="6">
        <v>0</v>
      </c>
      <c r="AB206" s="6">
        <v>0</v>
      </c>
      <c r="AC206" s="6">
        <v>0</v>
      </c>
      <c r="AD206" s="6">
        <v>0</v>
      </c>
      <c r="AE206" s="6">
        <v>0</v>
      </c>
      <c r="AF206" s="6">
        <v>0</v>
      </c>
      <c r="AG206" s="6">
        <v>0</v>
      </c>
      <c r="AH206" s="1">
        <v>265737</v>
      </c>
      <c r="AI206">
        <v>7</v>
      </c>
    </row>
    <row r="207" spans="1:35" x14ac:dyDescent="0.25">
      <c r="A207" t="s">
        <v>496</v>
      </c>
      <c r="B207" t="s">
        <v>385</v>
      </c>
      <c r="C207" t="s">
        <v>668</v>
      </c>
      <c r="D207" t="s">
        <v>629</v>
      </c>
      <c r="E207" s="6">
        <v>70.271739130434781</v>
      </c>
      <c r="F207" s="6">
        <v>6.0434782608695654</v>
      </c>
      <c r="G207" s="6">
        <v>0.28043478260869564</v>
      </c>
      <c r="H207" s="6">
        <v>0.28260869565217389</v>
      </c>
      <c r="I207" s="6">
        <v>0.42391304347826086</v>
      </c>
      <c r="J207" s="6">
        <v>0</v>
      </c>
      <c r="K207" s="6">
        <v>0</v>
      </c>
      <c r="L207" s="6">
        <v>0.64445652173913048</v>
      </c>
      <c r="M207" s="6">
        <v>0</v>
      </c>
      <c r="N207" s="6">
        <v>4.2896739130434778</v>
      </c>
      <c r="O207" s="6">
        <f>SUM(NonNurse[[#This Row],[Qualified Social Work Staff Hours]],NonNurse[[#This Row],[Other Social Work Staff Hours]])/NonNurse[[#This Row],[MDS Census]]</f>
        <v>6.1044083526682127E-2</v>
      </c>
      <c r="P207" s="6">
        <v>0</v>
      </c>
      <c r="Q207" s="6">
        <v>12.044130434782611</v>
      </c>
      <c r="R207" s="6">
        <f>SUM(NonNurse[[#This Row],[Qualified Activities Professional Hours]],NonNurse[[#This Row],[Other Activities Professional Hours]])/NonNurse[[#This Row],[MDS Census]]</f>
        <v>0.17139365815931945</v>
      </c>
      <c r="S207" s="6">
        <v>0.61228260869565221</v>
      </c>
      <c r="T207" s="6">
        <v>3.6682608695652177</v>
      </c>
      <c r="U207" s="6">
        <v>0</v>
      </c>
      <c r="V207" s="6">
        <f>SUM(NonNurse[[#This Row],[Occupational Therapist Hours]],NonNurse[[#This Row],[OT Assistant Hours]],NonNurse[[#This Row],[OT Aide Hours]])/NonNurse[[#This Row],[MDS Census]]</f>
        <v>6.0914153132250584E-2</v>
      </c>
      <c r="W207" s="6">
        <v>0.83163043478260879</v>
      </c>
      <c r="X207" s="6">
        <v>5.6934782608695658</v>
      </c>
      <c r="Y207" s="6">
        <v>0</v>
      </c>
      <c r="Z207" s="6">
        <f>SUM(NonNurse[[#This Row],[Physical Therapist (PT) Hours]],NonNurse[[#This Row],[PT Assistant Hours]],NonNurse[[#This Row],[PT Aide Hours]])/NonNurse[[#This Row],[MDS Census]]</f>
        <v>9.2855375096674408E-2</v>
      </c>
      <c r="AA207" s="6">
        <v>0</v>
      </c>
      <c r="AB207" s="6">
        <v>0</v>
      </c>
      <c r="AC207" s="6">
        <v>0</v>
      </c>
      <c r="AD207" s="6">
        <v>0</v>
      </c>
      <c r="AE207" s="6">
        <v>0</v>
      </c>
      <c r="AF207" s="6">
        <v>0</v>
      </c>
      <c r="AG207" s="6">
        <v>0</v>
      </c>
      <c r="AH207" s="1">
        <v>265787</v>
      </c>
      <c r="AI207">
        <v>7</v>
      </c>
    </row>
    <row r="208" spans="1:35" x14ac:dyDescent="0.25">
      <c r="A208" t="s">
        <v>496</v>
      </c>
      <c r="B208" t="s">
        <v>357</v>
      </c>
      <c r="C208" t="s">
        <v>676</v>
      </c>
      <c r="D208" t="s">
        <v>533</v>
      </c>
      <c r="E208" s="6">
        <v>40.771739130434781</v>
      </c>
      <c r="F208" s="6">
        <v>0</v>
      </c>
      <c r="G208" s="6">
        <v>0.39130434782608697</v>
      </c>
      <c r="H208" s="6">
        <v>0.3016304347826087</v>
      </c>
      <c r="I208" s="6">
        <v>0.19565217391304349</v>
      </c>
      <c r="J208" s="6">
        <v>0</v>
      </c>
      <c r="K208" s="6">
        <v>0</v>
      </c>
      <c r="L208" s="6">
        <v>0.39804347826086955</v>
      </c>
      <c r="M208" s="6">
        <v>0.13043478260869565</v>
      </c>
      <c r="N208" s="6">
        <v>0</v>
      </c>
      <c r="O208" s="6">
        <f>SUM(NonNurse[[#This Row],[Qualified Social Work Staff Hours]],NonNurse[[#This Row],[Other Social Work Staff Hours]])/NonNurse[[#This Row],[MDS Census]]</f>
        <v>3.1991468941615568E-3</v>
      </c>
      <c r="P208" s="6">
        <v>0</v>
      </c>
      <c r="Q208" s="6">
        <v>0</v>
      </c>
      <c r="R208" s="6">
        <f>SUM(NonNurse[[#This Row],[Qualified Activities Professional Hours]],NonNurse[[#This Row],[Other Activities Professional Hours]])/NonNurse[[#This Row],[MDS Census]]</f>
        <v>0</v>
      </c>
      <c r="S208" s="6">
        <v>0.40749999999999992</v>
      </c>
      <c r="T208" s="6">
        <v>1.5313043478260875</v>
      </c>
      <c r="U208" s="6">
        <v>0</v>
      </c>
      <c r="V208" s="6">
        <f>SUM(NonNurse[[#This Row],[Occupational Therapist Hours]],NonNurse[[#This Row],[OT Assistant Hours]],NonNurse[[#This Row],[OT Aide Hours]])/NonNurse[[#This Row],[MDS Census]]</f>
        <v>4.7552652625966425E-2</v>
      </c>
      <c r="W208" s="6">
        <v>0.32249999999999995</v>
      </c>
      <c r="X208" s="6">
        <v>1.0688043478260869</v>
      </c>
      <c r="Y208" s="6">
        <v>0</v>
      </c>
      <c r="Z208" s="6">
        <f>SUM(NonNurse[[#This Row],[Physical Therapist (PT) Hours]],NonNurse[[#This Row],[PT Assistant Hours]],NonNurse[[#This Row],[PT Aide Hours]])/NonNurse[[#This Row],[MDS Census]]</f>
        <v>3.4124233537723273E-2</v>
      </c>
      <c r="AA208" s="6">
        <v>0</v>
      </c>
      <c r="AB208" s="6">
        <v>0</v>
      </c>
      <c r="AC208" s="6">
        <v>0</v>
      </c>
      <c r="AD208" s="6">
        <v>0.10402173913043479</v>
      </c>
      <c r="AE208" s="6">
        <v>0</v>
      </c>
      <c r="AF208" s="6">
        <v>0</v>
      </c>
      <c r="AG208" s="6">
        <v>0</v>
      </c>
      <c r="AH208" s="1">
        <v>265752</v>
      </c>
      <c r="AI208">
        <v>7</v>
      </c>
    </row>
    <row r="209" spans="1:35" x14ac:dyDescent="0.25">
      <c r="A209" t="s">
        <v>496</v>
      </c>
      <c r="B209" t="s">
        <v>299</v>
      </c>
      <c r="C209" t="s">
        <v>825</v>
      </c>
      <c r="D209" t="s">
        <v>627</v>
      </c>
      <c r="E209" s="6">
        <v>47.021739130434781</v>
      </c>
      <c r="F209" s="6">
        <v>5.7391304347826084</v>
      </c>
      <c r="G209" s="6">
        <v>0.2608695652173913</v>
      </c>
      <c r="H209" s="6">
        <v>9.7826086956521743E-2</v>
      </c>
      <c r="I209" s="6">
        <v>0.18478260869565216</v>
      </c>
      <c r="J209" s="6">
        <v>0</v>
      </c>
      <c r="K209" s="6">
        <v>0</v>
      </c>
      <c r="L209" s="6">
        <v>1.4868478260869566</v>
      </c>
      <c r="M209" s="6">
        <v>0</v>
      </c>
      <c r="N209" s="6">
        <v>5.9972826086956523</v>
      </c>
      <c r="O209" s="6">
        <f>SUM(NonNurse[[#This Row],[Qualified Social Work Staff Hours]],NonNurse[[#This Row],[Other Social Work Staff Hours]])/NonNurse[[#This Row],[MDS Census]]</f>
        <v>0.12754276467868703</v>
      </c>
      <c r="P209" s="6">
        <v>4.2554347826086953</v>
      </c>
      <c r="Q209" s="6">
        <v>0</v>
      </c>
      <c r="R209" s="6">
        <f>SUM(NonNurse[[#This Row],[Qualified Activities Professional Hours]],NonNurse[[#This Row],[Other Activities Professional Hours]])/NonNurse[[#This Row],[MDS Census]]</f>
        <v>9.0499306518723996E-2</v>
      </c>
      <c r="S209" s="6">
        <v>0.67945652173913051</v>
      </c>
      <c r="T209" s="6">
        <v>4.720326086956522</v>
      </c>
      <c r="U209" s="6">
        <v>0</v>
      </c>
      <c r="V209" s="6">
        <f>SUM(NonNurse[[#This Row],[Occupational Therapist Hours]],NonNurse[[#This Row],[OT Assistant Hours]],NonNurse[[#This Row],[OT Aide Hours]])/NonNurse[[#This Row],[MDS Census]]</f>
        <v>0.11483587609801202</v>
      </c>
      <c r="W209" s="6">
        <v>0.53065217391304342</v>
      </c>
      <c r="X209" s="6">
        <v>4.5165217391304342</v>
      </c>
      <c r="Y209" s="6">
        <v>0</v>
      </c>
      <c r="Z209" s="6">
        <f>SUM(NonNurse[[#This Row],[Physical Therapist (PT) Hours]],NonNurse[[#This Row],[PT Assistant Hours]],NonNurse[[#This Row],[PT Aide Hours]])/NonNurse[[#This Row],[MDS Census]]</f>
        <v>0.1073370319001387</v>
      </c>
      <c r="AA209" s="6">
        <v>0</v>
      </c>
      <c r="AB209" s="6">
        <v>0</v>
      </c>
      <c r="AC209" s="6">
        <v>0</v>
      </c>
      <c r="AD209" s="6">
        <v>0</v>
      </c>
      <c r="AE209" s="6">
        <v>0</v>
      </c>
      <c r="AF209" s="6">
        <v>0</v>
      </c>
      <c r="AG209" s="6">
        <v>0</v>
      </c>
      <c r="AH209" s="1">
        <v>265666</v>
      </c>
      <c r="AI209">
        <v>7</v>
      </c>
    </row>
    <row r="210" spans="1:35" x14ac:dyDescent="0.25">
      <c r="A210" t="s">
        <v>496</v>
      </c>
      <c r="B210" t="s">
        <v>25</v>
      </c>
      <c r="C210" t="s">
        <v>686</v>
      </c>
      <c r="D210" t="s">
        <v>595</v>
      </c>
      <c r="E210" s="6">
        <v>79.836956521739125</v>
      </c>
      <c r="F210" s="6">
        <v>12.43413043478261</v>
      </c>
      <c r="G210" s="6">
        <v>0</v>
      </c>
      <c r="H210" s="6">
        <v>0.34195652173913044</v>
      </c>
      <c r="I210" s="6">
        <v>0.89130434782608692</v>
      </c>
      <c r="J210" s="6">
        <v>0</v>
      </c>
      <c r="K210" s="6">
        <v>0</v>
      </c>
      <c r="L210" s="6">
        <v>2.5086956521739139</v>
      </c>
      <c r="M210" s="6">
        <v>0</v>
      </c>
      <c r="N210" s="6">
        <v>11.751195652173912</v>
      </c>
      <c r="O210" s="6">
        <f>SUM(NonNurse[[#This Row],[Qualified Social Work Staff Hours]],NonNurse[[#This Row],[Other Social Work Staff Hours]])/NonNurse[[#This Row],[MDS Census]]</f>
        <v>0.14718992511912865</v>
      </c>
      <c r="P210" s="6">
        <v>5.4983695652173896</v>
      </c>
      <c r="Q210" s="6">
        <v>2.932934782608696</v>
      </c>
      <c r="R210" s="6">
        <f>SUM(NonNurse[[#This Row],[Qualified Activities Professional Hours]],NonNurse[[#This Row],[Other Activities Professional Hours]])/NonNurse[[#This Row],[MDS Census]]</f>
        <v>0.10560653505786248</v>
      </c>
      <c r="S210" s="6">
        <v>3.5567391304347828</v>
      </c>
      <c r="T210" s="6">
        <v>3.8097826086956528</v>
      </c>
      <c r="U210" s="6">
        <v>0</v>
      </c>
      <c r="V210" s="6">
        <f>SUM(NonNurse[[#This Row],[Occupational Therapist Hours]],NonNurse[[#This Row],[OT Assistant Hours]],NonNurse[[#This Row],[OT Aide Hours]])/NonNurse[[#This Row],[MDS Census]]</f>
        <v>9.2269571136827794E-2</v>
      </c>
      <c r="W210" s="6">
        <v>1.9532608695652172</v>
      </c>
      <c r="X210" s="6">
        <v>5.2589130434782598</v>
      </c>
      <c r="Y210" s="6">
        <v>0</v>
      </c>
      <c r="Z210" s="6">
        <f>SUM(NonNurse[[#This Row],[Physical Therapist (PT) Hours]],NonNurse[[#This Row],[PT Assistant Hours]],NonNurse[[#This Row],[PT Aide Hours]])/NonNurse[[#This Row],[MDS Census]]</f>
        <v>9.0336283185840707E-2</v>
      </c>
      <c r="AA210" s="6">
        <v>0</v>
      </c>
      <c r="AB210" s="6">
        <v>0</v>
      </c>
      <c r="AC210" s="6">
        <v>0</v>
      </c>
      <c r="AD210" s="6">
        <v>0</v>
      </c>
      <c r="AE210" s="6">
        <v>0</v>
      </c>
      <c r="AF210" s="6">
        <v>0</v>
      </c>
      <c r="AG210" s="6">
        <v>0</v>
      </c>
      <c r="AH210" s="1">
        <v>265123</v>
      </c>
      <c r="AI210">
        <v>7</v>
      </c>
    </row>
    <row r="211" spans="1:35" x14ac:dyDescent="0.25">
      <c r="A211" t="s">
        <v>496</v>
      </c>
      <c r="B211" t="s">
        <v>161</v>
      </c>
      <c r="C211" t="s">
        <v>686</v>
      </c>
      <c r="D211" t="s">
        <v>595</v>
      </c>
      <c r="E211" s="6">
        <v>45.826086956521742</v>
      </c>
      <c r="F211" s="6">
        <v>11.392500000000002</v>
      </c>
      <c r="G211" s="6">
        <v>0</v>
      </c>
      <c r="H211" s="6">
        <v>0.21749999999999997</v>
      </c>
      <c r="I211" s="6">
        <v>0.38043478260869568</v>
      </c>
      <c r="J211" s="6">
        <v>0</v>
      </c>
      <c r="K211" s="6">
        <v>0</v>
      </c>
      <c r="L211" s="6">
        <v>1.8019565217391311</v>
      </c>
      <c r="M211" s="6">
        <v>0</v>
      </c>
      <c r="N211" s="6">
        <v>5.6146739130434788</v>
      </c>
      <c r="O211" s="6">
        <f>SUM(NonNurse[[#This Row],[Qualified Social Work Staff Hours]],NonNurse[[#This Row],[Other Social Work Staff Hours]])/NonNurse[[#This Row],[MDS Census]]</f>
        <v>0.12252134724857686</v>
      </c>
      <c r="P211" s="6">
        <v>5.183478260869566</v>
      </c>
      <c r="Q211" s="6">
        <v>0</v>
      </c>
      <c r="R211" s="6">
        <f>SUM(NonNurse[[#This Row],[Qualified Activities Professional Hours]],NonNurse[[#This Row],[Other Activities Professional Hours]])/NonNurse[[#This Row],[MDS Census]]</f>
        <v>0.11311195445920305</v>
      </c>
      <c r="S211" s="6">
        <v>4.6806521739130433</v>
      </c>
      <c r="T211" s="6">
        <v>5.157499999999998</v>
      </c>
      <c r="U211" s="6">
        <v>0</v>
      </c>
      <c r="V211" s="6">
        <f>SUM(NonNurse[[#This Row],[Occupational Therapist Hours]],NonNurse[[#This Row],[OT Assistant Hours]],NonNurse[[#This Row],[OT Aide Hours]])/NonNurse[[#This Row],[MDS Census]]</f>
        <v>0.21468453510436428</v>
      </c>
      <c r="W211" s="6">
        <v>0.67891304347826076</v>
      </c>
      <c r="X211" s="6">
        <v>4.4861956521739144</v>
      </c>
      <c r="Y211" s="6">
        <v>0</v>
      </c>
      <c r="Z211" s="6">
        <f>SUM(NonNurse[[#This Row],[Physical Therapist (PT) Hours]],NonNurse[[#This Row],[PT Assistant Hours]],NonNurse[[#This Row],[PT Aide Hours]])/NonNurse[[#This Row],[MDS Census]]</f>
        <v>0.11271110056925998</v>
      </c>
      <c r="AA211" s="6">
        <v>0</v>
      </c>
      <c r="AB211" s="6">
        <v>0</v>
      </c>
      <c r="AC211" s="6">
        <v>0</v>
      </c>
      <c r="AD211" s="6">
        <v>0</v>
      </c>
      <c r="AE211" s="6">
        <v>0</v>
      </c>
      <c r="AF211" s="6">
        <v>0</v>
      </c>
      <c r="AG211" s="6">
        <v>0</v>
      </c>
      <c r="AH211" s="1">
        <v>265428</v>
      </c>
      <c r="AI211">
        <v>7</v>
      </c>
    </row>
    <row r="212" spans="1:35" x14ac:dyDescent="0.25">
      <c r="A212" t="s">
        <v>496</v>
      </c>
      <c r="B212" t="s">
        <v>208</v>
      </c>
      <c r="C212" t="s">
        <v>724</v>
      </c>
      <c r="D212" t="s">
        <v>538</v>
      </c>
      <c r="E212" s="6">
        <v>18.75</v>
      </c>
      <c r="F212" s="6">
        <v>5.4782608695652177</v>
      </c>
      <c r="G212" s="6">
        <v>0</v>
      </c>
      <c r="H212" s="6">
        <v>0</v>
      </c>
      <c r="I212" s="6">
        <v>0</v>
      </c>
      <c r="J212" s="6">
        <v>0</v>
      </c>
      <c r="K212" s="6">
        <v>0</v>
      </c>
      <c r="L212" s="6">
        <v>5.3921739130434778</v>
      </c>
      <c r="M212" s="6">
        <v>6.0514130434782585</v>
      </c>
      <c r="N212" s="6">
        <v>0</v>
      </c>
      <c r="O212" s="6">
        <f>SUM(NonNurse[[#This Row],[Qualified Social Work Staff Hours]],NonNurse[[#This Row],[Other Social Work Staff Hours]])/NonNurse[[#This Row],[MDS Census]]</f>
        <v>0.32274202898550713</v>
      </c>
      <c r="P212" s="6">
        <v>5.5173913043478242</v>
      </c>
      <c r="Q212" s="6">
        <v>0</v>
      </c>
      <c r="R212" s="6">
        <f>SUM(NonNurse[[#This Row],[Qualified Activities Professional Hours]],NonNurse[[#This Row],[Other Activities Professional Hours]])/NonNurse[[#This Row],[MDS Census]]</f>
        <v>0.2942608695652173</v>
      </c>
      <c r="S212" s="6">
        <v>0.768695652173913</v>
      </c>
      <c r="T212" s="6">
        <v>0</v>
      </c>
      <c r="U212" s="6">
        <v>3.9456521739130435</v>
      </c>
      <c r="V212" s="6">
        <f>SUM(NonNurse[[#This Row],[Occupational Therapist Hours]],NonNurse[[#This Row],[OT Assistant Hours]],NonNurse[[#This Row],[OT Aide Hours]])/NonNurse[[#This Row],[MDS Census]]</f>
        <v>0.25143188405797101</v>
      </c>
      <c r="W212" s="6">
        <v>2.2104347826086963</v>
      </c>
      <c r="X212" s="6">
        <v>0</v>
      </c>
      <c r="Y212" s="6">
        <v>5.0978260869565215</v>
      </c>
      <c r="Z212" s="6">
        <f>SUM(NonNurse[[#This Row],[Physical Therapist (PT) Hours]],NonNurse[[#This Row],[PT Assistant Hours]],NonNurse[[#This Row],[PT Aide Hours]])/NonNurse[[#This Row],[MDS Census]]</f>
        <v>0.3897739130434783</v>
      </c>
      <c r="AA212" s="6">
        <v>0</v>
      </c>
      <c r="AB212" s="6">
        <v>0</v>
      </c>
      <c r="AC212" s="6">
        <v>0</v>
      </c>
      <c r="AD212" s="6">
        <v>0</v>
      </c>
      <c r="AE212" s="6">
        <v>0</v>
      </c>
      <c r="AF212" s="6">
        <v>0</v>
      </c>
      <c r="AG212" s="6">
        <v>0</v>
      </c>
      <c r="AH212" s="1">
        <v>265512</v>
      </c>
      <c r="AI212">
        <v>7</v>
      </c>
    </row>
    <row r="213" spans="1:35" x14ac:dyDescent="0.25">
      <c r="A213" t="s">
        <v>496</v>
      </c>
      <c r="B213" t="s">
        <v>282</v>
      </c>
      <c r="C213" t="s">
        <v>688</v>
      </c>
      <c r="D213" t="s">
        <v>546</v>
      </c>
      <c r="E213" s="6">
        <v>35</v>
      </c>
      <c r="F213" s="6">
        <v>2.2400000000000029</v>
      </c>
      <c r="G213" s="6">
        <v>0</v>
      </c>
      <c r="H213" s="6">
        <v>0</v>
      </c>
      <c r="I213" s="6">
        <v>0</v>
      </c>
      <c r="J213" s="6">
        <v>0</v>
      </c>
      <c r="K213" s="6">
        <v>0</v>
      </c>
      <c r="L213" s="6">
        <v>1.7574999999999996</v>
      </c>
      <c r="M213" s="6">
        <v>0</v>
      </c>
      <c r="N213" s="6">
        <v>0</v>
      </c>
      <c r="O213" s="6">
        <f>SUM(NonNurse[[#This Row],[Qualified Social Work Staff Hours]],NonNurse[[#This Row],[Other Social Work Staff Hours]])/NonNurse[[#This Row],[MDS Census]]</f>
        <v>0</v>
      </c>
      <c r="P213" s="6">
        <v>0</v>
      </c>
      <c r="Q213" s="6">
        <v>0</v>
      </c>
      <c r="R213" s="6">
        <f>SUM(NonNurse[[#This Row],[Qualified Activities Professional Hours]],NonNurse[[#This Row],[Other Activities Professional Hours]])/NonNurse[[#This Row],[MDS Census]]</f>
        <v>0</v>
      </c>
      <c r="S213" s="6">
        <v>2.1021739130434791</v>
      </c>
      <c r="T213" s="6">
        <v>3.5705434782608698</v>
      </c>
      <c r="U213" s="6">
        <v>0</v>
      </c>
      <c r="V213" s="6">
        <f>SUM(NonNurse[[#This Row],[Occupational Therapist Hours]],NonNurse[[#This Row],[OT Assistant Hours]],NonNurse[[#This Row],[OT Aide Hours]])/NonNurse[[#This Row],[MDS Census]]</f>
        <v>0.16207763975155284</v>
      </c>
      <c r="W213" s="6">
        <v>2.2493478260869564</v>
      </c>
      <c r="X213" s="6">
        <v>2.0141304347826083</v>
      </c>
      <c r="Y213" s="6">
        <v>0</v>
      </c>
      <c r="Z213" s="6">
        <f>SUM(NonNurse[[#This Row],[Physical Therapist (PT) Hours]],NonNurse[[#This Row],[PT Assistant Hours]],NonNurse[[#This Row],[PT Aide Hours]])/NonNurse[[#This Row],[MDS Census]]</f>
        <v>0.1218136645962733</v>
      </c>
      <c r="AA213" s="6">
        <v>0</v>
      </c>
      <c r="AB213" s="6">
        <v>0</v>
      </c>
      <c r="AC213" s="6">
        <v>0</v>
      </c>
      <c r="AD213" s="6">
        <v>0</v>
      </c>
      <c r="AE213" s="6">
        <v>0</v>
      </c>
      <c r="AF213" s="6">
        <v>0</v>
      </c>
      <c r="AG213" s="6">
        <v>0</v>
      </c>
      <c r="AH213" s="1">
        <v>265639</v>
      </c>
      <c r="AI213">
        <v>7</v>
      </c>
    </row>
    <row r="214" spans="1:35" x14ac:dyDescent="0.25">
      <c r="A214" t="s">
        <v>496</v>
      </c>
      <c r="B214" t="s">
        <v>181</v>
      </c>
      <c r="C214" t="s">
        <v>725</v>
      </c>
      <c r="D214" t="s">
        <v>535</v>
      </c>
      <c r="E214" s="6">
        <v>166.7608695652174</v>
      </c>
      <c r="F214" s="6">
        <v>0</v>
      </c>
      <c r="G214" s="6">
        <v>0.55434782608695654</v>
      </c>
      <c r="H214" s="6">
        <v>0</v>
      </c>
      <c r="I214" s="6">
        <v>1.2065217391304348</v>
      </c>
      <c r="J214" s="6">
        <v>0</v>
      </c>
      <c r="K214" s="6">
        <v>0</v>
      </c>
      <c r="L214" s="6">
        <v>0.16543478260869565</v>
      </c>
      <c r="M214" s="6">
        <v>0</v>
      </c>
      <c r="N214" s="6">
        <v>0</v>
      </c>
      <c r="O214" s="6">
        <f>SUM(NonNurse[[#This Row],[Qualified Social Work Staff Hours]],NonNurse[[#This Row],[Other Social Work Staff Hours]])/NonNurse[[#This Row],[MDS Census]]</f>
        <v>0</v>
      </c>
      <c r="P214" s="6">
        <v>0</v>
      </c>
      <c r="Q214" s="6">
        <v>0</v>
      </c>
      <c r="R214" s="6">
        <f>SUM(NonNurse[[#This Row],[Qualified Activities Professional Hours]],NonNurse[[#This Row],[Other Activities Professional Hours]])/NonNurse[[#This Row],[MDS Census]]</f>
        <v>0</v>
      </c>
      <c r="S214" s="6">
        <v>2.2311956521739136</v>
      </c>
      <c r="T214" s="6">
        <v>6.2415217391304347</v>
      </c>
      <c r="U214" s="6">
        <v>0</v>
      </c>
      <c r="V214" s="6">
        <f>SUM(NonNurse[[#This Row],[Occupational Therapist Hours]],NonNurse[[#This Row],[OT Assistant Hours]],NonNurse[[#This Row],[OT Aide Hours]])/NonNurse[[#This Row],[MDS Census]]</f>
        <v>5.0807587016034411E-2</v>
      </c>
      <c r="W214" s="6">
        <v>1.9811956521739131</v>
      </c>
      <c r="X214" s="6">
        <v>0.14902173913043479</v>
      </c>
      <c r="Y214" s="6">
        <v>0</v>
      </c>
      <c r="Z214" s="6">
        <f>SUM(NonNurse[[#This Row],[Physical Therapist (PT) Hours]],NonNurse[[#This Row],[PT Assistant Hours]],NonNurse[[#This Row],[PT Aide Hours]])/NonNurse[[#This Row],[MDS Census]]</f>
        <v>1.277408421327076E-2</v>
      </c>
      <c r="AA214" s="6">
        <v>0</v>
      </c>
      <c r="AB214" s="6">
        <v>0</v>
      </c>
      <c r="AC214" s="6">
        <v>0</v>
      </c>
      <c r="AD214" s="6">
        <v>0</v>
      </c>
      <c r="AE214" s="6">
        <v>0</v>
      </c>
      <c r="AF214" s="6">
        <v>0</v>
      </c>
      <c r="AG214" s="6">
        <v>0.13043478260869565</v>
      </c>
      <c r="AH214" s="1">
        <v>265469</v>
      </c>
      <c r="AI214">
        <v>7</v>
      </c>
    </row>
    <row r="215" spans="1:35" x14ac:dyDescent="0.25">
      <c r="A215" t="s">
        <v>496</v>
      </c>
      <c r="B215" t="s">
        <v>36</v>
      </c>
      <c r="C215" t="s">
        <v>683</v>
      </c>
      <c r="D215" t="s">
        <v>589</v>
      </c>
      <c r="E215" s="6">
        <v>77.673913043478265</v>
      </c>
      <c r="F215" s="6">
        <v>15.511304347826082</v>
      </c>
      <c r="G215" s="6">
        <v>0</v>
      </c>
      <c r="H215" s="6">
        <v>0.26532608695652171</v>
      </c>
      <c r="I215" s="6">
        <v>0.45652173913043476</v>
      </c>
      <c r="J215" s="6">
        <v>0</v>
      </c>
      <c r="K215" s="6">
        <v>0</v>
      </c>
      <c r="L215" s="6">
        <v>2.2464130434782605</v>
      </c>
      <c r="M215" s="6">
        <v>0</v>
      </c>
      <c r="N215" s="6">
        <v>11.134891304347825</v>
      </c>
      <c r="O215" s="6">
        <f>SUM(NonNurse[[#This Row],[Qualified Social Work Staff Hours]],NonNurse[[#This Row],[Other Social Work Staff Hours]])/NonNurse[[#This Row],[MDS Census]]</f>
        <v>0.14335432409739712</v>
      </c>
      <c r="P215" s="6">
        <v>5.7402173913043457</v>
      </c>
      <c r="Q215" s="6">
        <v>0</v>
      </c>
      <c r="R215" s="6">
        <f>SUM(NonNurse[[#This Row],[Qualified Activities Professional Hours]],NonNurse[[#This Row],[Other Activities Professional Hours]])/NonNurse[[#This Row],[MDS Census]]</f>
        <v>7.3901483347327143E-2</v>
      </c>
      <c r="S215" s="6">
        <v>2.8990217391304358</v>
      </c>
      <c r="T215" s="6">
        <v>2.9836956521739131</v>
      </c>
      <c r="U215" s="6">
        <v>0</v>
      </c>
      <c r="V215" s="6">
        <f>SUM(NonNurse[[#This Row],[Occupational Therapist Hours]],NonNurse[[#This Row],[OT Assistant Hours]],NonNurse[[#This Row],[OT Aide Hours]])/NonNurse[[#This Row],[MDS Census]]</f>
        <v>7.5736076126504348E-2</v>
      </c>
      <c r="W215" s="6">
        <v>3.487717391304348</v>
      </c>
      <c r="X215" s="6">
        <v>3.3625000000000003</v>
      </c>
      <c r="Y215" s="6">
        <v>0</v>
      </c>
      <c r="Z215" s="6">
        <f>SUM(NonNurse[[#This Row],[Physical Therapist (PT) Hours]],NonNurse[[#This Row],[PT Assistant Hours]],NonNurse[[#This Row],[PT Aide Hours]])/NonNurse[[#This Row],[MDS Census]]</f>
        <v>8.8191995521970323E-2</v>
      </c>
      <c r="AA215" s="6">
        <v>0</v>
      </c>
      <c r="AB215" s="6">
        <v>0</v>
      </c>
      <c r="AC215" s="6">
        <v>0</v>
      </c>
      <c r="AD215" s="6">
        <v>0</v>
      </c>
      <c r="AE215" s="6">
        <v>0</v>
      </c>
      <c r="AF215" s="6">
        <v>0</v>
      </c>
      <c r="AG215" s="6">
        <v>0</v>
      </c>
      <c r="AH215" s="1">
        <v>265160</v>
      </c>
      <c r="AI215">
        <v>7</v>
      </c>
    </row>
    <row r="216" spans="1:35" x14ac:dyDescent="0.25">
      <c r="A216" t="s">
        <v>496</v>
      </c>
      <c r="B216" t="s">
        <v>116</v>
      </c>
      <c r="C216" t="s">
        <v>673</v>
      </c>
      <c r="D216" t="s">
        <v>586</v>
      </c>
      <c r="E216" s="6">
        <v>52.271739130434781</v>
      </c>
      <c r="F216" s="6">
        <v>4.2880434782608692</v>
      </c>
      <c r="G216" s="6">
        <v>0</v>
      </c>
      <c r="H216" s="6">
        <v>0.14130434782608695</v>
      </c>
      <c r="I216" s="6">
        <v>0.14130434782608695</v>
      </c>
      <c r="J216" s="6">
        <v>0</v>
      </c>
      <c r="K216" s="6">
        <v>0</v>
      </c>
      <c r="L216" s="6">
        <v>1.9891304347826089E-2</v>
      </c>
      <c r="M216" s="6">
        <v>0</v>
      </c>
      <c r="N216" s="6">
        <v>4.9211956521739131</v>
      </c>
      <c r="O216" s="6">
        <f>SUM(NonNurse[[#This Row],[Qualified Social Work Staff Hours]],NonNurse[[#This Row],[Other Social Work Staff Hours]])/NonNurse[[#This Row],[MDS Census]]</f>
        <v>9.4146392181326685E-2</v>
      </c>
      <c r="P216" s="6">
        <v>0</v>
      </c>
      <c r="Q216" s="6">
        <v>7.9538043478260869</v>
      </c>
      <c r="R216" s="6">
        <f>SUM(NonNurse[[#This Row],[Qualified Activities Professional Hours]],NonNurse[[#This Row],[Other Activities Professional Hours]])/NonNurse[[#This Row],[MDS Census]]</f>
        <v>0.15216261176959867</v>
      </c>
      <c r="S216" s="6">
        <v>2.1988043478260861</v>
      </c>
      <c r="T216" s="6">
        <v>0</v>
      </c>
      <c r="U216" s="6">
        <v>0</v>
      </c>
      <c r="V216" s="6">
        <f>SUM(NonNurse[[#This Row],[Occupational Therapist Hours]],NonNurse[[#This Row],[OT Assistant Hours]],NonNurse[[#This Row],[OT Aide Hours]])/NonNurse[[#This Row],[MDS Census]]</f>
        <v>4.2064878353087948E-2</v>
      </c>
      <c r="W216" s="6">
        <v>0.27706521739130435</v>
      </c>
      <c r="X216" s="6">
        <v>1.3927173913043478</v>
      </c>
      <c r="Y216" s="6">
        <v>0</v>
      </c>
      <c r="Z216" s="6">
        <f>SUM(NonNurse[[#This Row],[Physical Therapist (PT) Hours]],NonNurse[[#This Row],[PT Assistant Hours]],NonNurse[[#This Row],[PT Aide Hours]])/NonNurse[[#This Row],[MDS Census]]</f>
        <v>3.1944271158244962E-2</v>
      </c>
      <c r="AA216" s="6">
        <v>0</v>
      </c>
      <c r="AB216" s="6">
        <v>0</v>
      </c>
      <c r="AC216" s="6">
        <v>0</v>
      </c>
      <c r="AD216" s="6">
        <v>0</v>
      </c>
      <c r="AE216" s="6">
        <v>0</v>
      </c>
      <c r="AF216" s="6">
        <v>0</v>
      </c>
      <c r="AG216" s="6">
        <v>0</v>
      </c>
      <c r="AH216" s="1">
        <v>265360</v>
      </c>
      <c r="AI216">
        <v>7</v>
      </c>
    </row>
    <row r="217" spans="1:35" x14ac:dyDescent="0.25">
      <c r="A217" t="s">
        <v>496</v>
      </c>
      <c r="B217" t="s">
        <v>444</v>
      </c>
      <c r="C217" t="s">
        <v>695</v>
      </c>
      <c r="D217" t="s">
        <v>531</v>
      </c>
      <c r="E217" s="6">
        <v>101.55434782608695</v>
      </c>
      <c r="F217" s="6">
        <v>2.1086956521739131</v>
      </c>
      <c r="G217" s="6">
        <v>0</v>
      </c>
      <c r="H217" s="6">
        <v>0</v>
      </c>
      <c r="I217" s="6">
        <v>0</v>
      </c>
      <c r="J217" s="6">
        <v>0</v>
      </c>
      <c r="K217" s="6">
        <v>0</v>
      </c>
      <c r="L217" s="6">
        <v>3.8555434782608686</v>
      </c>
      <c r="M217" s="6">
        <v>0.52173913043478259</v>
      </c>
      <c r="N217" s="6">
        <v>1.7621739130434784</v>
      </c>
      <c r="O217" s="6">
        <f>SUM(NonNurse[[#This Row],[Qualified Social Work Staff Hours]],NonNurse[[#This Row],[Other Social Work Staff Hours]])/NonNurse[[#This Row],[MDS Census]]</f>
        <v>2.2489564379749548E-2</v>
      </c>
      <c r="P217" s="6">
        <v>4.3885869565217375</v>
      </c>
      <c r="Q217" s="6">
        <v>5.711195652173914</v>
      </c>
      <c r="R217" s="6">
        <f>SUM(NonNurse[[#This Row],[Qualified Activities Professional Hours]],NonNurse[[#This Row],[Other Activities Professional Hours]])/NonNurse[[#This Row],[MDS Census]]</f>
        <v>9.945199614684791E-2</v>
      </c>
      <c r="S217" s="6">
        <v>5.4133695652173914</v>
      </c>
      <c r="T217" s="6">
        <v>6.41304347826087E-2</v>
      </c>
      <c r="U217" s="6">
        <v>9.1413043478260878</v>
      </c>
      <c r="V217" s="6">
        <f>SUM(NonNurse[[#This Row],[Occupational Therapist Hours]],NonNurse[[#This Row],[OT Assistant Hours]],NonNurse[[#This Row],[OT Aide Hours]])/NonNurse[[#This Row],[MDS Census]]</f>
        <v>0.14395055121481326</v>
      </c>
      <c r="W217" s="6">
        <v>8.8122826086956554</v>
      </c>
      <c r="X217" s="6">
        <v>4.9853260869565217</v>
      </c>
      <c r="Y217" s="6">
        <v>4.2826086956521738</v>
      </c>
      <c r="Z217" s="6">
        <f>SUM(NonNurse[[#This Row],[Physical Therapist (PT) Hours]],NonNurse[[#This Row],[PT Assistant Hours]],NonNurse[[#This Row],[PT Aide Hours]])/NonNurse[[#This Row],[MDS Census]]</f>
        <v>0.17803489243283746</v>
      </c>
      <c r="AA217" s="6">
        <v>0</v>
      </c>
      <c r="AB217" s="6">
        <v>0</v>
      </c>
      <c r="AC217" s="6">
        <v>0</v>
      </c>
      <c r="AD217" s="6">
        <v>0</v>
      </c>
      <c r="AE217" s="6">
        <v>0</v>
      </c>
      <c r="AF217" s="6">
        <v>0</v>
      </c>
      <c r="AG217" s="6">
        <v>0</v>
      </c>
      <c r="AH217" s="1">
        <v>265857</v>
      </c>
      <c r="AI217">
        <v>7</v>
      </c>
    </row>
    <row r="218" spans="1:35" x14ac:dyDescent="0.25">
      <c r="A218" t="s">
        <v>496</v>
      </c>
      <c r="B218" t="s">
        <v>105</v>
      </c>
      <c r="C218" t="s">
        <v>765</v>
      </c>
      <c r="D218" t="s">
        <v>593</v>
      </c>
      <c r="E218" s="6">
        <v>84.021739130434781</v>
      </c>
      <c r="F218" s="6">
        <v>50.571521739130432</v>
      </c>
      <c r="G218" s="6">
        <v>0.375</v>
      </c>
      <c r="H218" s="6">
        <v>0.34782608695652173</v>
      </c>
      <c r="I218" s="6">
        <v>0.53260869565217395</v>
      </c>
      <c r="J218" s="6">
        <v>0</v>
      </c>
      <c r="K218" s="6">
        <v>0</v>
      </c>
      <c r="L218" s="6">
        <v>6.0148913043478265</v>
      </c>
      <c r="M218" s="6">
        <v>1.7742391304347824</v>
      </c>
      <c r="N218" s="6">
        <v>0</v>
      </c>
      <c r="O218" s="6">
        <f>SUM(NonNurse[[#This Row],[Qualified Social Work Staff Hours]],NonNurse[[#This Row],[Other Social Work Staff Hours]])/NonNurse[[#This Row],[MDS Census]]</f>
        <v>2.1116429495472183E-2</v>
      </c>
      <c r="P218" s="6">
        <v>4.2018478260869561</v>
      </c>
      <c r="Q218" s="6">
        <v>0</v>
      </c>
      <c r="R218" s="6">
        <f>SUM(NonNurse[[#This Row],[Qualified Activities Professional Hours]],NonNurse[[#This Row],[Other Activities Professional Hours]])/NonNurse[[#This Row],[MDS Census]]</f>
        <v>5.0009055627425608E-2</v>
      </c>
      <c r="S218" s="6">
        <v>6.8472826086956511</v>
      </c>
      <c r="T218" s="6">
        <v>10.840326086956521</v>
      </c>
      <c r="U218" s="6">
        <v>0</v>
      </c>
      <c r="V218" s="6">
        <f>SUM(NonNurse[[#This Row],[Occupational Therapist Hours]],NonNurse[[#This Row],[OT Assistant Hours]],NonNurse[[#This Row],[OT Aide Hours]])/NonNurse[[#This Row],[MDS Census]]</f>
        <v>0.2105122897800776</v>
      </c>
      <c r="W218" s="6">
        <v>5.5716304347826089</v>
      </c>
      <c r="X218" s="6">
        <v>9.8401086956521731</v>
      </c>
      <c r="Y218" s="6">
        <v>0</v>
      </c>
      <c r="Z218" s="6">
        <f>SUM(NonNurse[[#This Row],[Physical Therapist (PT) Hours]],NonNurse[[#This Row],[PT Assistant Hours]],NonNurse[[#This Row],[PT Aide Hours]])/NonNurse[[#This Row],[MDS Census]]</f>
        <v>0.18342561448900388</v>
      </c>
      <c r="AA218" s="6">
        <v>0</v>
      </c>
      <c r="AB218" s="6">
        <v>0</v>
      </c>
      <c r="AC218" s="6">
        <v>0</v>
      </c>
      <c r="AD218" s="6">
        <v>0</v>
      </c>
      <c r="AE218" s="6">
        <v>0</v>
      </c>
      <c r="AF218" s="6">
        <v>0</v>
      </c>
      <c r="AG218" s="6">
        <v>0</v>
      </c>
      <c r="AH218" s="1">
        <v>265345</v>
      </c>
      <c r="AI218">
        <v>7</v>
      </c>
    </row>
    <row r="219" spans="1:35" x14ac:dyDescent="0.25">
      <c r="A219" t="s">
        <v>496</v>
      </c>
      <c r="B219" t="s">
        <v>147</v>
      </c>
      <c r="C219" t="s">
        <v>689</v>
      </c>
      <c r="D219" t="s">
        <v>577</v>
      </c>
      <c r="E219" s="6">
        <v>90.108695652173907</v>
      </c>
      <c r="F219" s="6">
        <v>40.890543478260852</v>
      </c>
      <c r="G219" s="6">
        <v>0.30978260869565216</v>
      </c>
      <c r="H219" s="6">
        <v>0.33576086956521739</v>
      </c>
      <c r="I219" s="6">
        <v>0</v>
      </c>
      <c r="J219" s="6">
        <v>0</v>
      </c>
      <c r="K219" s="6">
        <v>0</v>
      </c>
      <c r="L219" s="6">
        <v>3.3840217391304339</v>
      </c>
      <c r="M219" s="6">
        <v>5.074565217391303</v>
      </c>
      <c r="N219" s="6">
        <v>0</v>
      </c>
      <c r="O219" s="6">
        <f>SUM(NonNurse[[#This Row],[Qualified Social Work Staff Hours]],NonNurse[[#This Row],[Other Social Work Staff Hours]])/NonNurse[[#This Row],[MDS Census]]</f>
        <v>5.631604342581422E-2</v>
      </c>
      <c r="P219" s="6">
        <v>3.3815217391304344</v>
      </c>
      <c r="Q219" s="6">
        <v>4.752934782608695</v>
      </c>
      <c r="R219" s="6">
        <f>SUM(NonNurse[[#This Row],[Qualified Activities Professional Hours]],NonNurse[[#This Row],[Other Activities Professional Hours]])/NonNurse[[#This Row],[MDS Census]]</f>
        <v>9.0273823884197815E-2</v>
      </c>
      <c r="S219" s="6">
        <v>1.2241304347826087</v>
      </c>
      <c r="T219" s="6">
        <v>3.9903260869565225</v>
      </c>
      <c r="U219" s="6">
        <v>0</v>
      </c>
      <c r="V219" s="6">
        <f>SUM(NonNurse[[#This Row],[Occupational Therapist Hours]],NonNurse[[#This Row],[OT Assistant Hours]],NonNurse[[#This Row],[OT Aide Hours]])/NonNurse[[#This Row],[MDS Census]]</f>
        <v>5.7868516284680351E-2</v>
      </c>
      <c r="W219" s="6">
        <v>3.00141304347826</v>
      </c>
      <c r="X219" s="6">
        <v>10.413369565217394</v>
      </c>
      <c r="Y219" s="6">
        <v>0</v>
      </c>
      <c r="Z219" s="6">
        <f>SUM(NonNurse[[#This Row],[Physical Therapist (PT) Hours]],NonNurse[[#This Row],[PT Assistant Hours]],NonNurse[[#This Row],[PT Aide Hours]])/NonNurse[[#This Row],[MDS Census]]</f>
        <v>0.14887334137515082</v>
      </c>
      <c r="AA219" s="6">
        <v>0</v>
      </c>
      <c r="AB219" s="6">
        <v>0</v>
      </c>
      <c r="AC219" s="6">
        <v>0</v>
      </c>
      <c r="AD219" s="6">
        <v>0</v>
      </c>
      <c r="AE219" s="6">
        <v>0</v>
      </c>
      <c r="AF219" s="6">
        <v>0</v>
      </c>
      <c r="AG219" s="6">
        <v>0</v>
      </c>
      <c r="AH219" s="1">
        <v>265405</v>
      </c>
      <c r="AI219">
        <v>7</v>
      </c>
    </row>
    <row r="220" spans="1:35" x14ac:dyDescent="0.25">
      <c r="A220" t="s">
        <v>496</v>
      </c>
      <c r="B220" t="s">
        <v>50</v>
      </c>
      <c r="C220" t="s">
        <v>728</v>
      </c>
      <c r="D220" t="s">
        <v>596</v>
      </c>
      <c r="E220" s="6">
        <v>90.934782608695656</v>
      </c>
      <c r="F220" s="6">
        <v>32.547173913043487</v>
      </c>
      <c r="G220" s="6">
        <v>0.375</v>
      </c>
      <c r="H220" s="6">
        <v>0.35336956521739127</v>
      </c>
      <c r="I220" s="6">
        <v>0</v>
      </c>
      <c r="J220" s="6">
        <v>0</v>
      </c>
      <c r="K220" s="6">
        <v>0</v>
      </c>
      <c r="L220" s="6">
        <v>5.6493478260869576</v>
      </c>
      <c r="M220" s="6">
        <v>5.3043478260869561</v>
      </c>
      <c r="N220" s="6">
        <v>4.7341304347826094</v>
      </c>
      <c r="O220" s="6">
        <f>SUM(NonNurse[[#This Row],[Qualified Social Work Staff Hours]],NonNurse[[#This Row],[Other Social Work Staff Hours]])/NonNurse[[#This Row],[MDS Census]]</f>
        <v>0.11039206311259861</v>
      </c>
      <c r="P220" s="6">
        <v>5.01945652173913</v>
      </c>
      <c r="Q220" s="6">
        <v>5.1380434782608697</v>
      </c>
      <c r="R220" s="6">
        <f>SUM(NonNurse[[#This Row],[Qualified Activities Professional Hours]],NonNurse[[#This Row],[Other Activities Professional Hours]])/NonNurse[[#This Row],[MDS Census]]</f>
        <v>0.11170093234520677</v>
      </c>
      <c r="S220" s="6">
        <v>5.7180434782608689</v>
      </c>
      <c r="T220" s="6">
        <v>9.0566304347826083</v>
      </c>
      <c r="U220" s="6">
        <v>0</v>
      </c>
      <c r="V220" s="6">
        <f>SUM(NonNurse[[#This Row],[Occupational Therapist Hours]],NonNurse[[#This Row],[OT Assistant Hours]],NonNurse[[#This Row],[OT Aide Hours]])/NonNurse[[#This Row],[MDS Census]]</f>
        <v>0.16247549605546258</v>
      </c>
      <c r="W220" s="6">
        <v>5.1254347826086954</v>
      </c>
      <c r="X220" s="6">
        <v>16.286739130434785</v>
      </c>
      <c r="Y220" s="6">
        <v>0</v>
      </c>
      <c r="Z220" s="6">
        <f>SUM(NonNurse[[#This Row],[Physical Therapist (PT) Hours]],NonNurse[[#This Row],[PT Assistant Hours]],NonNurse[[#This Row],[PT Aide Hours]])/NonNurse[[#This Row],[MDS Census]]</f>
        <v>0.2354673679177624</v>
      </c>
      <c r="AA220" s="6">
        <v>0</v>
      </c>
      <c r="AB220" s="6">
        <v>0</v>
      </c>
      <c r="AC220" s="6">
        <v>0</v>
      </c>
      <c r="AD220" s="6">
        <v>0</v>
      </c>
      <c r="AE220" s="6">
        <v>0</v>
      </c>
      <c r="AF220" s="6">
        <v>0</v>
      </c>
      <c r="AG220" s="6">
        <v>0</v>
      </c>
      <c r="AH220" s="1">
        <v>265185</v>
      </c>
      <c r="AI220">
        <v>7</v>
      </c>
    </row>
    <row r="221" spans="1:35" x14ac:dyDescent="0.25">
      <c r="A221" t="s">
        <v>496</v>
      </c>
      <c r="B221" t="s">
        <v>80</v>
      </c>
      <c r="C221" t="s">
        <v>670</v>
      </c>
      <c r="D221" t="s">
        <v>552</v>
      </c>
      <c r="E221" s="6">
        <v>57.989130434782609</v>
      </c>
      <c r="F221" s="6">
        <v>14.384565217391303</v>
      </c>
      <c r="G221" s="6">
        <v>0.30978260869565216</v>
      </c>
      <c r="H221" s="6">
        <v>0.21652173913043479</v>
      </c>
      <c r="I221" s="6">
        <v>0.20652173913043478</v>
      </c>
      <c r="J221" s="6">
        <v>0</v>
      </c>
      <c r="K221" s="6">
        <v>0</v>
      </c>
      <c r="L221" s="6">
        <v>0.91500000000000004</v>
      </c>
      <c r="M221" s="6">
        <v>5.2266304347826091</v>
      </c>
      <c r="N221" s="6">
        <v>0</v>
      </c>
      <c r="O221" s="6">
        <f>SUM(NonNurse[[#This Row],[Qualified Social Work Staff Hours]],NonNurse[[#This Row],[Other Social Work Staff Hours]])/NonNurse[[#This Row],[MDS Census]]</f>
        <v>9.0131208997188392E-2</v>
      </c>
      <c r="P221" s="6">
        <v>5.2495652173913046</v>
      </c>
      <c r="Q221" s="6">
        <v>0</v>
      </c>
      <c r="R221" s="6">
        <f>SUM(NonNurse[[#This Row],[Qualified Activities Professional Hours]],NonNurse[[#This Row],[Other Activities Professional Hours]])/NonNurse[[#This Row],[MDS Census]]</f>
        <v>9.0526710402999061E-2</v>
      </c>
      <c r="S221" s="6">
        <v>1.2870652173913044</v>
      </c>
      <c r="T221" s="6">
        <v>2.8699999999999988</v>
      </c>
      <c r="U221" s="6">
        <v>0</v>
      </c>
      <c r="V221" s="6">
        <f>SUM(NonNurse[[#This Row],[Occupational Therapist Hours]],NonNurse[[#This Row],[OT Assistant Hours]],NonNurse[[#This Row],[OT Aide Hours]])/NonNurse[[#This Row],[MDS Census]]</f>
        <v>7.1686972820993428E-2</v>
      </c>
      <c r="W221" s="6">
        <v>0.83945652173913043</v>
      </c>
      <c r="X221" s="6">
        <v>5.2413043478260883</v>
      </c>
      <c r="Y221" s="6">
        <v>0</v>
      </c>
      <c r="Z221" s="6">
        <f>SUM(NonNurse[[#This Row],[Physical Therapist (PT) Hours]],NonNurse[[#This Row],[PT Assistant Hours]],NonNurse[[#This Row],[PT Aide Hours]])/NonNurse[[#This Row],[MDS Census]]</f>
        <v>0.10486035613870667</v>
      </c>
      <c r="AA221" s="6">
        <v>0</v>
      </c>
      <c r="AB221" s="6">
        <v>0</v>
      </c>
      <c r="AC221" s="6">
        <v>0</v>
      </c>
      <c r="AD221" s="6">
        <v>0</v>
      </c>
      <c r="AE221" s="6">
        <v>0</v>
      </c>
      <c r="AF221" s="6">
        <v>0</v>
      </c>
      <c r="AG221" s="6">
        <v>0</v>
      </c>
      <c r="AH221" s="1">
        <v>265294</v>
      </c>
      <c r="AI221">
        <v>7</v>
      </c>
    </row>
    <row r="222" spans="1:35" x14ac:dyDescent="0.25">
      <c r="A222" t="s">
        <v>496</v>
      </c>
      <c r="B222" t="s">
        <v>113</v>
      </c>
      <c r="C222" t="s">
        <v>769</v>
      </c>
      <c r="D222" t="s">
        <v>538</v>
      </c>
      <c r="E222" s="6">
        <v>107.81521739130434</v>
      </c>
      <c r="F222" s="6">
        <v>38.63673913043479</v>
      </c>
      <c r="G222" s="6">
        <v>0.30978260869565216</v>
      </c>
      <c r="H222" s="6">
        <v>0.44934782608695656</v>
      </c>
      <c r="I222" s="6">
        <v>0.17391304347826086</v>
      </c>
      <c r="J222" s="6">
        <v>0</v>
      </c>
      <c r="K222" s="6">
        <v>0</v>
      </c>
      <c r="L222" s="6">
        <v>6.2936956521739145</v>
      </c>
      <c r="M222" s="6">
        <v>5.5265217391304349</v>
      </c>
      <c r="N222" s="6">
        <v>0.14673913043478262</v>
      </c>
      <c r="O222" s="6">
        <f>SUM(NonNurse[[#This Row],[Qualified Social Work Staff Hours]],NonNurse[[#This Row],[Other Social Work Staff Hours]])/NonNurse[[#This Row],[MDS Census]]</f>
        <v>5.2620223812884365E-2</v>
      </c>
      <c r="P222" s="6">
        <v>6.1907608695652181</v>
      </c>
      <c r="Q222" s="6">
        <v>5.7011956521739133</v>
      </c>
      <c r="R222" s="6">
        <f>SUM(NonNurse[[#This Row],[Qualified Activities Professional Hours]],NonNurse[[#This Row],[Other Activities Professional Hours]])/NonNurse[[#This Row],[MDS Census]]</f>
        <v>0.11029942534529692</v>
      </c>
      <c r="S222" s="6">
        <v>5.4091304347826092</v>
      </c>
      <c r="T222" s="6">
        <v>4.6670652173913041</v>
      </c>
      <c r="U222" s="6">
        <v>0</v>
      </c>
      <c r="V222" s="6">
        <f>SUM(NonNurse[[#This Row],[Occupational Therapist Hours]],NonNurse[[#This Row],[OT Assistant Hours]],NonNurse[[#This Row],[OT Aide Hours]])/NonNurse[[#This Row],[MDS Census]]</f>
        <v>9.3458009880028239E-2</v>
      </c>
      <c r="W222" s="6">
        <v>2.9686956521739125</v>
      </c>
      <c r="X222" s="6">
        <v>6.577065217391306</v>
      </c>
      <c r="Y222" s="6">
        <v>0</v>
      </c>
      <c r="Z222" s="6">
        <f>SUM(NonNurse[[#This Row],[Physical Therapist (PT) Hours]],NonNurse[[#This Row],[PT Assistant Hours]],NonNurse[[#This Row],[PT Aide Hours]])/NonNurse[[#This Row],[MDS Census]]</f>
        <v>8.8538159088617813E-2</v>
      </c>
      <c r="AA222" s="6">
        <v>0</v>
      </c>
      <c r="AB222" s="6">
        <v>0</v>
      </c>
      <c r="AC222" s="6">
        <v>0</v>
      </c>
      <c r="AD222" s="6">
        <v>0</v>
      </c>
      <c r="AE222" s="6">
        <v>0</v>
      </c>
      <c r="AF222" s="6">
        <v>0</v>
      </c>
      <c r="AG222" s="6">
        <v>0</v>
      </c>
      <c r="AH222" s="1">
        <v>265355</v>
      </c>
      <c r="AI222">
        <v>7</v>
      </c>
    </row>
    <row r="223" spans="1:35" x14ac:dyDescent="0.25">
      <c r="A223" t="s">
        <v>496</v>
      </c>
      <c r="B223" t="s">
        <v>267</v>
      </c>
      <c r="C223" t="s">
        <v>716</v>
      </c>
      <c r="D223" t="s">
        <v>610</v>
      </c>
      <c r="E223" s="6">
        <v>70.358695652173907</v>
      </c>
      <c r="F223" s="6">
        <v>38.729673913043477</v>
      </c>
      <c r="G223" s="6">
        <v>0.61956521739130432</v>
      </c>
      <c r="H223" s="6">
        <v>0.31347826086956526</v>
      </c>
      <c r="I223" s="6">
        <v>0.43478260869565216</v>
      </c>
      <c r="J223" s="6">
        <v>0</v>
      </c>
      <c r="K223" s="6">
        <v>0</v>
      </c>
      <c r="L223" s="6">
        <v>3.3254347826086952</v>
      </c>
      <c r="M223" s="6">
        <v>4.6457608695652173</v>
      </c>
      <c r="N223" s="6">
        <v>0</v>
      </c>
      <c r="O223" s="6">
        <f>SUM(NonNurse[[#This Row],[Qualified Social Work Staff Hours]],NonNurse[[#This Row],[Other Social Work Staff Hours]])/NonNurse[[#This Row],[MDS Census]]</f>
        <v>6.6029661671558784E-2</v>
      </c>
      <c r="P223" s="6">
        <v>4.421195652173914</v>
      </c>
      <c r="Q223" s="6">
        <v>0.94239130434782592</v>
      </c>
      <c r="R223" s="6">
        <f>SUM(NonNurse[[#This Row],[Qualified Activities Professional Hours]],NonNurse[[#This Row],[Other Activities Professional Hours]])/NonNurse[[#This Row],[MDS Census]]</f>
        <v>7.6232040784798408E-2</v>
      </c>
      <c r="S223" s="6">
        <v>8.8243478260869583</v>
      </c>
      <c r="T223" s="6">
        <v>4.1605434782608706</v>
      </c>
      <c r="U223" s="6">
        <v>0</v>
      </c>
      <c r="V223" s="6">
        <f>SUM(NonNurse[[#This Row],[Occupational Therapist Hours]],NonNurse[[#This Row],[OT Assistant Hours]],NonNurse[[#This Row],[OT Aide Hours]])/NonNurse[[#This Row],[MDS Census]]</f>
        <v>0.1845527576085278</v>
      </c>
      <c r="W223" s="6">
        <v>5.324565217391303</v>
      </c>
      <c r="X223" s="6">
        <v>2.3042391304347825</v>
      </c>
      <c r="Y223" s="6">
        <v>0</v>
      </c>
      <c r="Z223" s="6">
        <f>SUM(NonNurse[[#This Row],[Physical Therapist (PT) Hours]],NonNurse[[#This Row],[PT Assistant Hours]],NonNurse[[#This Row],[PT Aide Hours]])/NonNurse[[#This Row],[MDS Census]]</f>
        <v>0.1084273134558937</v>
      </c>
      <c r="AA223" s="6">
        <v>0</v>
      </c>
      <c r="AB223" s="6">
        <v>0</v>
      </c>
      <c r="AC223" s="6">
        <v>0</v>
      </c>
      <c r="AD223" s="6">
        <v>0</v>
      </c>
      <c r="AE223" s="6">
        <v>0</v>
      </c>
      <c r="AF223" s="6">
        <v>0</v>
      </c>
      <c r="AG223" s="6">
        <v>0</v>
      </c>
      <c r="AH223" s="1">
        <v>265610</v>
      </c>
      <c r="AI223">
        <v>7</v>
      </c>
    </row>
    <row r="224" spans="1:35" x14ac:dyDescent="0.25">
      <c r="A224" t="s">
        <v>496</v>
      </c>
      <c r="B224" t="s">
        <v>102</v>
      </c>
      <c r="C224" t="s">
        <v>682</v>
      </c>
      <c r="D224" t="s">
        <v>522</v>
      </c>
      <c r="E224" s="6">
        <v>67.293478260869563</v>
      </c>
      <c r="F224" s="6">
        <v>33.307065217391298</v>
      </c>
      <c r="G224" s="6">
        <v>0.375</v>
      </c>
      <c r="H224" s="6">
        <v>0.35423913043478267</v>
      </c>
      <c r="I224" s="6">
        <v>0.2391304347826087</v>
      </c>
      <c r="J224" s="6">
        <v>0</v>
      </c>
      <c r="K224" s="6">
        <v>0</v>
      </c>
      <c r="L224" s="6">
        <v>4.7759782608695653</v>
      </c>
      <c r="M224" s="6">
        <v>6.1396739130434757</v>
      </c>
      <c r="N224" s="6">
        <v>0</v>
      </c>
      <c r="O224" s="6">
        <f>SUM(NonNurse[[#This Row],[Qualified Social Work Staff Hours]],NonNurse[[#This Row],[Other Social Work Staff Hours]])/NonNurse[[#This Row],[MDS Census]]</f>
        <v>9.1237279922468065E-2</v>
      </c>
      <c r="P224" s="6">
        <v>5.5478260869565226</v>
      </c>
      <c r="Q224" s="6">
        <v>0</v>
      </c>
      <c r="R224" s="6">
        <f>SUM(NonNurse[[#This Row],[Qualified Activities Professional Hours]],NonNurse[[#This Row],[Other Activities Professional Hours]])/NonNurse[[#This Row],[MDS Census]]</f>
        <v>8.2442254886125041E-2</v>
      </c>
      <c r="S224" s="6">
        <v>6.2559782608695631</v>
      </c>
      <c r="T224" s="6">
        <v>2.5951086956521747</v>
      </c>
      <c r="U224" s="6">
        <v>0</v>
      </c>
      <c r="V224" s="6">
        <f>SUM(NonNurse[[#This Row],[Occupational Therapist Hours]],NonNurse[[#This Row],[OT Assistant Hours]],NonNurse[[#This Row],[OT Aide Hours]])/NonNurse[[#This Row],[MDS Census]]</f>
        <v>0.13152963979970922</v>
      </c>
      <c r="W224" s="6">
        <v>5.3319565217391309</v>
      </c>
      <c r="X224" s="6">
        <v>5.6679347826086941</v>
      </c>
      <c r="Y224" s="6">
        <v>0</v>
      </c>
      <c r="Z224" s="6">
        <f>SUM(NonNurse[[#This Row],[Physical Therapist (PT) Hours]],NonNurse[[#This Row],[PT Assistant Hours]],NonNurse[[#This Row],[PT Aide Hours]])/NonNurse[[#This Row],[MDS Census]]</f>
        <v>0.16346147633661767</v>
      </c>
      <c r="AA224" s="6">
        <v>0</v>
      </c>
      <c r="AB224" s="6">
        <v>0</v>
      </c>
      <c r="AC224" s="6">
        <v>0</v>
      </c>
      <c r="AD224" s="6">
        <v>0</v>
      </c>
      <c r="AE224" s="6">
        <v>0</v>
      </c>
      <c r="AF224" s="6">
        <v>0</v>
      </c>
      <c r="AG224" s="6">
        <v>0</v>
      </c>
      <c r="AH224" s="1">
        <v>265340</v>
      </c>
      <c r="AI224">
        <v>7</v>
      </c>
    </row>
    <row r="225" spans="1:35" x14ac:dyDescent="0.25">
      <c r="A225" t="s">
        <v>496</v>
      </c>
      <c r="B225" t="s">
        <v>125</v>
      </c>
      <c r="C225" t="s">
        <v>773</v>
      </c>
      <c r="D225" t="s">
        <v>549</v>
      </c>
      <c r="E225" s="6">
        <v>54.021739130434781</v>
      </c>
      <c r="F225" s="6">
        <v>19.766521739130432</v>
      </c>
      <c r="G225" s="6">
        <v>0.375</v>
      </c>
      <c r="H225" s="6">
        <v>0.18663043478260871</v>
      </c>
      <c r="I225" s="6">
        <v>0.13043478260869565</v>
      </c>
      <c r="J225" s="6">
        <v>0</v>
      </c>
      <c r="K225" s="6">
        <v>0</v>
      </c>
      <c r="L225" s="6">
        <v>0.31717391304347831</v>
      </c>
      <c r="M225" s="6">
        <v>4.6247826086956527</v>
      </c>
      <c r="N225" s="6">
        <v>0</v>
      </c>
      <c r="O225" s="6">
        <f>SUM(NonNurse[[#This Row],[Qualified Social Work Staff Hours]],NonNurse[[#This Row],[Other Social Work Staff Hours]])/NonNurse[[#This Row],[MDS Census]]</f>
        <v>8.560965794768613E-2</v>
      </c>
      <c r="P225" s="6">
        <v>4.1069565217391304</v>
      </c>
      <c r="Q225" s="6">
        <v>0</v>
      </c>
      <c r="R225" s="6">
        <f>SUM(NonNurse[[#This Row],[Qualified Activities Professional Hours]],NonNurse[[#This Row],[Other Activities Professional Hours]])/NonNurse[[#This Row],[MDS Census]]</f>
        <v>7.6024144869215299E-2</v>
      </c>
      <c r="S225" s="6">
        <v>1.318695652173913</v>
      </c>
      <c r="T225" s="6">
        <v>5.6232608695652173</v>
      </c>
      <c r="U225" s="6">
        <v>0</v>
      </c>
      <c r="V225" s="6">
        <f>SUM(NonNurse[[#This Row],[Occupational Therapist Hours]],NonNurse[[#This Row],[OT Assistant Hours]],NonNurse[[#This Row],[OT Aide Hours]])/NonNurse[[#This Row],[MDS Census]]</f>
        <v>0.12850301810865192</v>
      </c>
      <c r="W225" s="6">
        <v>1.2701086956521739</v>
      </c>
      <c r="X225" s="6">
        <v>7.2734782608695658</v>
      </c>
      <c r="Y225" s="6">
        <v>0</v>
      </c>
      <c r="Z225" s="6">
        <f>SUM(NonNurse[[#This Row],[Physical Therapist (PT) Hours]],NonNurse[[#This Row],[PT Assistant Hours]],NonNurse[[#This Row],[PT Aide Hours]])/NonNurse[[#This Row],[MDS Census]]</f>
        <v>0.15815090543259558</v>
      </c>
      <c r="AA225" s="6">
        <v>0</v>
      </c>
      <c r="AB225" s="6">
        <v>0</v>
      </c>
      <c r="AC225" s="6">
        <v>0</v>
      </c>
      <c r="AD225" s="6">
        <v>0</v>
      </c>
      <c r="AE225" s="6">
        <v>0</v>
      </c>
      <c r="AF225" s="6">
        <v>0</v>
      </c>
      <c r="AG225" s="6">
        <v>0</v>
      </c>
      <c r="AH225" s="1">
        <v>265373</v>
      </c>
      <c r="AI225">
        <v>7</v>
      </c>
    </row>
    <row r="226" spans="1:35" x14ac:dyDescent="0.25">
      <c r="A226" t="s">
        <v>496</v>
      </c>
      <c r="B226" t="s">
        <v>366</v>
      </c>
      <c r="C226" t="s">
        <v>653</v>
      </c>
      <c r="D226" t="s">
        <v>541</v>
      </c>
      <c r="E226" s="6">
        <v>37.130434782608695</v>
      </c>
      <c r="F226" s="6">
        <v>5.4243478260869553</v>
      </c>
      <c r="G226" s="6">
        <v>0.28260869565217389</v>
      </c>
      <c r="H226" s="6">
        <v>0.25815217391304346</v>
      </c>
      <c r="I226" s="6">
        <v>0.25</v>
      </c>
      <c r="J226" s="6">
        <v>0</v>
      </c>
      <c r="K226" s="6">
        <v>0</v>
      </c>
      <c r="L226" s="6">
        <v>0.95793478260869558</v>
      </c>
      <c r="M226" s="6">
        <v>1.2608695652173914</v>
      </c>
      <c r="N226" s="6">
        <v>0.86413043478260865</v>
      </c>
      <c r="O226" s="6">
        <f>SUM(NonNurse[[#This Row],[Qualified Social Work Staff Hours]],NonNurse[[#This Row],[Other Social Work Staff Hours]])/NonNurse[[#This Row],[MDS Census]]</f>
        <v>5.7230679156908666E-2</v>
      </c>
      <c r="P226" s="6">
        <v>1.3125</v>
      </c>
      <c r="Q226" s="6">
        <v>6.0788043478260869</v>
      </c>
      <c r="R226" s="6">
        <f>SUM(NonNurse[[#This Row],[Qualified Activities Professional Hours]],NonNurse[[#This Row],[Other Activities Professional Hours]])/NonNurse[[#This Row],[MDS Census]]</f>
        <v>0.19906323185011709</v>
      </c>
      <c r="S226" s="6">
        <v>3.6492391304347822</v>
      </c>
      <c r="T226" s="6">
        <v>1.6311956521739126</v>
      </c>
      <c r="U226" s="6">
        <v>0</v>
      </c>
      <c r="V226" s="6">
        <f>SUM(NonNurse[[#This Row],[Occupational Therapist Hours]],NonNurse[[#This Row],[OT Assistant Hours]],NonNurse[[#This Row],[OT Aide Hours]])/NonNurse[[#This Row],[MDS Census]]</f>
        <v>0.14221311475409834</v>
      </c>
      <c r="W226" s="6">
        <v>0.68858695652173907</v>
      </c>
      <c r="X226" s="6">
        <v>3.8504347826086955</v>
      </c>
      <c r="Y226" s="6">
        <v>0</v>
      </c>
      <c r="Z226" s="6">
        <f>SUM(NonNurse[[#This Row],[Physical Therapist (PT) Hours]],NonNurse[[#This Row],[PT Assistant Hours]],NonNurse[[#This Row],[PT Aide Hours]])/NonNurse[[#This Row],[MDS Census]]</f>
        <v>0.12224531615925059</v>
      </c>
      <c r="AA226" s="6">
        <v>0</v>
      </c>
      <c r="AB226" s="6">
        <v>0</v>
      </c>
      <c r="AC226" s="6">
        <v>0</v>
      </c>
      <c r="AD226" s="6">
        <v>0</v>
      </c>
      <c r="AE226" s="6">
        <v>0</v>
      </c>
      <c r="AF226" s="6">
        <v>0</v>
      </c>
      <c r="AG226" s="6">
        <v>0</v>
      </c>
      <c r="AH226" s="1">
        <v>265761</v>
      </c>
      <c r="AI226">
        <v>7</v>
      </c>
    </row>
    <row r="227" spans="1:35" x14ac:dyDescent="0.25">
      <c r="A227" t="s">
        <v>496</v>
      </c>
      <c r="B227" t="s">
        <v>164</v>
      </c>
      <c r="C227" t="s">
        <v>640</v>
      </c>
      <c r="D227" t="s">
        <v>555</v>
      </c>
      <c r="E227" s="6">
        <v>71.130434782608702</v>
      </c>
      <c r="F227" s="6">
        <v>11.79097826086956</v>
      </c>
      <c r="G227" s="6">
        <v>0</v>
      </c>
      <c r="H227" s="6">
        <v>0.23456521739130434</v>
      </c>
      <c r="I227" s="6">
        <v>0.5</v>
      </c>
      <c r="J227" s="6">
        <v>0</v>
      </c>
      <c r="K227" s="6">
        <v>0</v>
      </c>
      <c r="L227" s="6">
        <v>2.9059782608695657</v>
      </c>
      <c r="M227" s="6">
        <v>0</v>
      </c>
      <c r="N227" s="6">
        <v>6.107608695652174</v>
      </c>
      <c r="O227" s="6">
        <f>SUM(NonNurse[[#This Row],[Qualified Social Work Staff Hours]],NonNurse[[#This Row],[Other Social Work Staff Hours]])/NonNurse[[#This Row],[MDS Census]]</f>
        <v>8.586491442542786E-2</v>
      </c>
      <c r="P227" s="6">
        <v>5.0630434782608704</v>
      </c>
      <c r="Q227" s="6">
        <v>0</v>
      </c>
      <c r="R227" s="6">
        <f>SUM(NonNurse[[#This Row],[Qualified Activities Professional Hours]],NonNurse[[#This Row],[Other Activities Professional Hours]])/NonNurse[[#This Row],[MDS Census]]</f>
        <v>7.1179706601466997E-2</v>
      </c>
      <c r="S227" s="6">
        <v>2.9720652173913038</v>
      </c>
      <c r="T227" s="6">
        <v>4.6105434782608699</v>
      </c>
      <c r="U227" s="6">
        <v>0</v>
      </c>
      <c r="V227" s="6">
        <f>SUM(NonNurse[[#This Row],[Occupational Therapist Hours]],NonNurse[[#This Row],[OT Assistant Hours]],NonNurse[[#This Row],[OT Aide Hours]])/NonNurse[[#This Row],[MDS Census]]</f>
        <v>0.10660146699266503</v>
      </c>
      <c r="W227" s="6">
        <v>4.2</v>
      </c>
      <c r="X227" s="6">
        <v>4.0765217391304356</v>
      </c>
      <c r="Y227" s="6">
        <v>0</v>
      </c>
      <c r="Z227" s="6">
        <f>SUM(NonNurse[[#This Row],[Physical Therapist (PT) Hours]],NonNurse[[#This Row],[PT Assistant Hours]],NonNurse[[#This Row],[PT Aide Hours]])/NonNurse[[#This Row],[MDS Census]]</f>
        <v>0.11635696821515892</v>
      </c>
      <c r="AA227" s="6">
        <v>0</v>
      </c>
      <c r="AB227" s="6">
        <v>0</v>
      </c>
      <c r="AC227" s="6">
        <v>0</v>
      </c>
      <c r="AD227" s="6">
        <v>0</v>
      </c>
      <c r="AE227" s="6">
        <v>0</v>
      </c>
      <c r="AF227" s="6">
        <v>0</v>
      </c>
      <c r="AG227" s="6">
        <v>0</v>
      </c>
      <c r="AH227" s="1">
        <v>265433</v>
      </c>
      <c r="AI227">
        <v>7</v>
      </c>
    </row>
    <row r="228" spans="1:35" x14ac:dyDescent="0.25">
      <c r="A228" t="s">
        <v>496</v>
      </c>
      <c r="B228" t="s">
        <v>442</v>
      </c>
      <c r="C228" t="s">
        <v>856</v>
      </c>
      <c r="D228" t="s">
        <v>531</v>
      </c>
      <c r="E228" s="6">
        <v>37.097826086956523</v>
      </c>
      <c r="F228" s="6">
        <v>4.9565217391304346</v>
      </c>
      <c r="G228" s="6">
        <v>0.34239130434782611</v>
      </c>
      <c r="H228" s="6">
        <v>0.50543478260869568</v>
      </c>
      <c r="I228" s="6">
        <v>0.77173913043478259</v>
      </c>
      <c r="J228" s="6">
        <v>0</v>
      </c>
      <c r="K228" s="6">
        <v>0</v>
      </c>
      <c r="L228" s="6">
        <v>2.5344565217391297</v>
      </c>
      <c r="M228" s="6">
        <v>0</v>
      </c>
      <c r="N228" s="6">
        <v>0</v>
      </c>
      <c r="O228" s="6">
        <f>SUM(NonNurse[[#This Row],[Qualified Social Work Staff Hours]],NonNurse[[#This Row],[Other Social Work Staff Hours]])/NonNurse[[#This Row],[MDS Census]]</f>
        <v>0</v>
      </c>
      <c r="P228" s="6">
        <v>5.3043478260869561</v>
      </c>
      <c r="Q228" s="6">
        <v>4.5650000000000004</v>
      </c>
      <c r="R228" s="6">
        <f>SUM(NonNurse[[#This Row],[Qualified Activities Professional Hours]],NonNurse[[#This Row],[Other Activities Professional Hours]])/NonNurse[[#This Row],[MDS Census]]</f>
        <v>0.26603574567828886</v>
      </c>
      <c r="S228" s="6">
        <v>3.7355434782608685</v>
      </c>
      <c r="T228" s="6">
        <v>2.4242391304347835</v>
      </c>
      <c r="U228" s="6">
        <v>0</v>
      </c>
      <c r="V228" s="6">
        <f>SUM(NonNurse[[#This Row],[Occupational Therapist Hours]],NonNurse[[#This Row],[OT Assistant Hours]],NonNurse[[#This Row],[OT Aide Hours]])/NonNurse[[#This Row],[MDS Census]]</f>
        <v>0.16604160562554937</v>
      </c>
      <c r="W228" s="6">
        <v>4.9375</v>
      </c>
      <c r="X228" s="6">
        <v>2.8765217391304341</v>
      </c>
      <c r="Y228" s="6">
        <v>0</v>
      </c>
      <c r="Z228" s="6">
        <f>SUM(NonNurse[[#This Row],[Physical Therapist (PT) Hours]],NonNurse[[#This Row],[PT Assistant Hours]],NonNurse[[#This Row],[PT Aide Hours]])/NonNurse[[#This Row],[MDS Census]]</f>
        <v>0.21063287430413122</v>
      </c>
      <c r="AA228" s="6">
        <v>0</v>
      </c>
      <c r="AB228" s="6">
        <v>0</v>
      </c>
      <c r="AC228" s="6">
        <v>0</v>
      </c>
      <c r="AD228" s="6">
        <v>0</v>
      </c>
      <c r="AE228" s="6">
        <v>0</v>
      </c>
      <c r="AF228" s="6">
        <v>0</v>
      </c>
      <c r="AG228" s="6">
        <v>0</v>
      </c>
      <c r="AH228" s="1">
        <v>265855</v>
      </c>
      <c r="AI228">
        <v>7</v>
      </c>
    </row>
    <row r="229" spans="1:35" x14ac:dyDescent="0.25">
      <c r="A229" t="s">
        <v>496</v>
      </c>
      <c r="B229" t="s">
        <v>120</v>
      </c>
      <c r="C229" t="s">
        <v>704</v>
      </c>
      <c r="D229" t="s">
        <v>584</v>
      </c>
      <c r="E229" s="6">
        <v>38.521739130434781</v>
      </c>
      <c r="F229" s="6">
        <v>0</v>
      </c>
      <c r="G229" s="6">
        <v>0</v>
      </c>
      <c r="H229" s="6">
        <v>0</v>
      </c>
      <c r="I229" s="6">
        <v>0</v>
      </c>
      <c r="J229" s="6">
        <v>0</v>
      </c>
      <c r="K229" s="6">
        <v>0</v>
      </c>
      <c r="L229" s="6">
        <v>0.16304347826086957</v>
      </c>
      <c r="M229" s="6">
        <v>0</v>
      </c>
      <c r="N229" s="6">
        <v>5.4130434782608692</v>
      </c>
      <c r="O229" s="6">
        <f>SUM(NonNurse[[#This Row],[Qualified Social Work Staff Hours]],NonNurse[[#This Row],[Other Social Work Staff Hours]])/NonNurse[[#This Row],[MDS Census]]</f>
        <v>0.14051918735891647</v>
      </c>
      <c r="P229" s="6">
        <v>4.6358695652173916</v>
      </c>
      <c r="Q229" s="6">
        <v>0</v>
      </c>
      <c r="R229" s="6">
        <f>SUM(NonNurse[[#This Row],[Qualified Activities Professional Hours]],NonNurse[[#This Row],[Other Activities Professional Hours]])/NonNurse[[#This Row],[MDS Census]]</f>
        <v>0.12034424379232507</v>
      </c>
      <c r="S229" s="6">
        <v>0.68706521739130433</v>
      </c>
      <c r="T229" s="6">
        <v>3.6640217391304333</v>
      </c>
      <c r="U229" s="6">
        <v>0</v>
      </c>
      <c r="V229" s="6">
        <f>SUM(NonNurse[[#This Row],[Occupational Therapist Hours]],NonNurse[[#This Row],[OT Assistant Hours]],NonNurse[[#This Row],[OT Aide Hours]])/NonNurse[[#This Row],[MDS Census]]</f>
        <v>0.112951467268623</v>
      </c>
      <c r="W229" s="6">
        <v>1.1127173913043478</v>
      </c>
      <c r="X229" s="6">
        <v>3.997608695652175</v>
      </c>
      <c r="Y229" s="6">
        <v>0</v>
      </c>
      <c r="Z229" s="6">
        <f>SUM(NonNurse[[#This Row],[Physical Therapist (PT) Hours]],NonNurse[[#This Row],[PT Assistant Hours]],NonNurse[[#This Row],[PT Aide Hours]])/NonNurse[[#This Row],[MDS Census]]</f>
        <v>0.13266083521444696</v>
      </c>
      <c r="AA229" s="6">
        <v>0</v>
      </c>
      <c r="AB229" s="6">
        <v>0</v>
      </c>
      <c r="AC229" s="6">
        <v>0</v>
      </c>
      <c r="AD229" s="6">
        <v>0</v>
      </c>
      <c r="AE229" s="6">
        <v>0</v>
      </c>
      <c r="AF229" s="6">
        <v>0</v>
      </c>
      <c r="AG229" s="6">
        <v>0</v>
      </c>
      <c r="AH229" s="1">
        <v>265364</v>
      </c>
      <c r="AI229">
        <v>7</v>
      </c>
    </row>
    <row r="230" spans="1:35" x14ac:dyDescent="0.25">
      <c r="A230" t="s">
        <v>496</v>
      </c>
      <c r="B230" t="s">
        <v>313</v>
      </c>
      <c r="C230" t="s">
        <v>644</v>
      </c>
      <c r="D230" t="s">
        <v>548</v>
      </c>
      <c r="E230" s="6">
        <v>71.641304347826093</v>
      </c>
      <c r="F230" s="6">
        <v>3.4782608695652173</v>
      </c>
      <c r="G230" s="6">
        <v>0.22826086956521738</v>
      </c>
      <c r="H230" s="6">
        <v>0</v>
      </c>
      <c r="I230" s="6">
        <v>1.1304347826086956</v>
      </c>
      <c r="J230" s="6">
        <v>0</v>
      </c>
      <c r="K230" s="6">
        <v>0</v>
      </c>
      <c r="L230" s="6">
        <v>1.3179347826086956</v>
      </c>
      <c r="M230" s="6">
        <v>5.2173913043478262</v>
      </c>
      <c r="N230" s="6">
        <v>5.5190217391304346</v>
      </c>
      <c r="O230" s="6">
        <f>SUM(NonNurse[[#This Row],[Qualified Social Work Staff Hours]],NonNurse[[#This Row],[Other Social Work Staff Hours]])/NonNurse[[#This Row],[MDS Census]]</f>
        <v>0.14986345015930816</v>
      </c>
      <c r="P230" s="6">
        <v>5.0288043478260871</v>
      </c>
      <c r="Q230" s="6">
        <v>11.489130434782609</v>
      </c>
      <c r="R230" s="6">
        <f>SUM(NonNurse[[#This Row],[Qualified Activities Professional Hours]],NonNurse[[#This Row],[Other Activities Professional Hours]])/NonNurse[[#This Row],[MDS Census]]</f>
        <v>0.230564406008193</v>
      </c>
      <c r="S230" s="6">
        <v>1.9185869565217391</v>
      </c>
      <c r="T230" s="6">
        <v>6.8804347826086953</v>
      </c>
      <c r="U230" s="6">
        <v>0</v>
      </c>
      <c r="V230" s="6">
        <f>SUM(NonNurse[[#This Row],[Occupational Therapist Hours]],NonNurse[[#This Row],[OT Assistant Hours]],NonNurse[[#This Row],[OT Aide Hours]])/NonNurse[[#This Row],[MDS Census]]</f>
        <v>0.12282051282051282</v>
      </c>
      <c r="W230" s="6">
        <v>1.4728260869565217</v>
      </c>
      <c r="X230" s="6">
        <v>5.9510869565217392</v>
      </c>
      <c r="Y230" s="6">
        <v>0.10869565217391304</v>
      </c>
      <c r="Z230" s="6">
        <f>SUM(NonNurse[[#This Row],[Physical Therapist (PT) Hours]],NonNurse[[#This Row],[PT Assistant Hours]],NonNurse[[#This Row],[PT Aide Hours]])/NonNurse[[#This Row],[MDS Census]]</f>
        <v>0.10514337733272644</v>
      </c>
      <c r="AA230" s="6">
        <v>0</v>
      </c>
      <c r="AB230" s="6">
        <v>0</v>
      </c>
      <c r="AC230" s="6">
        <v>0</v>
      </c>
      <c r="AD230" s="6">
        <v>0</v>
      </c>
      <c r="AE230" s="6">
        <v>0</v>
      </c>
      <c r="AF230" s="6">
        <v>0</v>
      </c>
      <c r="AG230" s="6">
        <v>0.36956521739130432</v>
      </c>
      <c r="AH230" s="1">
        <v>265688</v>
      </c>
      <c r="AI230">
        <v>7</v>
      </c>
    </row>
    <row r="231" spans="1:35" x14ac:dyDescent="0.25">
      <c r="A231" t="s">
        <v>496</v>
      </c>
      <c r="B231" t="s">
        <v>382</v>
      </c>
      <c r="C231" t="s">
        <v>761</v>
      </c>
      <c r="D231" t="s">
        <v>581</v>
      </c>
      <c r="E231" s="6">
        <v>70.576086956521735</v>
      </c>
      <c r="F231" s="6">
        <v>5.3913043478260869</v>
      </c>
      <c r="G231" s="6">
        <v>0.31521739130434784</v>
      </c>
      <c r="H231" s="6">
        <v>0.42391304347826086</v>
      </c>
      <c r="I231" s="6">
        <v>1.6521739130434783</v>
      </c>
      <c r="J231" s="6">
        <v>0</v>
      </c>
      <c r="K231" s="6">
        <v>0</v>
      </c>
      <c r="L231" s="6">
        <v>8.1043478260869559</v>
      </c>
      <c r="M231" s="6">
        <v>4.3478260869565216E-2</v>
      </c>
      <c r="N231" s="6">
        <v>8.5978260869565215</v>
      </c>
      <c r="O231" s="6">
        <f>SUM(NonNurse[[#This Row],[Qualified Social Work Staff Hours]],NonNurse[[#This Row],[Other Social Work Staff Hours]])/NonNurse[[#This Row],[MDS Census]]</f>
        <v>0.12243955028492222</v>
      </c>
      <c r="P231" s="6">
        <v>7.7581521739130439</v>
      </c>
      <c r="Q231" s="6">
        <v>0</v>
      </c>
      <c r="R231" s="6">
        <f>SUM(NonNurse[[#This Row],[Qualified Activities Professional Hours]],NonNurse[[#This Row],[Other Activities Professional Hours]])/NonNurse[[#This Row],[MDS Census]]</f>
        <v>0.10992607423379025</v>
      </c>
      <c r="S231" s="6">
        <v>10.497282608695652</v>
      </c>
      <c r="T231" s="6">
        <v>5.1990217391304325</v>
      </c>
      <c r="U231" s="6">
        <v>0</v>
      </c>
      <c r="V231" s="6">
        <f>SUM(NonNurse[[#This Row],[Occupational Therapist Hours]],NonNurse[[#This Row],[OT Assistant Hours]],NonNurse[[#This Row],[OT Aide Hours]])/NonNurse[[#This Row],[MDS Census]]</f>
        <v>0.22240258740181734</v>
      </c>
      <c r="W231" s="6">
        <v>7.6566304347826071</v>
      </c>
      <c r="X231" s="6">
        <v>10.665978260869567</v>
      </c>
      <c r="Y231" s="6">
        <v>0</v>
      </c>
      <c r="Z231" s="6">
        <f>SUM(NonNurse[[#This Row],[Physical Therapist (PT) Hours]],NonNurse[[#This Row],[PT Assistant Hours]],NonNurse[[#This Row],[PT Aide Hours]])/NonNurse[[#This Row],[MDS Census]]</f>
        <v>0.25961496996765748</v>
      </c>
      <c r="AA231" s="6">
        <v>0</v>
      </c>
      <c r="AB231" s="6">
        <v>0</v>
      </c>
      <c r="AC231" s="6">
        <v>0</v>
      </c>
      <c r="AD231" s="6">
        <v>0</v>
      </c>
      <c r="AE231" s="6">
        <v>0</v>
      </c>
      <c r="AF231" s="6">
        <v>0</v>
      </c>
      <c r="AG231" s="6">
        <v>0</v>
      </c>
      <c r="AH231" s="1">
        <v>265784</v>
      </c>
      <c r="AI231">
        <v>7</v>
      </c>
    </row>
    <row r="232" spans="1:35" x14ac:dyDescent="0.25">
      <c r="A232" t="s">
        <v>496</v>
      </c>
      <c r="B232" t="s">
        <v>273</v>
      </c>
      <c r="C232" t="s">
        <v>681</v>
      </c>
      <c r="D232" t="s">
        <v>567</v>
      </c>
      <c r="E232" s="6">
        <v>31.836956521739129</v>
      </c>
      <c r="F232" s="6">
        <v>1.0131521739130436</v>
      </c>
      <c r="G232" s="6">
        <v>3.2608695652173912E-2</v>
      </c>
      <c r="H232" s="6">
        <v>0.3233695652173913</v>
      </c>
      <c r="I232" s="6">
        <v>8.6956521739130432E-2</v>
      </c>
      <c r="J232" s="6">
        <v>0</v>
      </c>
      <c r="K232" s="6">
        <v>0</v>
      </c>
      <c r="L232" s="6">
        <v>6.6304347826086948E-2</v>
      </c>
      <c r="M232" s="6">
        <v>4.7314130434782609</v>
      </c>
      <c r="N232" s="6">
        <v>0</v>
      </c>
      <c r="O232" s="6">
        <f>SUM(NonNurse[[#This Row],[Qualified Social Work Staff Hours]],NonNurse[[#This Row],[Other Social Work Staff Hours]])/NonNurse[[#This Row],[MDS Census]]</f>
        <v>0.14861386138613861</v>
      </c>
      <c r="P232" s="6">
        <v>10.012173913043481</v>
      </c>
      <c r="Q232" s="6">
        <v>0</v>
      </c>
      <c r="R232" s="6">
        <f>SUM(NonNurse[[#This Row],[Qualified Activities Professional Hours]],NonNurse[[#This Row],[Other Activities Professional Hours]])/NonNurse[[#This Row],[MDS Census]]</f>
        <v>0.31448275862068975</v>
      </c>
      <c r="S232" s="6">
        <v>0.46315217391304347</v>
      </c>
      <c r="T232" s="6">
        <v>4.0682608695652167</v>
      </c>
      <c r="U232" s="6">
        <v>0</v>
      </c>
      <c r="V232" s="6">
        <f>SUM(NonNurse[[#This Row],[Occupational Therapist Hours]],NonNurse[[#This Row],[OT Assistant Hours]],NonNurse[[#This Row],[OT Aide Hours]])/NonNurse[[#This Row],[MDS Census]]</f>
        <v>0.14233185387504266</v>
      </c>
      <c r="W232" s="6">
        <v>0.4294565217391304</v>
      </c>
      <c r="X232" s="6">
        <v>2.5222826086956518</v>
      </c>
      <c r="Y232" s="6">
        <v>0</v>
      </c>
      <c r="Z232" s="6">
        <f>SUM(NonNurse[[#This Row],[Physical Therapist (PT) Hours]],NonNurse[[#This Row],[PT Assistant Hours]],NonNurse[[#This Row],[PT Aide Hours]])/NonNurse[[#This Row],[MDS Census]]</f>
        <v>9.271423694093546E-2</v>
      </c>
      <c r="AA232" s="6">
        <v>0</v>
      </c>
      <c r="AB232" s="6">
        <v>0</v>
      </c>
      <c r="AC232" s="6">
        <v>0</v>
      </c>
      <c r="AD232" s="6">
        <v>0</v>
      </c>
      <c r="AE232" s="6">
        <v>0</v>
      </c>
      <c r="AF232" s="6">
        <v>0</v>
      </c>
      <c r="AG232" s="6">
        <v>0</v>
      </c>
      <c r="AH232" s="1">
        <v>265621</v>
      </c>
      <c r="AI232">
        <v>7</v>
      </c>
    </row>
    <row r="233" spans="1:35" x14ac:dyDescent="0.25">
      <c r="A233" t="s">
        <v>496</v>
      </c>
      <c r="B233" t="s">
        <v>55</v>
      </c>
      <c r="C233" t="s">
        <v>669</v>
      </c>
      <c r="D233" t="s">
        <v>529</v>
      </c>
      <c r="E233" s="6">
        <v>75.826086956521735</v>
      </c>
      <c r="F233" s="6">
        <v>33.718260869565221</v>
      </c>
      <c r="G233" s="6">
        <v>0.18206521739130435</v>
      </c>
      <c r="H233" s="6">
        <v>0</v>
      </c>
      <c r="I233" s="6">
        <v>0.2608695652173913</v>
      </c>
      <c r="J233" s="6">
        <v>0</v>
      </c>
      <c r="K233" s="6">
        <v>0</v>
      </c>
      <c r="L233" s="6">
        <v>0.9375</v>
      </c>
      <c r="M233" s="6">
        <v>4.7953260869565222</v>
      </c>
      <c r="N233" s="6">
        <v>7.9693478260869535</v>
      </c>
      <c r="O233" s="6">
        <f>SUM(NonNurse[[#This Row],[Qualified Social Work Staff Hours]],NonNurse[[#This Row],[Other Social Work Staff Hours]])/NonNurse[[#This Row],[MDS Census]]</f>
        <v>0.16834145642201834</v>
      </c>
      <c r="P233" s="6">
        <v>4.1417391304347841</v>
      </c>
      <c r="Q233" s="6">
        <v>14.32826086956522</v>
      </c>
      <c r="R233" s="6">
        <f>SUM(NonNurse[[#This Row],[Qualified Activities Professional Hours]],NonNurse[[#This Row],[Other Activities Professional Hours]])/NonNurse[[#This Row],[MDS Census]]</f>
        <v>0.24358371559633038</v>
      </c>
      <c r="S233" s="6">
        <v>0.78967391304347834</v>
      </c>
      <c r="T233" s="6">
        <v>3.2636956521739124</v>
      </c>
      <c r="U233" s="6">
        <v>0</v>
      </c>
      <c r="V233" s="6">
        <f>SUM(NonNurse[[#This Row],[Occupational Therapist Hours]],NonNurse[[#This Row],[OT Assistant Hours]],NonNurse[[#This Row],[OT Aide Hours]])/NonNurse[[#This Row],[MDS Census]]</f>
        <v>5.3456135321100919E-2</v>
      </c>
      <c r="W233" s="6">
        <v>0.76369565217391311</v>
      </c>
      <c r="X233" s="6">
        <v>6.4167391304347827</v>
      </c>
      <c r="Y233" s="6">
        <v>3.5217391304347827</v>
      </c>
      <c r="Z233" s="6">
        <f>SUM(NonNurse[[#This Row],[Physical Therapist (PT) Hours]],NonNurse[[#This Row],[PT Assistant Hours]],NonNurse[[#This Row],[PT Aide Hours]])/NonNurse[[#This Row],[MDS Census]]</f>
        <v>0.14114105504587157</v>
      </c>
      <c r="AA233" s="6">
        <v>0</v>
      </c>
      <c r="AB233" s="6">
        <v>0</v>
      </c>
      <c r="AC233" s="6">
        <v>0</v>
      </c>
      <c r="AD233" s="6">
        <v>0</v>
      </c>
      <c r="AE233" s="6">
        <v>0</v>
      </c>
      <c r="AF233" s="6">
        <v>0</v>
      </c>
      <c r="AG233" s="6">
        <v>0</v>
      </c>
      <c r="AH233" s="1">
        <v>265200</v>
      </c>
      <c r="AI233">
        <v>7</v>
      </c>
    </row>
    <row r="234" spans="1:35" x14ac:dyDescent="0.25">
      <c r="A234" t="s">
        <v>496</v>
      </c>
      <c r="B234" t="s">
        <v>314</v>
      </c>
      <c r="C234" t="s">
        <v>725</v>
      </c>
      <c r="D234" t="s">
        <v>535</v>
      </c>
      <c r="E234" s="6">
        <v>51.75</v>
      </c>
      <c r="F234" s="6">
        <v>5.2989130434782608</v>
      </c>
      <c r="G234" s="6">
        <v>3.8043478260869568E-2</v>
      </c>
      <c r="H234" s="6">
        <v>0.13043478260869565</v>
      </c>
      <c r="I234" s="6">
        <v>0.19565217391304349</v>
      </c>
      <c r="J234" s="6">
        <v>0</v>
      </c>
      <c r="K234" s="6">
        <v>0</v>
      </c>
      <c r="L234" s="6">
        <v>1.5891304347826085</v>
      </c>
      <c r="M234" s="6">
        <v>4.625</v>
      </c>
      <c r="N234" s="6">
        <v>0</v>
      </c>
      <c r="O234" s="6">
        <f>SUM(NonNurse[[#This Row],[Qualified Social Work Staff Hours]],NonNurse[[#This Row],[Other Social Work Staff Hours]])/NonNurse[[#This Row],[MDS Census]]</f>
        <v>8.9371980676328497E-2</v>
      </c>
      <c r="P234" s="6">
        <v>7.4169565217391309</v>
      </c>
      <c r="Q234" s="6">
        <v>4.0078260869565216</v>
      </c>
      <c r="R234" s="6">
        <f>SUM(NonNurse[[#This Row],[Qualified Activities Professional Hours]],NonNurse[[#This Row],[Other Activities Professional Hours]])/NonNurse[[#This Row],[MDS Census]]</f>
        <v>0.22076874606175173</v>
      </c>
      <c r="S234" s="6">
        <v>0.55217391304347818</v>
      </c>
      <c r="T234" s="6">
        <v>2.9165217391304341</v>
      </c>
      <c r="U234" s="6">
        <v>0</v>
      </c>
      <c r="V234" s="6">
        <f>SUM(NonNurse[[#This Row],[Occupational Therapist Hours]],NonNurse[[#This Row],[OT Assistant Hours]],NonNurse[[#This Row],[OT Aide Hours]])/NonNurse[[#This Row],[MDS Census]]</f>
        <v>6.7027935307708453E-2</v>
      </c>
      <c r="W234" s="6">
        <v>0.7286956521739133</v>
      </c>
      <c r="X234" s="6">
        <v>5.1682608695652155</v>
      </c>
      <c r="Y234" s="6">
        <v>0</v>
      </c>
      <c r="Z234" s="6">
        <f>SUM(NonNurse[[#This Row],[Physical Therapist (PT) Hours]],NonNurse[[#This Row],[PT Assistant Hours]],NonNurse[[#This Row],[PT Aide Hours]])/NonNurse[[#This Row],[MDS Census]]</f>
        <v>0.11395085066162568</v>
      </c>
      <c r="AA234" s="6">
        <v>0</v>
      </c>
      <c r="AB234" s="6">
        <v>0</v>
      </c>
      <c r="AC234" s="6">
        <v>0</v>
      </c>
      <c r="AD234" s="6">
        <v>0</v>
      </c>
      <c r="AE234" s="6">
        <v>0</v>
      </c>
      <c r="AF234" s="6">
        <v>0</v>
      </c>
      <c r="AG234" s="6">
        <v>0</v>
      </c>
      <c r="AH234" s="1">
        <v>265690</v>
      </c>
      <c r="AI234">
        <v>7</v>
      </c>
    </row>
    <row r="235" spans="1:35" x14ac:dyDescent="0.25">
      <c r="A235" t="s">
        <v>496</v>
      </c>
      <c r="B235" t="s">
        <v>263</v>
      </c>
      <c r="C235" t="s">
        <v>813</v>
      </c>
      <c r="D235" t="s">
        <v>593</v>
      </c>
      <c r="E235" s="6">
        <v>102.51086956521739</v>
      </c>
      <c r="F235" s="6">
        <v>0</v>
      </c>
      <c r="G235" s="6">
        <v>0</v>
      </c>
      <c r="H235" s="6">
        <v>0</v>
      </c>
      <c r="I235" s="6">
        <v>0</v>
      </c>
      <c r="J235" s="6">
        <v>0</v>
      </c>
      <c r="K235" s="6">
        <v>0</v>
      </c>
      <c r="L235" s="6">
        <v>4.7391304347826084</v>
      </c>
      <c r="M235" s="6">
        <v>0</v>
      </c>
      <c r="N235" s="6">
        <v>0</v>
      </c>
      <c r="O235" s="6">
        <f>SUM(NonNurse[[#This Row],[Qualified Social Work Staff Hours]],NonNurse[[#This Row],[Other Social Work Staff Hours]])/NonNurse[[#This Row],[MDS Census]]</f>
        <v>0</v>
      </c>
      <c r="P235" s="6">
        <v>0</v>
      </c>
      <c r="Q235" s="6">
        <v>0</v>
      </c>
      <c r="R235" s="6">
        <f>SUM(NonNurse[[#This Row],[Qualified Activities Professional Hours]],NonNurse[[#This Row],[Other Activities Professional Hours]])/NonNurse[[#This Row],[MDS Census]]</f>
        <v>0</v>
      </c>
      <c r="S235" s="6">
        <v>5.9253260869565203</v>
      </c>
      <c r="T235" s="6">
        <v>12.344239130434781</v>
      </c>
      <c r="U235" s="6">
        <v>0</v>
      </c>
      <c r="V235" s="6">
        <f>SUM(NonNurse[[#This Row],[Occupational Therapist Hours]],NonNurse[[#This Row],[OT Assistant Hours]],NonNurse[[#This Row],[OT Aide Hours]])/NonNurse[[#This Row],[MDS Census]]</f>
        <v>0.17822076131905418</v>
      </c>
      <c r="W235" s="6">
        <v>4.2847826086956537</v>
      </c>
      <c r="X235" s="6">
        <v>13.317391304347829</v>
      </c>
      <c r="Y235" s="6">
        <v>0</v>
      </c>
      <c r="Z235" s="6">
        <f>SUM(NonNurse[[#This Row],[Physical Therapist (PT) Hours]],NonNurse[[#This Row],[PT Assistant Hours]],NonNurse[[#This Row],[PT Aide Hours]])/NonNurse[[#This Row],[MDS Census]]</f>
        <v>0.17171031703955048</v>
      </c>
      <c r="AA235" s="6">
        <v>0</v>
      </c>
      <c r="AB235" s="6">
        <v>0</v>
      </c>
      <c r="AC235" s="6">
        <v>0</v>
      </c>
      <c r="AD235" s="6">
        <v>0</v>
      </c>
      <c r="AE235" s="6">
        <v>0</v>
      </c>
      <c r="AF235" s="6">
        <v>0</v>
      </c>
      <c r="AG235" s="6">
        <v>0</v>
      </c>
      <c r="AH235" s="1">
        <v>265600</v>
      </c>
      <c r="AI235">
        <v>7</v>
      </c>
    </row>
    <row r="236" spans="1:35" x14ac:dyDescent="0.25">
      <c r="A236" t="s">
        <v>496</v>
      </c>
      <c r="B236" t="s">
        <v>6</v>
      </c>
      <c r="C236" t="s">
        <v>728</v>
      </c>
      <c r="D236" t="s">
        <v>596</v>
      </c>
      <c r="E236" s="6">
        <v>184.06521739130434</v>
      </c>
      <c r="F236" s="6">
        <v>5.4130434782608692</v>
      </c>
      <c r="G236" s="6">
        <v>0.46739130434782611</v>
      </c>
      <c r="H236" s="6">
        <v>0.19565217391304349</v>
      </c>
      <c r="I236" s="6">
        <v>4.5543478260869561</v>
      </c>
      <c r="J236" s="6">
        <v>0</v>
      </c>
      <c r="K236" s="6">
        <v>7.1304347826086953</v>
      </c>
      <c r="L236" s="6">
        <v>5.6969565217391303</v>
      </c>
      <c r="M236" s="6">
        <v>25.663913043478264</v>
      </c>
      <c r="N236" s="6">
        <v>7.6379347826086947</v>
      </c>
      <c r="O236" s="6">
        <f>SUM(NonNurse[[#This Row],[Qualified Social Work Staff Hours]],NonNurse[[#This Row],[Other Social Work Staff Hours]])/NonNurse[[#This Row],[MDS Census]]</f>
        <v>0.1809241762135349</v>
      </c>
      <c r="P236" s="6">
        <v>29.363260869565217</v>
      </c>
      <c r="Q236" s="6">
        <v>0</v>
      </c>
      <c r="R236" s="6">
        <f>SUM(NonNurse[[#This Row],[Qualified Activities Professional Hours]],NonNurse[[#This Row],[Other Activities Professional Hours]])/NonNurse[[#This Row],[MDS Census]]</f>
        <v>0.15952639659855911</v>
      </c>
      <c r="S236" s="6">
        <v>8.1950000000000003</v>
      </c>
      <c r="T236" s="6">
        <v>2.8467391304347829</v>
      </c>
      <c r="U236" s="6">
        <v>0</v>
      </c>
      <c r="V236" s="6">
        <f>SUM(NonNurse[[#This Row],[Occupational Therapist Hours]],NonNurse[[#This Row],[OT Assistant Hours]],NonNurse[[#This Row],[OT Aide Hours]])/NonNurse[[#This Row],[MDS Census]]</f>
        <v>5.9988189441360577E-2</v>
      </c>
      <c r="W236" s="6">
        <v>21.813369565217389</v>
      </c>
      <c r="X236" s="6">
        <v>0.34967391304347828</v>
      </c>
      <c r="Y236" s="6">
        <v>37.173913043478258</v>
      </c>
      <c r="Z236" s="6">
        <f>SUM(NonNurse[[#This Row],[Physical Therapist (PT) Hours]],NonNurse[[#This Row],[PT Assistant Hours]],NonNurse[[#This Row],[PT Aide Hours]])/NonNurse[[#This Row],[MDS Census]]</f>
        <v>0.32236919806306835</v>
      </c>
      <c r="AA236" s="6">
        <v>0</v>
      </c>
      <c r="AB236" s="6">
        <v>0</v>
      </c>
      <c r="AC236" s="6">
        <v>0</v>
      </c>
      <c r="AD236" s="6">
        <v>0</v>
      </c>
      <c r="AE236" s="6">
        <v>0</v>
      </c>
      <c r="AF236" s="6">
        <v>0</v>
      </c>
      <c r="AG236" s="6">
        <v>0</v>
      </c>
      <c r="AH236" s="1">
        <v>265359</v>
      </c>
      <c r="AI236">
        <v>7</v>
      </c>
    </row>
    <row r="237" spans="1:35" x14ac:dyDescent="0.25">
      <c r="A237" t="s">
        <v>496</v>
      </c>
      <c r="B237" t="s">
        <v>370</v>
      </c>
      <c r="C237" t="s">
        <v>702</v>
      </c>
      <c r="D237" t="s">
        <v>551</v>
      </c>
      <c r="E237" s="6">
        <v>56.673913043478258</v>
      </c>
      <c r="F237" s="6">
        <v>5.7391304347826084</v>
      </c>
      <c r="G237" s="6">
        <v>6.5217391304347824E-2</v>
      </c>
      <c r="H237" s="6">
        <v>0.16847826086956522</v>
      </c>
      <c r="I237" s="6">
        <v>0.17391304347826086</v>
      </c>
      <c r="J237" s="6">
        <v>0</v>
      </c>
      <c r="K237" s="6">
        <v>0</v>
      </c>
      <c r="L237" s="6">
        <v>4.4782608695652177</v>
      </c>
      <c r="M237" s="6">
        <v>5.7391304347826084</v>
      </c>
      <c r="N237" s="6">
        <v>20.290760869565201</v>
      </c>
      <c r="O237" s="6">
        <f>SUM(NonNurse[[#This Row],[Qualified Social Work Staff Hours]],NonNurse[[#This Row],[Other Social Work Staff Hours]])/NonNurse[[#This Row],[MDS Census]]</f>
        <v>0.45929228998849225</v>
      </c>
      <c r="P237" s="6">
        <v>6.1195652173913047</v>
      </c>
      <c r="Q237" s="6">
        <v>9.164565217391301</v>
      </c>
      <c r="R237" s="6">
        <f>SUM(NonNurse[[#This Row],[Qualified Activities Professional Hours]],NonNurse[[#This Row],[Other Activities Professional Hours]])/NonNurse[[#This Row],[MDS Census]]</f>
        <v>0.26968546221710776</v>
      </c>
      <c r="S237" s="6">
        <v>1.7723913043478261</v>
      </c>
      <c r="T237" s="6">
        <v>4.7627173913043483</v>
      </c>
      <c r="U237" s="6">
        <v>0</v>
      </c>
      <c r="V237" s="6">
        <f>SUM(NonNurse[[#This Row],[Occupational Therapist Hours]],NonNurse[[#This Row],[OT Assistant Hours]],NonNurse[[#This Row],[OT Aide Hours]])/NonNurse[[#This Row],[MDS Census]]</f>
        <v>0.11531070195627159</v>
      </c>
      <c r="W237" s="6">
        <v>1.8398913043478262</v>
      </c>
      <c r="X237" s="6">
        <v>7.1210869565217401</v>
      </c>
      <c r="Y237" s="6">
        <v>0</v>
      </c>
      <c r="Z237" s="6">
        <f>SUM(NonNurse[[#This Row],[Physical Therapist (PT) Hours]],NonNurse[[#This Row],[PT Assistant Hours]],NonNurse[[#This Row],[PT Aide Hours]])/NonNurse[[#This Row],[MDS Census]]</f>
        <v>0.15811469121595706</v>
      </c>
      <c r="AA237" s="6">
        <v>0</v>
      </c>
      <c r="AB237" s="6">
        <v>0</v>
      </c>
      <c r="AC237" s="6">
        <v>0</v>
      </c>
      <c r="AD237" s="6">
        <v>0</v>
      </c>
      <c r="AE237" s="6">
        <v>0</v>
      </c>
      <c r="AF237" s="6">
        <v>0</v>
      </c>
      <c r="AG237" s="6">
        <v>0</v>
      </c>
      <c r="AH237" s="1">
        <v>265765</v>
      </c>
      <c r="AI237">
        <v>7</v>
      </c>
    </row>
    <row r="238" spans="1:35" x14ac:dyDescent="0.25">
      <c r="A238" t="s">
        <v>496</v>
      </c>
      <c r="B238" t="s">
        <v>372</v>
      </c>
      <c r="C238" t="s">
        <v>683</v>
      </c>
      <c r="D238" t="s">
        <v>589</v>
      </c>
      <c r="E238" s="6">
        <v>27.717391304347824</v>
      </c>
      <c r="F238" s="6">
        <v>1.0239130434782595</v>
      </c>
      <c r="G238" s="6">
        <v>0</v>
      </c>
      <c r="H238" s="6">
        <v>0</v>
      </c>
      <c r="I238" s="6">
        <v>0</v>
      </c>
      <c r="J238" s="6">
        <v>0</v>
      </c>
      <c r="K238" s="6">
        <v>0</v>
      </c>
      <c r="L238" s="6">
        <v>0.92934782608695654</v>
      </c>
      <c r="M238" s="6">
        <v>0</v>
      </c>
      <c r="N238" s="6">
        <v>0</v>
      </c>
      <c r="O238" s="6">
        <f>SUM(NonNurse[[#This Row],[Qualified Social Work Staff Hours]],NonNurse[[#This Row],[Other Social Work Staff Hours]])/NonNurse[[#This Row],[MDS Census]]</f>
        <v>0</v>
      </c>
      <c r="P238" s="6">
        <v>0</v>
      </c>
      <c r="Q238" s="6">
        <v>0</v>
      </c>
      <c r="R238" s="6">
        <f>SUM(NonNurse[[#This Row],[Qualified Activities Professional Hours]],NonNurse[[#This Row],[Other Activities Professional Hours]])/NonNurse[[#This Row],[MDS Census]]</f>
        <v>0</v>
      </c>
      <c r="S238" s="6">
        <v>4.8071739130434779</v>
      </c>
      <c r="T238" s="6">
        <v>3.2457608695652174</v>
      </c>
      <c r="U238" s="6">
        <v>0</v>
      </c>
      <c r="V238" s="6">
        <f>SUM(NonNurse[[#This Row],[Occupational Therapist Hours]],NonNurse[[#This Row],[OT Assistant Hours]],NonNurse[[#This Row],[OT Aide Hours]])/NonNurse[[#This Row],[MDS Census]]</f>
        <v>0.29053725490196075</v>
      </c>
      <c r="W238" s="6">
        <v>4.2965217391304353</v>
      </c>
      <c r="X238" s="6">
        <v>7.5293478260869584</v>
      </c>
      <c r="Y238" s="6">
        <v>0</v>
      </c>
      <c r="Z238" s="6">
        <f>SUM(NonNurse[[#This Row],[Physical Therapist (PT) Hours]],NonNurse[[#This Row],[PT Assistant Hours]],NonNurse[[#This Row],[PT Aide Hours]])/NonNurse[[#This Row],[MDS Census]]</f>
        <v>0.42665882352941187</v>
      </c>
      <c r="AA238" s="6">
        <v>0</v>
      </c>
      <c r="AB238" s="6">
        <v>0</v>
      </c>
      <c r="AC238" s="6">
        <v>0</v>
      </c>
      <c r="AD238" s="6">
        <v>0</v>
      </c>
      <c r="AE238" s="6">
        <v>0</v>
      </c>
      <c r="AF238" s="6">
        <v>0</v>
      </c>
      <c r="AG238" s="6">
        <v>0</v>
      </c>
      <c r="AH238" s="1">
        <v>265767</v>
      </c>
      <c r="AI238">
        <v>7</v>
      </c>
    </row>
    <row r="239" spans="1:35" x14ac:dyDescent="0.25">
      <c r="A239" t="s">
        <v>496</v>
      </c>
      <c r="B239" t="s">
        <v>400</v>
      </c>
      <c r="C239" t="s">
        <v>767</v>
      </c>
      <c r="D239" t="s">
        <v>593</v>
      </c>
      <c r="E239" s="6">
        <v>37.543478260869563</v>
      </c>
      <c r="F239" s="6">
        <v>2.6793478260869565</v>
      </c>
      <c r="G239" s="6">
        <v>0</v>
      </c>
      <c r="H239" s="6">
        <v>0</v>
      </c>
      <c r="I239" s="6">
        <v>0</v>
      </c>
      <c r="J239" s="6">
        <v>0</v>
      </c>
      <c r="K239" s="6">
        <v>0</v>
      </c>
      <c r="L239" s="6">
        <v>3.8698913043478256</v>
      </c>
      <c r="M239" s="6">
        <v>0</v>
      </c>
      <c r="N239" s="6">
        <v>0</v>
      </c>
      <c r="O239" s="6">
        <f>SUM(NonNurse[[#This Row],[Qualified Social Work Staff Hours]],NonNurse[[#This Row],[Other Social Work Staff Hours]])/NonNurse[[#This Row],[MDS Census]]</f>
        <v>0</v>
      </c>
      <c r="P239" s="6">
        <v>0</v>
      </c>
      <c r="Q239" s="6">
        <v>0</v>
      </c>
      <c r="R239" s="6">
        <f>SUM(NonNurse[[#This Row],[Qualified Activities Professional Hours]],NonNurse[[#This Row],[Other Activities Professional Hours]])/NonNurse[[#This Row],[MDS Census]]</f>
        <v>0</v>
      </c>
      <c r="S239" s="6">
        <v>3.2842391304347829</v>
      </c>
      <c r="T239" s="6">
        <v>8.3405434782608712</v>
      </c>
      <c r="U239" s="6">
        <v>0</v>
      </c>
      <c r="V239" s="6">
        <f>SUM(NonNurse[[#This Row],[Occupational Therapist Hours]],NonNurse[[#This Row],[OT Assistant Hours]],NonNurse[[#This Row],[OT Aide Hours]])/NonNurse[[#This Row],[MDS Census]]</f>
        <v>0.3096352055587725</v>
      </c>
      <c r="W239" s="6">
        <v>4.6134782608695648</v>
      </c>
      <c r="X239" s="6">
        <v>9.3084782608695704</v>
      </c>
      <c r="Y239" s="6">
        <v>0</v>
      </c>
      <c r="Z239" s="6">
        <f>SUM(NonNurse[[#This Row],[Physical Therapist (PT) Hours]],NonNurse[[#This Row],[PT Assistant Hours]],NonNurse[[#This Row],[PT Aide Hours]])/NonNurse[[#This Row],[MDS Census]]</f>
        <v>0.37082223508975115</v>
      </c>
      <c r="AA239" s="6">
        <v>0</v>
      </c>
      <c r="AB239" s="6">
        <v>0</v>
      </c>
      <c r="AC239" s="6">
        <v>0</v>
      </c>
      <c r="AD239" s="6">
        <v>0</v>
      </c>
      <c r="AE239" s="6">
        <v>0</v>
      </c>
      <c r="AF239" s="6">
        <v>0</v>
      </c>
      <c r="AG239" s="6">
        <v>0</v>
      </c>
      <c r="AH239" s="1">
        <v>265805</v>
      </c>
      <c r="AI239">
        <v>7</v>
      </c>
    </row>
    <row r="240" spans="1:35" x14ac:dyDescent="0.25">
      <c r="A240" t="s">
        <v>496</v>
      </c>
      <c r="B240" t="s">
        <v>38</v>
      </c>
      <c r="C240" t="s">
        <v>669</v>
      </c>
      <c r="D240" t="s">
        <v>529</v>
      </c>
      <c r="E240" s="6">
        <v>40.358695652173914</v>
      </c>
      <c r="F240" s="6">
        <v>4.6956521739130439</v>
      </c>
      <c r="G240" s="6">
        <v>0.2608695652173913</v>
      </c>
      <c r="H240" s="6">
        <v>0</v>
      </c>
      <c r="I240" s="6">
        <v>1.4130434782608696</v>
      </c>
      <c r="J240" s="6">
        <v>0</v>
      </c>
      <c r="K240" s="6">
        <v>5.434782608695652E-3</v>
      </c>
      <c r="L240" s="6">
        <v>0.32543478260869563</v>
      </c>
      <c r="M240" s="6">
        <v>0</v>
      </c>
      <c r="N240" s="6">
        <v>5.7608695652173916</v>
      </c>
      <c r="O240" s="6">
        <f>SUM(NonNurse[[#This Row],[Qualified Social Work Staff Hours]],NonNurse[[#This Row],[Other Social Work Staff Hours]])/NonNurse[[#This Row],[MDS Census]]</f>
        <v>0.14274171828709939</v>
      </c>
      <c r="P240" s="6">
        <v>5.3206521739130439</v>
      </c>
      <c r="Q240" s="6">
        <v>3.6195652173913042</v>
      </c>
      <c r="R240" s="6">
        <f>SUM(NonNurse[[#This Row],[Qualified Activities Professional Hours]],NonNurse[[#This Row],[Other Activities Professional Hours]])/NonNurse[[#This Row],[MDS Census]]</f>
        <v>0.22151898734177214</v>
      </c>
      <c r="S240" s="6">
        <v>2.9373913043478255</v>
      </c>
      <c r="T240" s="6">
        <v>0</v>
      </c>
      <c r="U240" s="6">
        <v>0</v>
      </c>
      <c r="V240" s="6">
        <f>SUM(NonNurse[[#This Row],[Occupational Therapist Hours]],NonNurse[[#This Row],[OT Assistant Hours]],NonNurse[[#This Row],[OT Aide Hours]])/NonNurse[[#This Row],[MDS Census]]</f>
        <v>7.2782116886614581E-2</v>
      </c>
      <c r="W240" s="6">
        <v>0.41173913043478255</v>
      </c>
      <c r="X240" s="6">
        <v>4.7082608695652155</v>
      </c>
      <c r="Y240" s="6">
        <v>0</v>
      </c>
      <c r="Z240" s="6">
        <f>SUM(NonNurse[[#This Row],[Physical Therapist (PT) Hours]],NonNurse[[#This Row],[PT Assistant Hours]],NonNurse[[#This Row],[PT Aide Hours]])/NonNurse[[#This Row],[MDS Census]]</f>
        <v>0.12686237543765144</v>
      </c>
      <c r="AA240" s="6">
        <v>0</v>
      </c>
      <c r="AB240" s="6">
        <v>0</v>
      </c>
      <c r="AC240" s="6">
        <v>0</v>
      </c>
      <c r="AD240" s="6">
        <v>0</v>
      </c>
      <c r="AE240" s="6">
        <v>0</v>
      </c>
      <c r="AF240" s="6">
        <v>0</v>
      </c>
      <c r="AG240" s="6">
        <v>0</v>
      </c>
      <c r="AH240" s="1">
        <v>265163</v>
      </c>
      <c r="AI240">
        <v>7</v>
      </c>
    </row>
    <row r="241" spans="1:35" x14ac:dyDescent="0.25">
      <c r="A241" t="s">
        <v>496</v>
      </c>
      <c r="B241" t="s">
        <v>239</v>
      </c>
      <c r="C241" t="s">
        <v>797</v>
      </c>
      <c r="D241" t="s">
        <v>528</v>
      </c>
      <c r="E241" s="6">
        <v>64.923913043478265</v>
      </c>
      <c r="F241" s="6">
        <v>0.67934782608695654</v>
      </c>
      <c r="G241" s="6">
        <v>0</v>
      </c>
      <c r="H241" s="6">
        <v>0.70380434782608692</v>
      </c>
      <c r="I241" s="6">
        <v>1.8804347826086956</v>
      </c>
      <c r="J241" s="6">
        <v>0</v>
      </c>
      <c r="K241" s="6">
        <v>0</v>
      </c>
      <c r="L241" s="6">
        <v>0</v>
      </c>
      <c r="M241" s="6">
        <v>0</v>
      </c>
      <c r="N241" s="6">
        <v>5.1956521739130448</v>
      </c>
      <c r="O241" s="6">
        <f>SUM(NonNurse[[#This Row],[Qualified Social Work Staff Hours]],NonNurse[[#This Row],[Other Social Work Staff Hours]])/NonNurse[[#This Row],[MDS Census]]</f>
        <v>8.0026787209107664E-2</v>
      </c>
      <c r="P241" s="6">
        <v>5.1402173913043496</v>
      </c>
      <c r="Q241" s="6">
        <v>8.8217391304347839</v>
      </c>
      <c r="R241" s="6">
        <f>SUM(NonNurse[[#This Row],[Qualified Activities Professional Hours]],NonNurse[[#This Row],[Other Activities Professional Hours]])/NonNurse[[#This Row],[MDS Census]]</f>
        <v>0.21505106311736147</v>
      </c>
      <c r="S241" s="6">
        <v>0</v>
      </c>
      <c r="T241" s="6">
        <v>0</v>
      </c>
      <c r="U241" s="6">
        <v>0</v>
      </c>
      <c r="V241" s="6">
        <f>SUM(NonNurse[[#This Row],[Occupational Therapist Hours]],NonNurse[[#This Row],[OT Assistant Hours]],NonNurse[[#This Row],[OT Aide Hours]])/NonNurse[[#This Row],[MDS Census]]</f>
        <v>0</v>
      </c>
      <c r="W241" s="6">
        <v>0.25</v>
      </c>
      <c r="X241" s="6">
        <v>0.28260869565217389</v>
      </c>
      <c r="Y241" s="6">
        <v>0.57608695652173914</v>
      </c>
      <c r="Z241" s="6">
        <f>SUM(NonNurse[[#This Row],[Physical Therapist (PT) Hours]],NonNurse[[#This Row],[PT Assistant Hours]],NonNurse[[#This Row],[PT Aide Hours]])/NonNurse[[#This Row],[MDS Census]]</f>
        <v>1.7076845806127575E-2</v>
      </c>
      <c r="AA241" s="6">
        <v>0</v>
      </c>
      <c r="AB241" s="6">
        <v>0</v>
      </c>
      <c r="AC241" s="6">
        <v>0</v>
      </c>
      <c r="AD241" s="6">
        <v>0</v>
      </c>
      <c r="AE241" s="6">
        <v>0</v>
      </c>
      <c r="AF241" s="6">
        <v>0</v>
      </c>
      <c r="AG241" s="6">
        <v>0</v>
      </c>
      <c r="AH241" s="1">
        <v>265561</v>
      </c>
      <c r="AI241">
        <v>7</v>
      </c>
    </row>
    <row r="242" spans="1:35" x14ac:dyDescent="0.25">
      <c r="A242" t="s">
        <v>496</v>
      </c>
      <c r="B242" t="s">
        <v>343</v>
      </c>
      <c r="C242" t="s">
        <v>657</v>
      </c>
      <c r="D242" t="s">
        <v>544</v>
      </c>
      <c r="E242" s="6">
        <v>78.16901408450704</v>
      </c>
      <c r="F242" s="6">
        <v>5.746478873239437</v>
      </c>
      <c r="G242" s="6">
        <v>2.8169014084507043E-2</v>
      </c>
      <c r="H242" s="6">
        <v>0.3380281690140845</v>
      </c>
      <c r="I242" s="6">
        <v>0.25352112676056338</v>
      </c>
      <c r="J242" s="6">
        <v>0</v>
      </c>
      <c r="K242" s="6">
        <v>0</v>
      </c>
      <c r="L242" s="6">
        <v>4.1832394366197185</v>
      </c>
      <c r="M242" s="6">
        <v>5.6773239436619702</v>
      </c>
      <c r="N242" s="6">
        <v>0</v>
      </c>
      <c r="O242" s="6">
        <f>SUM(NonNurse[[#This Row],[Qualified Social Work Staff Hours]],NonNurse[[#This Row],[Other Social Work Staff Hours]])/NonNurse[[#This Row],[MDS Census]]</f>
        <v>7.2628828828828804E-2</v>
      </c>
      <c r="P242" s="6">
        <v>0</v>
      </c>
      <c r="Q242" s="6">
        <v>5.7192957746478852</v>
      </c>
      <c r="R242" s="6">
        <f>SUM(NonNurse[[#This Row],[Qualified Activities Professional Hours]],NonNurse[[#This Row],[Other Activities Professional Hours]])/NonNurse[[#This Row],[MDS Census]]</f>
        <v>7.3165765765765736E-2</v>
      </c>
      <c r="S242" s="6">
        <v>0.89394366197183084</v>
      </c>
      <c r="T242" s="6">
        <v>2.9650704225352111</v>
      </c>
      <c r="U242" s="6">
        <v>0</v>
      </c>
      <c r="V242" s="6">
        <f>SUM(NonNurse[[#This Row],[Occupational Therapist Hours]],NonNurse[[#This Row],[OT Assistant Hours]],NonNurse[[#This Row],[OT Aide Hours]])/NonNurse[[#This Row],[MDS Census]]</f>
        <v>4.9367567567567563E-2</v>
      </c>
      <c r="W242" s="6">
        <v>0.79521126760563376</v>
      </c>
      <c r="X242" s="6">
        <v>3.4238028169014085</v>
      </c>
      <c r="Y242" s="6">
        <v>0</v>
      </c>
      <c r="Z242" s="6">
        <f>SUM(NonNurse[[#This Row],[Physical Therapist (PT) Hours]],NonNurse[[#This Row],[PT Assistant Hours]],NonNurse[[#This Row],[PT Aide Hours]])/NonNurse[[#This Row],[MDS Census]]</f>
        <v>5.3972972972972981E-2</v>
      </c>
      <c r="AA242" s="6">
        <v>0</v>
      </c>
      <c r="AB242" s="6">
        <v>0</v>
      </c>
      <c r="AC242" s="6">
        <v>0</v>
      </c>
      <c r="AD242" s="6">
        <v>0</v>
      </c>
      <c r="AE242" s="6">
        <v>0</v>
      </c>
      <c r="AF242" s="6">
        <v>0</v>
      </c>
      <c r="AG242" s="6">
        <v>0</v>
      </c>
      <c r="AH242" s="1">
        <v>265731</v>
      </c>
      <c r="AI242">
        <v>7</v>
      </c>
    </row>
    <row r="243" spans="1:35" x14ac:dyDescent="0.25">
      <c r="A243" t="s">
        <v>496</v>
      </c>
      <c r="B243" t="s">
        <v>399</v>
      </c>
      <c r="C243" t="s">
        <v>657</v>
      </c>
      <c r="D243" t="s">
        <v>544</v>
      </c>
      <c r="E243" s="6">
        <v>89.717391304347828</v>
      </c>
      <c r="F243" s="6">
        <v>5.7391304347826084</v>
      </c>
      <c r="G243" s="6">
        <v>0</v>
      </c>
      <c r="H243" s="6">
        <v>0</v>
      </c>
      <c r="I243" s="6">
        <v>0</v>
      </c>
      <c r="J243" s="6">
        <v>0</v>
      </c>
      <c r="K243" s="6">
        <v>0</v>
      </c>
      <c r="L243" s="6">
        <v>9.6133695652173916</v>
      </c>
      <c r="M243" s="6">
        <v>5.0681521739130435</v>
      </c>
      <c r="N243" s="6">
        <v>10.077499999999995</v>
      </c>
      <c r="O243" s="6">
        <f>SUM(NonNurse[[#This Row],[Qualified Social Work Staff Hours]],NonNurse[[#This Row],[Other Social Work Staff Hours]])/NonNurse[[#This Row],[MDS Census]]</f>
        <v>0.16881511994184631</v>
      </c>
      <c r="P243" s="6">
        <v>0</v>
      </c>
      <c r="Q243" s="6">
        <v>15.428586956521745</v>
      </c>
      <c r="R243" s="6">
        <f>SUM(NonNurse[[#This Row],[Qualified Activities Professional Hours]],NonNurse[[#This Row],[Other Activities Professional Hours]])/NonNurse[[#This Row],[MDS Census]]</f>
        <v>0.1719687424279138</v>
      </c>
      <c r="S243" s="6">
        <v>4.019347826086956</v>
      </c>
      <c r="T243" s="6">
        <v>5.1655434782608687</v>
      </c>
      <c r="U243" s="6">
        <v>0</v>
      </c>
      <c r="V243" s="6">
        <f>SUM(NonNurse[[#This Row],[Occupational Therapist Hours]],NonNurse[[#This Row],[OT Assistant Hours]],NonNurse[[#This Row],[OT Aide Hours]])/NonNurse[[#This Row],[MDS Census]]</f>
        <v>0.10237581778531621</v>
      </c>
      <c r="W243" s="6">
        <v>8.6511956521739108</v>
      </c>
      <c r="X243" s="6">
        <v>2.3193478260869571</v>
      </c>
      <c r="Y243" s="6">
        <v>0</v>
      </c>
      <c r="Z243" s="6">
        <f>SUM(NonNurse[[#This Row],[Physical Therapist (PT) Hours]],NonNurse[[#This Row],[PT Assistant Hours]],NonNurse[[#This Row],[PT Aide Hours]])/NonNurse[[#This Row],[MDS Census]]</f>
        <v>0.12227889508117275</v>
      </c>
      <c r="AA243" s="6">
        <v>0</v>
      </c>
      <c r="AB243" s="6">
        <v>0</v>
      </c>
      <c r="AC243" s="6">
        <v>0</v>
      </c>
      <c r="AD243" s="6">
        <v>0</v>
      </c>
      <c r="AE243" s="6">
        <v>0</v>
      </c>
      <c r="AF243" s="6">
        <v>0</v>
      </c>
      <c r="AG243" s="6">
        <v>0</v>
      </c>
      <c r="AH243" s="1">
        <v>265804</v>
      </c>
      <c r="AI243">
        <v>7</v>
      </c>
    </row>
    <row r="244" spans="1:35" x14ac:dyDescent="0.25">
      <c r="A244" t="s">
        <v>496</v>
      </c>
      <c r="B244" t="s">
        <v>420</v>
      </c>
      <c r="C244" t="s">
        <v>853</v>
      </c>
      <c r="D244" t="s">
        <v>593</v>
      </c>
      <c r="E244" s="6">
        <v>45.021739130434781</v>
      </c>
      <c r="F244" s="6">
        <v>2.5195652173913068</v>
      </c>
      <c r="G244" s="6">
        <v>0</v>
      </c>
      <c r="H244" s="6">
        <v>0</v>
      </c>
      <c r="I244" s="6">
        <v>0</v>
      </c>
      <c r="J244" s="6">
        <v>0</v>
      </c>
      <c r="K244" s="6">
        <v>0</v>
      </c>
      <c r="L244" s="6">
        <v>0</v>
      </c>
      <c r="M244" s="6">
        <v>0</v>
      </c>
      <c r="N244" s="6">
        <v>0</v>
      </c>
      <c r="O244" s="6">
        <f>SUM(NonNurse[[#This Row],[Qualified Social Work Staff Hours]],NonNurse[[#This Row],[Other Social Work Staff Hours]])/NonNurse[[#This Row],[MDS Census]]</f>
        <v>0</v>
      </c>
      <c r="P244" s="6">
        <v>0</v>
      </c>
      <c r="Q244" s="6">
        <v>5.1630434782608692</v>
      </c>
      <c r="R244" s="6">
        <f>SUM(NonNurse[[#This Row],[Qualified Activities Professional Hours]],NonNurse[[#This Row],[Other Activities Professional Hours]])/NonNurse[[#This Row],[MDS Census]]</f>
        <v>0.1146788990825688</v>
      </c>
      <c r="S244" s="6">
        <v>0</v>
      </c>
      <c r="T244" s="6">
        <v>0</v>
      </c>
      <c r="U244" s="6">
        <v>0</v>
      </c>
      <c r="V244" s="6">
        <f>SUM(NonNurse[[#This Row],[Occupational Therapist Hours]],NonNurse[[#This Row],[OT Assistant Hours]],NonNurse[[#This Row],[OT Aide Hours]])/NonNurse[[#This Row],[MDS Census]]</f>
        <v>0</v>
      </c>
      <c r="W244" s="6">
        <v>0</v>
      </c>
      <c r="X244" s="6">
        <v>0</v>
      </c>
      <c r="Y244" s="6">
        <v>0</v>
      </c>
      <c r="Z244" s="6">
        <f>SUM(NonNurse[[#This Row],[Physical Therapist (PT) Hours]],NonNurse[[#This Row],[PT Assistant Hours]],NonNurse[[#This Row],[PT Aide Hours]])/NonNurse[[#This Row],[MDS Census]]</f>
        <v>0</v>
      </c>
      <c r="AA244" s="6">
        <v>0</v>
      </c>
      <c r="AB244" s="6">
        <v>2.7391304347826089</v>
      </c>
      <c r="AC244" s="6">
        <v>0</v>
      </c>
      <c r="AD244" s="6">
        <v>0</v>
      </c>
      <c r="AE244" s="6">
        <v>0</v>
      </c>
      <c r="AF244" s="6">
        <v>0</v>
      </c>
      <c r="AG244" s="6">
        <v>0</v>
      </c>
      <c r="AH244" s="1">
        <v>265833</v>
      </c>
      <c r="AI244">
        <v>7</v>
      </c>
    </row>
    <row r="245" spans="1:35" x14ac:dyDescent="0.25">
      <c r="A245" t="s">
        <v>496</v>
      </c>
      <c r="B245" t="s">
        <v>169</v>
      </c>
      <c r="C245" t="s">
        <v>737</v>
      </c>
      <c r="D245" t="s">
        <v>537</v>
      </c>
      <c r="E245" s="6">
        <v>59.021739130434781</v>
      </c>
      <c r="F245" s="6">
        <v>5.8260869565217392</v>
      </c>
      <c r="G245" s="6">
        <v>0.2608695652173913</v>
      </c>
      <c r="H245" s="6">
        <v>0.1951086956521739</v>
      </c>
      <c r="I245" s="6">
        <v>0.2608695652173913</v>
      </c>
      <c r="J245" s="6">
        <v>0</v>
      </c>
      <c r="K245" s="6">
        <v>0</v>
      </c>
      <c r="L245" s="6">
        <v>1.7460869565217394</v>
      </c>
      <c r="M245" s="6">
        <v>0</v>
      </c>
      <c r="N245" s="6">
        <v>5.7336956521739131</v>
      </c>
      <c r="O245" s="6">
        <f>SUM(NonNurse[[#This Row],[Qualified Social Work Staff Hours]],NonNurse[[#This Row],[Other Social Work Staff Hours]])/NonNurse[[#This Row],[MDS Census]]</f>
        <v>9.7145488029465932E-2</v>
      </c>
      <c r="P245" s="6">
        <v>1.4782608695652173</v>
      </c>
      <c r="Q245" s="6">
        <v>0</v>
      </c>
      <c r="R245" s="6">
        <f>SUM(NonNurse[[#This Row],[Qualified Activities Professional Hours]],NonNurse[[#This Row],[Other Activities Professional Hours]])/NonNurse[[#This Row],[MDS Census]]</f>
        <v>2.5046040515653775E-2</v>
      </c>
      <c r="S245" s="6">
        <v>5.1709782608695658</v>
      </c>
      <c r="T245" s="6">
        <v>6.1983695652173916</v>
      </c>
      <c r="U245" s="6">
        <v>0</v>
      </c>
      <c r="V245" s="6">
        <f>SUM(NonNurse[[#This Row],[Occupational Therapist Hours]],NonNurse[[#This Row],[OT Assistant Hours]],NonNurse[[#This Row],[OT Aide Hours]])/NonNurse[[#This Row],[MDS Census]]</f>
        <v>0.19262983425414368</v>
      </c>
      <c r="W245" s="6">
        <v>4.3695652173913047</v>
      </c>
      <c r="X245" s="6">
        <v>7.8702173913043474</v>
      </c>
      <c r="Y245" s="6">
        <v>0</v>
      </c>
      <c r="Z245" s="6">
        <f>SUM(NonNurse[[#This Row],[Physical Therapist (PT) Hours]],NonNurse[[#This Row],[PT Assistant Hours]],NonNurse[[#This Row],[PT Aide Hours]])/NonNurse[[#This Row],[MDS Census]]</f>
        <v>0.20737753222836097</v>
      </c>
      <c r="AA245" s="6">
        <v>0</v>
      </c>
      <c r="AB245" s="6">
        <v>0</v>
      </c>
      <c r="AC245" s="6">
        <v>0</v>
      </c>
      <c r="AD245" s="6">
        <v>0</v>
      </c>
      <c r="AE245" s="6">
        <v>0</v>
      </c>
      <c r="AF245" s="6">
        <v>0</v>
      </c>
      <c r="AG245" s="6">
        <v>0</v>
      </c>
      <c r="AH245" s="1">
        <v>265442</v>
      </c>
      <c r="AI245">
        <v>7</v>
      </c>
    </row>
    <row r="246" spans="1:35" x14ac:dyDescent="0.25">
      <c r="A246" t="s">
        <v>496</v>
      </c>
      <c r="B246" t="s">
        <v>63</v>
      </c>
      <c r="C246" t="s">
        <v>744</v>
      </c>
      <c r="D246" t="s">
        <v>535</v>
      </c>
      <c r="E246" s="6">
        <v>58.630434782608695</v>
      </c>
      <c r="F246" s="6">
        <v>6.2608695652173916</v>
      </c>
      <c r="G246" s="6">
        <v>0</v>
      </c>
      <c r="H246" s="6">
        <v>0</v>
      </c>
      <c r="I246" s="6">
        <v>0</v>
      </c>
      <c r="J246" s="6">
        <v>0</v>
      </c>
      <c r="K246" s="6">
        <v>0</v>
      </c>
      <c r="L246" s="6">
        <v>0</v>
      </c>
      <c r="M246" s="6">
        <v>0</v>
      </c>
      <c r="N246" s="6">
        <v>0</v>
      </c>
      <c r="O246" s="6">
        <f>SUM(NonNurse[[#This Row],[Qualified Social Work Staff Hours]],NonNurse[[#This Row],[Other Social Work Staff Hours]])/NonNurse[[#This Row],[MDS Census]]</f>
        <v>0</v>
      </c>
      <c r="P246" s="6">
        <v>0</v>
      </c>
      <c r="Q246" s="6">
        <v>24.865869565217395</v>
      </c>
      <c r="R246" s="6">
        <f>SUM(NonNurse[[#This Row],[Qualified Activities Professional Hours]],NonNurse[[#This Row],[Other Activities Professional Hours]])/NonNurse[[#This Row],[MDS Census]]</f>
        <v>0.42411197626992964</v>
      </c>
      <c r="S246" s="6">
        <v>0</v>
      </c>
      <c r="T246" s="6">
        <v>0</v>
      </c>
      <c r="U246" s="6">
        <v>0</v>
      </c>
      <c r="V246" s="6">
        <f>SUM(NonNurse[[#This Row],[Occupational Therapist Hours]],NonNurse[[#This Row],[OT Assistant Hours]],NonNurse[[#This Row],[OT Aide Hours]])/NonNurse[[#This Row],[MDS Census]]</f>
        <v>0</v>
      </c>
      <c r="W246" s="6">
        <v>0</v>
      </c>
      <c r="X246" s="6">
        <v>0</v>
      </c>
      <c r="Y246" s="6">
        <v>0</v>
      </c>
      <c r="Z246" s="6">
        <f>SUM(NonNurse[[#This Row],[Physical Therapist (PT) Hours]],NonNurse[[#This Row],[PT Assistant Hours]],NonNurse[[#This Row],[PT Aide Hours]])/NonNurse[[#This Row],[MDS Census]]</f>
        <v>0</v>
      </c>
      <c r="AA246" s="6">
        <v>0</v>
      </c>
      <c r="AB246" s="6">
        <v>0</v>
      </c>
      <c r="AC246" s="6">
        <v>0</v>
      </c>
      <c r="AD246" s="6">
        <v>0</v>
      </c>
      <c r="AE246" s="6">
        <v>0</v>
      </c>
      <c r="AF246" s="6">
        <v>0</v>
      </c>
      <c r="AG246" s="6">
        <v>0</v>
      </c>
      <c r="AH246" s="1">
        <v>265237</v>
      </c>
      <c r="AI246">
        <v>7</v>
      </c>
    </row>
    <row r="247" spans="1:35" x14ac:dyDescent="0.25">
      <c r="A247" t="s">
        <v>496</v>
      </c>
      <c r="B247" t="s">
        <v>238</v>
      </c>
      <c r="C247" t="s">
        <v>657</v>
      </c>
      <c r="D247" t="s">
        <v>544</v>
      </c>
      <c r="E247" s="6">
        <v>79.943661971830991</v>
      </c>
      <c r="F247" s="6">
        <v>5.6338028169014081</v>
      </c>
      <c r="G247" s="6">
        <v>0.40845070422535212</v>
      </c>
      <c r="H247" s="6">
        <v>0</v>
      </c>
      <c r="I247" s="6">
        <v>0</v>
      </c>
      <c r="J247" s="6">
        <v>0</v>
      </c>
      <c r="K247" s="6">
        <v>0</v>
      </c>
      <c r="L247" s="6">
        <v>3.725211267605633</v>
      </c>
      <c r="M247" s="6">
        <v>10.907887323943662</v>
      </c>
      <c r="N247" s="6">
        <v>0</v>
      </c>
      <c r="O247" s="6">
        <f>SUM(NonNurse[[#This Row],[Qualified Social Work Staff Hours]],NonNurse[[#This Row],[Other Social Work Staff Hours]])/NonNurse[[#This Row],[MDS Census]]</f>
        <v>0.13644467935165608</v>
      </c>
      <c r="P247" s="6">
        <v>0</v>
      </c>
      <c r="Q247" s="6">
        <v>9.064366197183098</v>
      </c>
      <c r="R247" s="6">
        <f>SUM(NonNurse[[#This Row],[Qualified Activities Professional Hours]],NonNurse[[#This Row],[Other Activities Professional Hours]])/NonNurse[[#This Row],[MDS Census]]</f>
        <v>0.1133844256518675</v>
      </c>
      <c r="S247" s="6">
        <v>4.8077464788732405</v>
      </c>
      <c r="T247" s="6">
        <v>4.7318309859154928</v>
      </c>
      <c r="U247" s="6">
        <v>0</v>
      </c>
      <c r="V247" s="6">
        <f>SUM(NonNurse[[#This Row],[Occupational Therapist Hours]],NonNurse[[#This Row],[OT Assistant Hours]],NonNurse[[#This Row],[OT Aide Hours]])/NonNurse[[#This Row],[MDS Census]]</f>
        <v>0.11932875264270613</v>
      </c>
      <c r="W247" s="6">
        <v>4.5046478873239435</v>
      </c>
      <c r="X247" s="6">
        <v>5.0881690140845066</v>
      </c>
      <c r="Y247" s="6">
        <v>0</v>
      </c>
      <c r="Z247" s="6">
        <f>SUM(NonNurse[[#This Row],[Physical Therapist (PT) Hours]],NonNurse[[#This Row],[PT Assistant Hours]],NonNurse[[#This Row],[PT Aide Hours]])/NonNurse[[#This Row],[MDS Census]]</f>
        <v>0.11999471458773783</v>
      </c>
      <c r="AA247" s="6">
        <v>0</v>
      </c>
      <c r="AB247" s="6">
        <v>0</v>
      </c>
      <c r="AC247" s="6">
        <v>0</v>
      </c>
      <c r="AD247" s="6">
        <v>0</v>
      </c>
      <c r="AE247" s="6">
        <v>0</v>
      </c>
      <c r="AF247" s="6">
        <v>0</v>
      </c>
      <c r="AG247" s="6">
        <v>0</v>
      </c>
      <c r="AH247" s="1">
        <v>265559</v>
      </c>
      <c r="AI247">
        <v>7</v>
      </c>
    </row>
    <row r="248" spans="1:35" x14ac:dyDescent="0.25">
      <c r="A248" t="s">
        <v>496</v>
      </c>
      <c r="B248" t="s">
        <v>187</v>
      </c>
      <c r="C248" t="s">
        <v>657</v>
      </c>
      <c r="D248" t="s">
        <v>544</v>
      </c>
      <c r="E248" s="6">
        <v>80.554347826086953</v>
      </c>
      <c r="F248" s="6">
        <v>5.5652173913043477</v>
      </c>
      <c r="G248" s="6">
        <v>1.1872826086956521</v>
      </c>
      <c r="H248" s="6">
        <v>0.31521739130434784</v>
      </c>
      <c r="I248" s="6">
        <v>0.2608695652173913</v>
      </c>
      <c r="J248" s="6">
        <v>0</v>
      </c>
      <c r="K248" s="6">
        <v>0</v>
      </c>
      <c r="L248" s="6">
        <v>4.6347826086956525</v>
      </c>
      <c r="M248" s="6">
        <v>5.3043478260869561</v>
      </c>
      <c r="N248" s="6">
        <v>6.1324999999999994</v>
      </c>
      <c r="O248" s="6">
        <f>SUM(NonNurse[[#This Row],[Qualified Social Work Staff Hours]],NonNurse[[#This Row],[Other Social Work Staff Hours]])/NonNurse[[#This Row],[MDS Census]]</f>
        <v>0.14197679125624071</v>
      </c>
      <c r="P248" s="6">
        <v>4.7391304347826084</v>
      </c>
      <c r="Q248" s="6">
        <v>4.0760869565217392</v>
      </c>
      <c r="R248" s="6">
        <f>SUM(NonNurse[[#This Row],[Qualified Activities Professional Hours]],NonNurse[[#This Row],[Other Activities Professional Hours]])/NonNurse[[#This Row],[MDS Census]]</f>
        <v>0.10943192551612468</v>
      </c>
      <c r="S248" s="6">
        <v>5.8006521739130417</v>
      </c>
      <c r="T248" s="6">
        <v>8.3165217391304349</v>
      </c>
      <c r="U248" s="6">
        <v>0</v>
      </c>
      <c r="V248" s="6">
        <f>SUM(NonNurse[[#This Row],[Occupational Therapist Hours]],NonNurse[[#This Row],[OT Assistant Hours]],NonNurse[[#This Row],[OT Aide Hours]])/NonNurse[[#This Row],[MDS Census]]</f>
        <v>0.17525030360275265</v>
      </c>
      <c r="W248" s="6">
        <v>4.0668478260869554</v>
      </c>
      <c r="X248" s="6">
        <v>6.5316304347826097</v>
      </c>
      <c r="Y248" s="6">
        <v>0</v>
      </c>
      <c r="Z248" s="6">
        <f>SUM(NonNurse[[#This Row],[Physical Therapist (PT) Hours]],NonNurse[[#This Row],[PT Assistant Hours]],NonNurse[[#This Row],[PT Aide Hours]])/NonNurse[[#This Row],[MDS Census]]</f>
        <v>0.13156928889488601</v>
      </c>
      <c r="AA248" s="6">
        <v>0</v>
      </c>
      <c r="AB248" s="6">
        <v>0</v>
      </c>
      <c r="AC248" s="6">
        <v>0</v>
      </c>
      <c r="AD248" s="6">
        <v>0</v>
      </c>
      <c r="AE248" s="6">
        <v>0</v>
      </c>
      <c r="AF248" s="6">
        <v>0</v>
      </c>
      <c r="AG248" s="6">
        <v>0</v>
      </c>
      <c r="AH248" s="1">
        <v>265475</v>
      </c>
      <c r="AI248">
        <v>7</v>
      </c>
    </row>
    <row r="249" spans="1:35" x14ac:dyDescent="0.25">
      <c r="A249" t="s">
        <v>496</v>
      </c>
      <c r="B249" t="s">
        <v>69</v>
      </c>
      <c r="C249" t="s">
        <v>690</v>
      </c>
      <c r="D249" t="s">
        <v>608</v>
      </c>
      <c r="E249" s="6">
        <v>55.391304347826086</v>
      </c>
      <c r="F249" s="6">
        <v>9.068913043478263</v>
      </c>
      <c r="G249" s="6">
        <v>0.33423913043478259</v>
      </c>
      <c r="H249" s="6">
        <v>0.18119565217391306</v>
      </c>
      <c r="I249" s="6">
        <v>0.28260869565217389</v>
      </c>
      <c r="J249" s="6">
        <v>0</v>
      </c>
      <c r="K249" s="6">
        <v>0</v>
      </c>
      <c r="L249" s="6">
        <v>5.1630434782608696E-2</v>
      </c>
      <c r="M249" s="6">
        <v>0</v>
      </c>
      <c r="N249" s="6">
        <v>6.2293478260869541</v>
      </c>
      <c r="O249" s="6">
        <f>SUM(NonNurse[[#This Row],[Qualified Social Work Staff Hours]],NonNurse[[#This Row],[Other Social Work Staff Hours]])/NonNurse[[#This Row],[MDS Census]]</f>
        <v>0.11246075353218206</v>
      </c>
      <c r="P249" s="6">
        <v>2.6955434782608685</v>
      </c>
      <c r="Q249" s="6">
        <v>0</v>
      </c>
      <c r="R249" s="6">
        <f>SUM(NonNurse[[#This Row],[Qualified Activities Professional Hours]],NonNurse[[#This Row],[Other Activities Professional Hours]])/NonNurse[[#This Row],[MDS Census]]</f>
        <v>4.866365777080061E-2</v>
      </c>
      <c r="S249" s="6">
        <v>0.35021739130434781</v>
      </c>
      <c r="T249" s="6">
        <v>1.7921739130434786</v>
      </c>
      <c r="U249" s="6">
        <v>0</v>
      </c>
      <c r="V249" s="6">
        <f>SUM(NonNurse[[#This Row],[Occupational Therapist Hours]],NonNurse[[#This Row],[OT Assistant Hours]],NonNurse[[#This Row],[OT Aide Hours]])/NonNurse[[#This Row],[MDS Census]]</f>
        <v>3.8677394034536898E-2</v>
      </c>
      <c r="W249" s="6">
        <v>0.23249999999999996</v>
      </c>
      <c r="X249" s="6">
        <v>1.9588043478260868</v>
      </c>
      <c r="Y249" s="6">
        <v>0</v>
      </c>
      <c r="Z249" s="6">
        <f>SUM(NonNurse[[#This Row],[Physical Therapist (PT) Hours]],NonNurse[[#This Row],[PT Assistant Hours]],NonNurse[[#This Row],[PT Aide Hours]])/NonNurse[[#This Row],[MDS Census]]</f>
        <v>3.9560439560439559E-2</v>
      </c>
      <c r="AA249" s="6">
        <v>0</v>
      </c>
      <c r="AB249" s="6">
        <v>0</v>
      </c>
      <c r="AC249" s="6">
        <v>0</v>
      </c>
      <c r="AD249" s="6">
        <v>0.33152173913043476</v>
      </c>
      <c r="AE249" s="6">
        <v>0</v>
      </c>
      <c r="AF249" s="6">
        <v>0</v>
      </c>
      <c r="AG249" s="6">
        <v>0</v>
      </c>
      <c r="AH249" s="1">
        <v>265249</v>
      </c>
      <c r="AI249">
        <v>7</v>
      </c>
    </row>
    <row r="250" spans="1:35" x14ac:dyDescent="0.25">
      <c r="A250" t="s">
        <v>496</v>
      </c>
      <c r="B250" t="s">
        <v>172</v>
      </c>
      <c r="C250" t="s">
        <v>737</v>
      </c>
      <c r="D250" t="s">
        <v>537</v>
      </c>
      <c r="E250" s="6">
        <v>43.826086956521742</v>
      </c>
      <c r="F250" s="6">
        <v>8.7802173913043493</v>
      </c>
      <c r="G250" s="6">
        <v>0</v>
      </c>
      <c r="H250" s="6">
        <v>0.14315217391304347</v>
      </c>
      <c r="I250" s="6">
        <v>0.60869565217391308</v>
      </c>
      <c r="J250" s="6">
        <v>0</v>
      </c>
      <c r="K250" s="6">
        <v>0</v>
      </c>
      <c r="L250" s="6">
        <v>0.38130434782608702</v>
      </c>
      <c r="M250" s="6">
        <v>0</v>
      </c>
      <c r="N250" s="6">
        <v>3.9031521739130439</v>
      </c>
      <c r="O250" s="6">
        <f>SUM(NonNurse[[#This Row],[Qualified Social Work Staff Hours]],NonNurse[[#This Row],[Other Social Work Staff Hours]])/NonNurse[[#This Row],[MDS Census]]</f>
        <v>8.906001984126985E-2</v>
      </c>
      <c r="P250" s="6">
        <v>5.0813043478260873</v>
      </c>
      <c r="Q250" s="6">
        <v>0</v>
      </c>
      <c r="R250" s="6">
        <f>SUM(NonNurse[[#This Row],[Qualified Activities Professional Hours]],NonNurse[[#This Row],[Other Activities Professional Hours]])/NonNurse[[#This Row],[MDS Census]]</f>
        <v>0.11594246031746032</v>
      </c>
      <c r="S250" s="6">
        <v>0.16282608695652173</v>
      </c>
      <c r="T250" s="6">
        <v>2.489891304347827</v>
      </c>
      <c r="U250" s="6">
        <v>0</v>
      </c>
      <c r="V250" s="6">
        <f>SUM(NonNurse[[#This Row],[Occupational Therapist Hours]],NonNurse[[#This Row],[OT Assistant Hours]],NonNurse[[#This Row],[OT Aide Hours]])/NonNurse[[#This Row],[MDS Census]]</f>
        <v>6.052827380952383E-2</v>
      </c>
      <c r="W250" s="6">
        <v>0.1448913043478261</v>
      </c>
      <c r="X250" s="6">
        <v>2.6986956521739129</v>
      </c>
      <c r="Y250" s="6">
        <v>0</v>
      </c>
      <c r="Z250" s="6">
        <f>SUM(NonNurse[[#This Row],[Physical Therapist (PT) Hours]],NonNurse[[#This Row],[PT Assistant Hours]],NonNurse[[#This Row],[PT Aide Hours]])/NonNurse[[#This Row],[MDS Census]]</f>
        <v>6.4883432539682526E-2</v>
      </c>
      <c r="AA250" s="6">
        <v>0</v>
      </c>
      <c r="AB250" s="6">
        <v>0</v>
      </c>
      <c r="AC250" s="6">
        <v>0</v>
      </c>
      <c r="AD250" s="6">
        <v>0</v>
      </c>
      <c r="AE250" s="6">
        <v>0</v>
      </c>
      <c r="AF250" s="6">
        <v>0</v>
      </c>
      <c r="AG250" s="6">
        <v>0</v>
      </c>
      <c r="AH250" s="1">
        <v>265450</v>
      </c>
      <c r="AI250">
        <v>7</v>
      </c>
    </row>
    <row r="251" spans="1:35" x14ac:dyDescent="0.25">
      <c r="A251" t="s">
        <v>496</v>
      </c>
      <c r="B251" t="s">
        <v>247</v>
      </c>
      <c r="C251" t="s">
        <v>800</v>
      </c>
      <c r="D251" t="s">
        <v>578</v>
      </c>
      <c r="E251" s="6">
        <v>54.119565217391305</v>
      </c>
      <c r="F251" s="6">
        <v>5.8940217391304346</v>
      </c>
      <c r="G251" s="6">
        <v>1.3858695652173914</v>
      </c>
      <c r="H251" s="6">
        <v>0</v>
      </c>
      <c r="I251" s="6">
        <v>0.25</v>
      </c>
      <c r="J251" s="6">
        <v>0</v>
      </c>
      <c r="K251" s="6">
        <v>0.70706521739130435</v>
      </c>
      <c r="L251" s="6">
        <v>1.2592391304347827</v>
      </c>
      <c r="M251" s="6">
        <v>0.49239130434782608</v>
      </c>
      <c r="N251" s="6">
        <v>0</v>
      </c>
      <c r="O251" s="6">
        <f>SUM(NonNurse[[#This Row],[Qualified Social Work Staff Hours]],NonNurse[[#This Row],[Other Social Work Staff Hours]])/NonNurse[[#This Row],[MDS Census]]</f>
        <v>9.0982124924683661E-3</v>
      </c>
      <c r="P251" s="6">
        <v>0</v>
      </c>
      <c r="Q251" s="6">
        <v>6.7038043478260869</v>
      </c>
      <c r="R251" s="6">
        <f>SUM(NonNurse[[#This Row],[Qualified Activities Professional Hours]],NonNurse[[#This Row],[Other Activities Professional Hours]])/NonNurse[[#This Row],[MDS Census]]</f>
        <v>0.12387025507129945</v>
      </c>
      <c r="S251" s="6">
        <v>2.5339130434782606</v>
      </c>
      <c r="T251" s="6">
        <v>2.1439130434782609</v>
      </c>
      <c r="U251" s="6">
        <v>0.80434782608695654</v>
      </c>
      <c r="V251" s="6">
        <f>SUM(NonNurse[[#This Row],[Occupational Therapist Hours]],NonNurse[[#This Row],[OT Assistant Hours]],NonNurse[[#This Row],[OT Aide Hours]])/NonNurse[[#This Row],[MDS Census]]</f>
        <v>0.10129744928700543</v>
      </c>
      <c r="W251" s="6">
        <v>1.366304347826087</v>
      </c>
      <c r="X251" s="6">
        <v>1.9959782608695651</v>
      </c>
      <c r="Y251" s="6">
        <v>3</v>
      </c>
      <c r="Z251" s="6">
        <f>SUM(NonNurse[[#This Row],[Physical Therapist (PT) Hours]],NonNurse[[#This Row],[PT Assistant Hours]],NonNurse[[#This Row],[PT Aide Hours]])/NonNurse[[#This Row],[MDS Census]]</f>
        <v>0.11755975095400684</v>
      </c>
      <c r="AA251" s="6">
        <v>0</v>
      </c>
      <c r="AB251" s="6">
        <v>0</v>
      </c>
      <c r="AC251" s="6">
        <v>0</v>
      </c>
      <c r="AD251" s="6">
        <v>0</v>
      </c>
      <c r="AE251" s="6">
        <v>0</v>
      </c>
      <c r="AF251" s="6">
        <v>0</v>
      </c>
      <c r="AG251" s="6">
        <v>0</v>
      </c>
      <c r="AH251" s="1">
        <v>265577</v>
      </c>
      <c r="AI251">
        <v>7</v>
      </c>
    </row>
    <row r="252" spans="1:35" x14ac:dyDescent="0.25">
      <c r="A252" t="s">
        <v>496</v>
      </c>
      <c r="B252" t="s">
        <v>28</v>
      </c>
      <c r="C252" t="s">
        <v>647</v>
      </c>
      <c r="D252" t="s">
        <v>593</v>
      </c>
      <c r="E252" s="6">
        <v>53.108695652173914</v>
      </c>
      <c r="F252" s="6">
        <v>0</v>
      </c>
      <c r="G252" s="6">
        <v>0</v>
      </c>
      <c r="H252" s="6">
        <v>0</v>
      </c>
      <c r="I252" s="6">
        <v>0</v>
      </c>
      <c r="J252" s="6">
        <v>0</v>
      </c>
      <c r="K252" s="6">
        <v>0</v>
      </c>
      <c r="L252" s="6">
        <v>3.1793478260869565</v>
      </c>
      <c r="M252" s="6">
        <v>5.9130434782608692</v>
      </c>
      <c r="N252" s="6">
        <v>0.78260869565217395</v>
      </c>
      <c r="O252" s="6">
        <f>SUM(NonNurse[[#This Row],[Qualified Social Work Staff Hours]],NonNurse[[#This Row],[Other Social Work Staff Hours]])/NonNurse[[#This Row],[MDS Census]]</f>
        <v>0.12607449856733524</v>
      </c>
      <c r="P252" s="6">
        <v>5.0081521739130439</v>
      </c>
      <c r="Q252" s="6">
        <v>4.1413043478260869</v>
      </c>
      <c r="R252" s="6">
        <f>SUM(NonNurse[[#This Row],[Qualified Activities Professional Hours]],NonNurse[[#This Row],[Other Activities Professional Hours]])/NonNurse[[#This Row],[MDS Census]]</f>
        <v>0.17227793696275073</v>
      </c>
      <c r="S252" s="6">
        <v>0.96282608695652161</v>
      </c>
      <c r="T252" s="6">
        <v>2.9133695652173923</v>
      </c>
      <c r="U252" s="6">
        <v>0</v>
      </c>
      <c r="V252" s="6">
        <f>SUM(NonNurse[[#This Row],[Occupational Therapist Hours]],NonNurse[[#This Row],[OT Assistant Hours]],NonNurse[[#This Row],[OT Aide Hours]])/NonNurse[[#This Row],[MDS Census]]</f>
        <v>7.2986082685223108E-2</v>
      </c>
      <c r="W252" s="6">
        <v>1.0059782608695651</v>
      </c>
      <c r="X252" s="6">
        <v>3.1603260869565224</v>
      </c>
      <c r="Y252" s="6">
        <v>3.8695652173913042</v>
      </c>
      <c r="Z252" s="6">
        <f>SUM(NonNurse[[#This Row],[Physical Therapist (PT) Hours]],NonNurse[[#This Row],[PT Assistant Hours]],NonNurse[[#This Row],[PT Aide Hours]])/NonNurse[[#This Row],[MDS Census]]</f>
        <v>0.15130986492018009</v>
      </c>
      <c r="AA252" s="6">
        <v>0</v>
      </c>
      <c r="AB252" s="6">
        <v>0</v>
      </c>
      <c r="AC252" s="6">
        <v>0</v>
      </c>
      <c r="AD252" s="6">
        <v>0</v>
      </c>
      <c r="AE252" s="6">
        <v>0</v>
      </c>
      <c r="AF252" s="6">
        <v>0</v>
      </c>
      <c r="AG252" s="6">
        <v>0</v>
      </c>
      <c r="AH252" s="1">
        <v>265140</v>
      </c>
      <c r="AI252">
        <v>7</v>
      </c>
    </row>
    <row r="253" spans="1:35" x14ac:dyDescent="0.25">
      <c r="A253" t="s">
        <v>496</v>
      </c>
      <c r="B253" t="s">
        <v>112</v>
      </c>
      <c r="C253" t="s">
        <v>469</v>
      </c>
      <c r="D253" t="s">
        <v>611</v>
      </c>
      <c r="E253" s="6">
        <v>53.510869565217391</v>
      </c>
      <c r="F253" s="6">
        <v>9.8499999999999979</v>
      </c>
      <c r="G253" s="6">
        <v>0.13043478260869565</v>
      </c>
      <c r="H253" s="6">
        <v>0.17576086956521741</v>
      </c>
      <c r="I253" s="6">
        <v>0.2608695652173913</v>
      </c>
      <c r="J253" s="6">
        <v>0</v>
      </c>
      <c r="K253" s="6">
        <v>0</v>
      </c>
      <c r="L253" s="6">
        <v>0.1023913043478261</v>
      </c>
      <c r="M253" s="6">
        <v>0</v>
      </c>
      <c r="N253" s="6">
        <v>5.2807608695652197</v>
      </c>
      <c r="O253" s="6">
        <f>SUM(NonNurse[[#This Row],[Qualified Social Work Staff Hours]],NonNurse[[#This Row],[Other Social Work Staff Hours]])/NonNurse[[#This Row],[MDS Census]]</f>
        <v>9.8685760715011214E-2</v>
      </c>
      <c r="P253" s="6">
        <v>5.5569565217391297</v>
      </c>
      <c r="Q253" s="6">
        <v>0</v>
      </c>
      <c r="R253" s="6">
        <f>SUM(NonNurse[[#This Row],[Qualified Activities Professional Hours]],NonNurse[[#This Row],[Other Activities Professional Hours]])/NonNurse[[#This Row],[MDS Census]]</f>
        <v>0.10384724761324395</v>
      </c>
      <c r="S253" s="6">
        <v>0.17684782608695651</v>
      </c>
      <c r="T253" s="6">
        <v>1.4074999999999998</v>
      </c>
      <c r="U253" s="6">
        <v>0</v>
      </c>
      <c r="V253" s="6">
        <f>SUM(NonNurse[[#This Row],[Occupational Therapist Hours]],NonNurse[[#This Row],[OT Assistant Hours]],NonNurse[[#This Row],[OT Aide Hours]])/NonNurse[[#This Row],[MDS Census]]</f>
        <v>2.9607962624416003E-2</v>
      </c>
      <c r="W253" s="6">
        <v>3.950978260869566</v>
      </c>
      <c r="X253" s="6">
        <v>0.7276086956521739</v>
      </c>
      <c r="Y253" s="6">
        <v>0</v>
      </c>
      <c r="Z253" s="6">
        <f>SUM(NonNurse[[#This Row],[Physical Therapist (PT) Hours]],NonNurse[[#This Row],[PT Assistant Hours]],NonNurse[[#This Row],[PT Aide Hours]])/NonNurse[[#This Row],[MDS Census]]</f>
        <v>8.7432459882185676E-2</v>
      </c>
      <c r="AA253" s="6">
        <v>0</v>
      </c>
      <c r="AB253" s="6">
        <v>0</v>
      </c>
      <c r="AC253" s="6">
        <v>0</v>
      </c>
      <c r="AD253" s="6">
        <v>0</v>
      </c>
      <c r="AE253" s="6">
        <v>0</v>
      </c>
      <c r="AF253" s="6">
        <v>0</v>
      </c>
      <c r="AG253" s="6">
        <v>0</v>
      </c>
      <c r="AH253" s="1">
        <v>265354</v>
      </c>
      <c r="AI253">
        <v>7</v>
      </c>
    </row>
    <row r="254" spans="1:35" x14ac:dyDescent="0.25">
      <c r="A254" t="s">
        <v>496</v>
      </c>
      <c r="B254" t="s">
        <v>15</v>
      </c>
      <c r="C254" t="s">
        <v>697</v>
      </c>
      <c r="D254" t="s">
        <v>593</v>
      </c>
      <c r="E254" s="6">
        <v>114.29347826086956</v>
      </c>
      <c r="F254" s="6">
        <v>3.847826086956522</v>
      </c>
      <c r="G254" s="6">
        <v>0</v>
      </c>
      <c r="H254" s="6">
        <v>0</v>
      </c>
      <c r="I254" s="6">
        <v>0</v>
      </c>
      <c r="J254" s="6">
        <v>0</v>
      </c>
      <c r="K254" s="6">
        <v>0</v>
      </c>
      <c r="L254" s="6">
        <v>4.6888043478260872</v>
      </c>
      <c r="M254" s="6">
        <v>0</v>
      </c>
      <c r="N254" s="6">
        <v>0</v>
      </c>
      <c r="O254" s="6">
        <f>SUM(NonNurse[[#This Row],[Qualified Social Work Staff Hours]],NonNurse[[#This Row],[Other Social Work Staff Hours]])/NonNurse[[#This Row],[MDS Census]]</f>
        <v>0</v>
      </c>
      <c r="P254" s="6">
        <v>0</v>
      </c>
      <c r="Q254" s="6">
        <v>0</v>
      </c>
      <c r="R254" s="6">
        <f>SUM(NonNurse[[#This Row],[Qualified Activities Professional Hours]],NonNurse[[#This Row],[Other Activities Professional Hours]])/NonNurse[[#This Row],[MDS Census]]</f>
        <v>0</v>
      </c>
      <c r="S254" s="6">
        <v>4.3759782608695659</v>
      </c>
      <c r="T254" s="6">
        <v>10.059130434782611</v>
      </c>
      <c r="U254" s="6">
        <v>0</v>
      </c>
      <c r="V254" s="6">
        <f>SUM(NonNurse[[#This Row],[Occupational Therapist Hours]],NonNurse[[#This Row],[OT Assistant Hours]],NonNurse[[#This Row],[OT Aide Hours]])/NonNurse[[#This Row],[MDS Census]]</f>
        <v>0.12629862101759395</v>
      </c>
      <c r="W254" s="6">
        <v>4.0465217391304353</v>
      </c>
      <c r="X254" s="6">
        <v>9.7827173913043506</v>
      </c>
      <c r="Y254" s="6">
        <v>0</v>
      </c>
      <c r="Z254" s="6">
        <f>SUM(NonNurse[[#This Row],[Physical Therapist (PT) Hours]],NonNurse[[#This Row],[PT Assistant Hours]],NonNurse[[#This Row],[PT Aide Hours]])/NonNurse[[#This Row],[MDS Census]]</f>
        <v>0.12099762244412747</v>
      </c>
      <c r="AA254" s="6">
        <v>0</v>
      </c>
      <c r="AB254" s="6">
        <v>0</v>
      </c>
      <c r="AC254" s="6">
        <v>0</v>
      </c>
      <c r="AD254" s="6">
        <v>0</v>
      </c>
      <c r="AE254" s="6">
        <v>0</v>
      </c>
      <c r="AF254" s="6">
        <v>0</v>
      </c>
      <c r="AG254" s="6">
        <v>0</v>
      </c>
      <c r="AH254" s="1">
        <v>265071</v>
      </c>
      <c r="AI254">
        <v>7</v>
      </c>
    </row>
    <row r="255" spans="1:35" x14ac:dyDescent="0.25">
      <c r="A255" t="s">
        <v>496</v>
      </c>
      <c r="B255" t="s">
        <v>146</v>
      </c>
      <c r="C255" t="s">
        <v>675</v>
      </c>
      <c r="D255" t="s">
        <v>538</v>
      </c>
      <c r="E255" s="6">
        <v>46.576086956521742</v>
      </c>
      <c r="F255" s="6">
        <v>5.7391304347826084</v>
      </c>
      <c r="G255" s="6">
        <v>0.2608695652173913</v>
      </c>
      <c r="H255" s="6">
        <v>0.10543478260869564</v>
      </c>
      <c r="I255" s="6">
        <v>0.14130434782608695</v>
      </c>
      <c r="J255" s="6">
        <v>0</v>
      </c>
      <c r="K255" s="6">
        <v>0</v>
      </c>
      <c r="L255" s="6">
        <v>0.56402173913043485</v>
      </c>
      <c r="M255" s="6">
        <v>0</v>
      </c>
      <c r="N255" s="6">
        <v>5.2663043478260869</v>
      </c>
      <c r="O255" s="6">
        <f>SUM(NonNurse[[#This Row],[Qualified Social Work Staff Hours]],NonNurse[[#This Row],[Other Social Work Staff Hours]])/NonNurse[[#This Row],[MDS Census]]</f>
        <v>0.1130688448074679</v>
      </c>
      <c r="P255" s="6">
        <v>6.6494565217391308</v>
      </c>
      <c r="Q255" s="6">
        <v>0</v>
      </c>
      <c r="R255" s="6">
        <f>SUM(NonNurse[[#This Row],[Qualified Activities Professional Hours]],NonNurse[[#This Row],[Other Activities Professional Hours]])/NonNurse[[#This Row],[MDS Census]]</f>
        <v>0.14276546091015169</v>
      </c>
      <c r="S255" s="6">
        <v>1.0720652173913043</v>
      </c>
      <c r="T255" s="6">
        <v>0.79804347826086963</v>
      </c>
      <c r="U255" s="6">
        <v>0</v>
      </c>
      <c r="V255" s="6">
        <f>SUM(NonNurse[[#This Row],[Occupational Therapist Hours]],NonNurse[[#This Row],[OT Assistant Hours]],NonNurse[[#This Row],[OT Aide Hours]])/NonNurse[[#This Row],[MDS Census]]</f>
        <v>4.0151691948658107E-2</v>
      </c>
      <c r="W255" s="6">
        <v>0.60065217391304349</v>
      </c>
      <c r="X255" s="6">
        <v>4.8990217391304336</v>
      </c>
      <c r="Y255" s="6">
        <v>0</v>
      </c>
      <c r="Z255" s="6">
        <f>SUM(NonNurse[[#This Row],[Physical Therapist (PT) Hours]],NonNurse[[#This Row],[PT Assistant Hours]],NonNurse[[#This Row],[PT Aide Hours]])/NonNurse[[#This Row],[MDS Census]]</f>
        <v>0.11807934655775959</v>
      </c>
      <c r="AA255" s="6">
        <v>0</v>
      </c>
      <c r="AB255" s="6">
        <v>0</v>
      </c>
      <c r="AC255" s="6">
        <v>0</v>
      </c>
      <c r="AD255" s="6">
        <v>0</v>
      </c>
      <c r="AE255" s="6">
        <v>0</v>
      </c>
      <c r="AF255" s="6">
        <v>0</v>
      </c>
      <c r="AG255" s="6">
        <v>0</v>
      </c>
      <c r="AH255" s="1">
        <v>265404</v>
      </c>
      <c r="AI255">
        <v>7</v>
      </c>
    </row>
    <row r="256" spans="1:35" x14ac:dyDescent="0.25">
      <c r="A256" t="s">
        <v>496</v>
      </c>
      <c r="B256" t="s">
        <v>456</v>
      </c>
      <c r="C256" t="s">
        <v>809</v>
      </c>
      <c r="D256" t="s">
        <v>589</v>
      </c>
      <c r="E256" s="6">
        <v>48.445652173913047</v>
      </c>
      <c r="F256" s="6">
        <v>11.391304347826088</v>
      </c>
      <c r="G256" s="6">
        <v>0</v>
      </c>
      <c r="H256" s="6">
        <v>0</v>
      </c>
      <c r="I256" s="6">
        <v>0</v>
      </c>
      <c r="J256" s="6">
        <v>0</v>
      </c>
      <c r="K256" s="6">
        <v>0</v>
      </c>
      <c r="L256" s="6">
        <v>3.8023913043478266</v>
      </c>
      <c r="M256" s="6">
        <v>0</v>
      </c>
      <c r="N256" s="6">
        <v>6.0666304347826099</v>
      </c>
      <c r="O256" s="6">
        <f>SUM(NonNurse[[#This Row],[Qualified Social Work Staff Hours]],NonNurse[[#This Row],[Other Social Work Staff Hours]])/NonNurse[[#This Row],[MDS Census]]</f>
        <v>0.12522548799641015</v>
      </c>
      <c r="P256" s="6">
        <v>0</v>
      </c>
      <c r="Q256" s="6">
        <v>8.6289130434782599</v>
      </c>
      <c r="R256" s="6">
        <f>SUM(NonNurse[[#This Row],[Qualified Activities Professional Hours]],NonNurse[[#This Row],[Other Activities Professional Hours]])/NonNurse[[#This Row],[MDS Census]]</f>
        <v>0.17811532420910925</v>
      </c>
      <c r="S256" s="6">
        <v>3.4479347826086952</v>
      </c>
      <c r="T256" s="6">
        <v>4.4281521739130412</v>
      </c>
      <c r="U256" s="6">
        <v>0</v>
      </c>
      <c r="V256" s="6">
        <f>SUM(NonNurse[[#This Row],[Occupational Therapist Hours]],NonNurse[[#This Row],[OT Assistant Hours]],NonNurse[[#This Row],[OT Aide Hours]])/NonNurse[[#This Row],[MDS Census]]</f>
        <v>0.16257572358088393</v>
      </c>
      <c r="W256" s="6">
        <v>6.7352173913043467</v>
      </c>
      <c r="X256" s="6">
        <v>0</v>
      </c>
      <c r="Y256" s="6">
        <v>0</v>
      </c>
      <c r="Z256" s="6">
        <f>SUM(NonNurse[[#This Row],[Physical Therapist (PT) Hours]],NonNurse[[#This Row],[PT Assistant Hours]],NonNurse[[#This Row],[PT Aide Hours]])/NonNurse[[#This Row],[MDS Census]]</f>
        <v>0.1390262508413731</v>
      </c>
      <c r="AA256" s="6">
        <v>0</v>
      </c>
      <c r="AB256" s="6">
        <v>0</v>
      </c>
      <c r="AC256" s="6">
        <v>0</v>
      </c>
      <c r="AD256" s="6">
        <v>0</v>
      </c>
      <c r="AE256" s="6">
        <v>0</v>
      </c>
      <c r="AF256" s="6">
        <v>0</v>
      </c>
      <c r="AG256" s="6">
        <v>0</v>
      </c>
      <c r="AH256" s="1">
        <v>265875</v>
      </c>
      <c r="AI256">
        <v>7</v>
      </c>
    </row>
    <row r="257" spans="1:35" x14ac:dyDescent="0.25">
      <c r="A257" t="s">
        <v>496</v>
      </c>
      <c r="B257" t="s">
        <v>452</v>
      </c>
      <c r="C257" t="s">
        <v>700</v>
      </c>
      <c r="D257" t="s">
        <v>531</v>
      </c>
      <c r="E257" s="6">
        <v>52.945652173913047</v>
      </c>
      <c r="F257" s="6">
        <v>5.4782608695652177</v>
      </c>
      <c r="G257" s="6">
        <v>0.22010869565217392</v>
      </c>
      <c r="H257" s="6">
        <v>0.19565217391304349</v>
      </c>
      <c r="I257" s="6">
        <v>1.1413043478260869</v>
      </c>
      <c r="J257" s="6">
        <v>0</v>
      </c>
      <c r="K257" s="6">
        <v>0</v>
      </c>
      <c r="L257" s="6">
        <v>7.5689130434782612</v>
      </c>
      <c r="M257" s="6">
        <v>5.5652173913043477</v>
      </c>
      <c r="N257" s="6">
        <v>5.5652173913043477</v>
      </c>
      <c r="O257" s="6">
        <f>SUM(NonNurse[[#This Row],[Qualified Social Work Staff Hours]],NonNurse[[#This Row],[Other Social Work Staff Hours]])/NonNurse[[#This Row],[MDS Census]]</f>
        <v>0.21022377335249434</v>
      </c>
      <c r="P257" s="6">
        <v>5.4782608695652177</v>
      </c>
      <c r="Q257" s="6">
        <v>0</v>
      </c>
      <c r="R257" s="6">
        <f>SUM(NonNurse[[#This Row],[Qualified Activities Professional Hours]],NonNurse[[#This Row],[Other Activities Professional Hours]])/NonNurse[[#This Row],[MDS Census]]</f>
        <v>0.10346951344693081</v>
      </c>
      <c r="S257" s="6">
        <v>5.5803260869565232</v>
      </c>
      <c r="T257" s="6">
        <v>9.4714130434782593</v>
      </c>
      <c r="U257" s="6">
        <v>0</v>
      </c>
      <c r="V257" s="6">
        <f>SUM(NonNurse[[#This Row],[Occupational Therapist Hours]],NonNurse[[#This Row],[OT Assistant Hours]],NonNurse[[#This Row],[OT Aide Hours]])/NonNurse[[#This Row],[MDS Census]]</f>
        <v>0.2842865941285157</v>
      </c>
      <c r="W257" s="6">
        <v>5.6553260869565216</v>
      </c>
      <c r="X257" s="6">
        <v>12.643804347826086</v>
      </c>
      <c r="Y257" s="6">
        <v>0</v>
      </c>
      <c r="Z257" s="6">
        <f>SUM(NonNurse[[#This Row],[Physical Therapist (PT) Hours]],NonNurse[[#This Row],[PT Assistant Hours]],NonNurse[[#This Row],[PT Aide Hours]])/NonNurse[[#This Row],[MDS Census]]</f>
        <v>0.34562102237733522</v>
      </c>
      <c r="AA257" s="6">
        <v>0</v>
      </c>
      <c r="AB257" s="6">
        <v>0</v>
      </c>
      <c r="AC257" s="6">
        <v>0</v>
      </c>
      <c r="AD257" s="6">
        <v>0</v>
      </c>
      <c r="AE257" s="6">
        <v>0</v>
      </c>
      <c r="AF257" s="6">
        <v>0</v>
      </c>
      <c r="AG257" s="6">
        <v>0</v>
      </c>
      <c r="AH257" s="1">
        <v>265869</v>
      </c>
      <c r="AI257">
        <v>7</v>
      </c>
    </row>
    <row r="258" spans="1:35" x14ac:dyDescent="0.25">
      <c r="A258" t="s">
        <v>496</v>
      </c>
      <c r="B258" t="s">
        <v>171</v>
      </c>
      <c r="C258" t="s">
        <v>652</v>
      </c>
      <c r="D258" t="s">
        <v>620</v>
      </c>
      <c r="E258" s="6">
        <v>64.858695652173907</v>
      </c>
      <c r="F258" s="6">
        <v>10.234347826086955</v>
      </c>
      <c r="G258" s="6">
        <v>0.48369565217391303</v>
      </c>
      <c r="H258" s="6">
        <v>0.22934782608695653</v>
      </c>
      <c r="I258" s="6">
        <v>0.34782608695652173</v>
      </c>
      <c r="J258" s="6">
        <v>0</v>
      </c>
      <c r="K258" s="6">
        <v>0</v>
      </c>
      <c r="L258" s="6">
        <v>4.5609782608695664</v>
      </c>
      <c r="M258" s="6">
        <v>0</v>
      </c>
      <c r="N258" s="6">
        <v>4.8491304347826087</v>
      </c>
      <c r="O258" s="6">
        <f>SUM(NonNurse[[#This Row],[Qualified Social Work Staff Hours]],NonNurse[[#This Row],[Other Social Work Staff Hours]])/NonNurse[[#This Row],[MDS Census]]</f>
        <v>7.4764538293950064E-2</v>
      </c>
      <c r="P258" s="6">
        <v>5.2868478260869578</v>
      </c>
      <c r="Q258" s="6">
        <v>0.49076086956521747</v>
      </c>
      <c r="R258" s="6">
        <f>SUM(NonNurse[[#This Row],[Qualified Activities Professional Hours]],NonNurse[[#This Row],[Other Activities Professional Hours]])/NonNurse[[#This Row],[MDS Census]]</f>
        <v>8.9079939668174984E-2</v>
      </c>
      <c r="S258" s="6">
        <v>4.7570652173913048</v>
      </c>
      <c r="T258" s="6">
        <v>3.0722826086956525</v>
      </c>
      <c r="U258" s="6">
        <v>0</v>
      </c>
      <c r="V258" s="6">
        <f>SUM(NonNurse[[#This Row],[Occupational Therapist Hours]],NonNurse[[#This Row],[OT Assistant Hours]],NonNurse[[#This Row],[OT Aide Hours]])/NonNurse[[#This Row],[MDS Census]]</f>
        <v>0.12071392659627957</v>
      </c>
      <c r="W258" s="6">
        <v>4.9167391304347827</v>
      </c>
      <c r="X258" s="6">
        <v>2.5111956521739125</v>
      </c>
      <c r="Y258" s="6">
        <v>0</v>
      </c>
      <c r="Z258" s="6">
        <f>SUM(NonNurse[[#This Row],[Physical Therapist (PT) Hours]],NonNurse[[#This Row],[PT Assistant Hours]],NonNurse[[#This Row],[PT Aide Hours]])/NonNurse[[#This Row],[MDS Census]]</f>
        <v>0.11452488687782805</v>
      </c>
      <c r="AA258" s="6">
        <v>0</v>
      </c>
      <c r="AB258" s="6">
        <v>0</v>
      </c>
      <c r="AC258" s="6">
        <v>0</v>
      </c>
      <c r="AD258" s="6">
        <v>0</v>
      </c>
      <c r="AE258" s="6">
        <v>0</v>
      </c>
      <c r="AF258" s="6">
        <v>0</v>
      </c>
      <c r="AG258" s="6">
        <v>0</v>
      </c>
      <c r="AH258" s="1">
        <v>265447</v>
      </c>
      <c r="AI258">
        <v>7</v>
      </c>
    </row>
    <row r="259" spans="1:35" x14ac:dyDescent="0.25">
      <c r="A259" t="s">
        <v>496</v>
      </c>
      <c r="B259" t="s">
        <v>436</v>
      </c>
      <c r="C259" t="s">
        <v>716</v>
      </c>
      <c r="D259" t="s">
        <v>593</v>
      </c>
      <c r="E259" s="6">
        <v>56.445652173913047</v>
      </c>
      <c r="F259" s="6">
        <v>4.6440217391304346</v>
      </c>
      <c r="G259" s="6">
        <v>0.32608695652173914</v>
      </c>
      <c r="H259" s="6">
        <v>0.37228260869565227</v>
      </c>
      <c r="I259" s="6">
        <v>0.51086956521739135</v>
      </c>
      <c r="J259" s="6">
        <v>0</v>
      </c>
      <c r="K259" s="6">
        <v>0</v>
      </c>
      <c r="L259" s="6">
        <v>0</v>
      </c>
      <c r="M259" s="6">
        <v>5.1956521739130439</v>
      </c>
      <c r="N259" s="6">
        <v>0</v>
      </c>
      <c r="O259" s="6">
        <f>SUM(NonNurse[[#This Row],[Qualified Social Work Staff Hours]],NonNurse[[#This Row],[Other Social Work Staff Hours]])/NonNurse[[#This Row],[MDS Census]]</f>
        <v>9.2046986327748895E-2</v>
      </c>
      <c r="P259" s="6">
        <v>5.1521739130434785</v>
      </c>
      <c r="Q259" s="6">
        <v>20.831521739130434</v>
      </c>
      <c r="R259" s="6">
        <f>SUM(NonNurse[[#This Row],[Qualified Activities Professional Hours]],NonNurse[[#This Row],[Other Activities Professional Hours]])/NonNurse[[#This Row],[MDS Census]]</f>
        <v>0.46033121509724628</v>
      </c>
      <c r="S259" s="6">
        <v>3.0358695652173906</v>
      </c>
      <c r="T259" s="6">
        <v>6.4604347826086972</v>
      </c>
      <c r="U259" s="6">
        <v>0</v>
      </c>
      <c r="V259" s="6">
        <f>SUM(NonNurse[[#This Row],[Occupational Therapist Hours]],NonNurse[[#This Row],[OT Assistant Hours]],NonNurse[[#This Row],[OT Aide Hours]])/NonNurse[[#This Row],[MDS Census]]</f>
        <v>0.16823801270941655</v>
      </c>
      <c r="W259" s="6">
        <v>5.3798913043478267</v>
      </c>
      <c r="X259" s="6">
        <v>0.31152173913043474</v>
      </c>
      <c r="Y259" s="6">
        <v>0</v>
      </c>
      <c r="Z259" s="6">
        <f>SUM(NonNurse[[#This Row],[Physical Therapist (PT) Hours]],NonNurse[[#This Row],[PT Assistant Hours]],NonNurse[[#This Row],[PT Aide Hours]])/NonNurse[[#This Row],[MDS Census]]</f>
        <v>0.10082996341228578</v>
      </c>
      <c r="AA259" s="6">
        <v>0</v>
      </c>
      <c r="AB259" s="6">
        <v>0</v>
      </c>
      <c r="AC259" s="6">
        <v>0</v>
      </c>
      <c r="AD259" s="6">
        <v>0</v>
      </c>
      <c r="AE259" s="6">
        <v>0</v>
      </c>
      <c r="AF259" s="6">
        <v>0</v>
      </c>
      <c r="AG259" s="6">
        <v>0</v>
      </c>
      <c r="AH259" s="1">
        <v>265849</v>
      </c>
      <c r="AI259">
        <v>7</v>
      </c>
    </row>
    <row r="260" spans="1:35" x14ac:dyDescent="0.25">
      <c r="A260" t="s">
        <v>496</v>
      </c>
      <c r="B260" t="s">
        <v>283</v>
      </c>
      <c r="C260" t="s">
        <v>689</v>
      </c>
      <c r="D260" t="s">
        <v>577</v>
      </c>
      <c r="E260" s="6">
        <v>34.206521739130437</v>
      </c>
      <c r="F260" s="6">
        <v>5.4782608695652177</v>
      </c>
      <c r="G260" s="6">
        <v>2.1739130434782608E-2</v>
      </c>
      <c r="H260" s="6">
        <v>8.6956521739130432E-2</v>
      </c>
      <c r="I260" s="6">
        <v>0.40217391304347827</v>
      </c>
      <c r="J260" s="6">
        <v>0</v>
      </c>
      <c r="K260" s="6">
        <v>0</v>
      </c>
      <c r="L260" s="6">
        <v>0</v>
      </c>
      <c r="M260" s="6">
        <v>0</v>
      </c>
      <c r="N260" s="6">
        <v>5.9048913043478262</v>
      </c>
      <c r="O260" s="6">
        <f>SUM(NonNurse[[#This Row],[Qualified Social Work Staff Hours]],NonNurse[[#This Row],[Other Social Work Staff Hours]])/NonNurse[[#This Row],[MDS Census]]</f>
        <v>0.17262472195741976</v>
      </c>
      <c r="P260" s="6">
        <v>3.4263043478260871</v>
      </c>
      <c r="Q260" s="6">
        <v>0</v>
      </c>
      <c r="R260" s="6">
        <f>SUM(NonNurse[[#This Row],[Qualified Activities Professional Hours]],NonNurse[[#This Row],[Other Activities Professional Hours]])/NonNurse[[#This Row],[MDS Census]]</f>
        <v>0.10016523673339688</v>
      </c>
      <c r="S260" s="6">
        <v>0.2543478260869565</v>
      </c>
      <c r="T260" s="6">
        <v>2.8096739130434782</v>
      </c>
      <c r="U260" s="6">
        <v>0</v>
      </c>
      <c r="V260" s="6">
        <f>SUM(NonNurse[[#This Row],[Occupational Therapist Hours]],NonNurse[[#This Row],[OT Assistant Hours]],NonNurse[[#This Row],[OT Aide Hours]])/NonNurse[[#This Row],[MDS Census]]</f>
        <v>8.9574197648554163E-2</v>
      </c>
      <c r="W260" s="6">
        <v>0.39847826086956517</v>
      </c>
      <c r="X260" s="6">
        <v>4.2772826086956535</v>
      </c>
      <c r="Y260" s="6">
        <v>0</v>
      </c>
      <c r="Z260" s="6">
        <f>SUM(NonNurse[[#This Row],[Physical Therapist (PT) Hours]],NonNurse[[#This Row],[PT Assistant Hours]],NonNurse[[#This Row],[PT Aide Hours]])/NonNurse[[#This Row],[MDS Census]]</f>
        <v>0.13669208770257391</v>
      </c>
      <c r="AA260" s="6">
        <v>0</v>
      </c>
      <c r="AB260" s="6">
        <v>0</v>
      </c>
      <c r="AC260" s="6">
        <v>0</v>
      </c>
      <c r="AD260" s="6">
        <v>0</v>
      </c>
      <c r="AE260" s="6">
        <v>0</v>
      </c>
      <c r="AF260" s="6">
        <v>0</v>
      </c>
      <c r="AG260" s="6">
        <v>0</v>
      </c>
      <c r="AH260" s="1">
        <v>265644</v>
      </c>
      <c r="AI260">
        <v>7</v>
      </c>
    </row>
    <row r="261" spans="1:35" x14ac:dyDescent="0.25">
      <c r="A261" t="s">
        <v>496</v>
      </c>
      <c r="B261" t="s">
        <v>118</v>
      </c>
      <c r="C261" t="s">
        <v>766</v>
      </c>
      <c r="D261" t="s">
        <v>571</v>
      </c>
      <c r="E261" s="6">
        <v>94.228260869565219</v>
      </c>
      <c r="F261" s="6">
        <v>2</v>
      </c>
      <c r="G261" s="6">
        <v>0.17391304347826086</v>
      </c>
      <c r="H261" s="6">
        <v>0</v>
      </c>
      <c r="I261" s="6">
        <v>0</v>
      </c>
      <c r="J261" s="6">
        <v>0</v>
      </c>
      <c r="K261" s="6">
        <v>0</v>
      </c>
      <c r="L261" s="6">
        <v>5.6669565217391309</v>
      </c>
      <c r="M261" s="6">
        <v>0</v>
      </c>
      <c r="N261" s="6">
        <v>5.2945652173913036</v>
      </c>
      <c r="O261" s="6">
        <f>SUM(NonNurse[[#This Row],[Qualified Social Work Staff Hours]],NonNurse[[#This Row],[Other Social Work Staff Hours]])/NonNurse[[#This Row],[MDS Census]]</f>
        <v>5.618871842196331E-2</v>
      </c>
      <c r="P261" s="6">
        <v>4.6714130434782604</v>
      </c>
      <c r="Q261" s="6">
        <v>0</v>
      </c>
      <c r="R261" s="6">
        <f>SUM(NonNurse[[#This Row],[Qualified Activities Professional Hours]],NonNurse[[#This Row],[Other Activities Professional Hours]])/NonNurse[[#This Row],[MDS Census]]</f>
        <v>4.9575498904141188E-2</v>
      </c>
      <c r="S261" s="6">
        <v>6.1604347826086956</v>
      </c>
      <c r="T261" s="6">
        <v>0</v>
      </c>
      <c r="U261" s="6">
        <v>0</v>
      </c>
      <c r="V261" s="6">
        <f>SUM(NonNurse[[#This Row],[Occupational Therapist Hours]],NonNurse[[#This Row],[OT Assistant Hours]],NonNurse[[#This Row],[OT Aide Hours]])/NonNurse[[#This Row],[MDS Census]]</f>
        <v>6.537778290460261E-2</v>
      </c>
      <c r="W261" s="6">
        <v>3.3164130434782617</v>
      </c>
      <c r="X261" s="6">
        <v>0</v>
      </c>
      <c r="Y261" s="6">
        <v>4.7173913043478262</v>
      </c>
      <c r="Z261" s="6">
        <f>SUM(NonNurse[[#This Row],[Physical Therapist (PT) Hours]],NonNurse[[#This Row],[PT Assistant Hours]],NonNurse[[#This Row],[PT Aide Hours]])/NonNurse[[#This Row],[MDS Census]]</f>
        <v>8.5258968739185606E-2</v>
      </c>
      <c r="AA261" s="6">
        <v>0</v>
      </c>
      <c r="AB261" s="6">
        <v>0</v>
      </c>
      <c r="AC261" s="6">
        <v>0</v>
      </c>
      <c r="AD261" s="6">
        <v>0</v>
      </c>
      <c r="AE261" s="6">
        <v>0</v>
      </c>
      <c r="AF261" s="6">
        <v>0</v>
      </c>
      <c r="AG261" s="6">
        <v>0</v>
      </c>
      <c r="AH261" s="1">
        <v>265362</v>
      </c>
      <c r="AI261">
        <v>7</v>
      </c>
    </row>
    <row r="262" spans="1:35" x14ac:dyDescent="0.25">
      <c r="A262" t="s">
        <v>496</v>
      </c>
      <c r="B262" t="s">
        <v>240</v>
      </c>
      <c r="C262" t="s">
        <v>634</v>
      </c>
      <c r="D262" t="s">
        <v>609</v>
      </c>
      <c r="E262" s="6">
        <v>75.184782608695656</v>
      </c>
      <c r="F262" s="6">
        <v>5.0543478260869561</v>
      </c>
      <c r="G262" s="6">
        <v>3.2608695652173912E-2</v>
      </c>
      <c r="H262" s="6">
        <v>0.32608695652173914</v>
      </c>
      <c r="I262" s="6">
        <v>4.3478260869565216E-2</v>
      </c>
      <c r="J262" s="6">
        <v>0</v>
      </c>
      <c r="K262" s="6">
        <v>0</v>
      </c>
      <c r="L262" s="6">
        <v>0.80989130434782597</v>
      </c>
      <c r="M262" s="6">
        <v>0</v>
      </c>
      <c r="N262" s="6">
        <v>4.3478260869565215</v>
      </c>
      <c r="O262" s="6">
        <f>SUM(NonNurse[[#This Row],[Qualified Social Work Staff Hours]],NonNurse[[#This Row],[Other Social Work Staff Hours]])/NonNurse[[#This Row],[MDS Census]]</f>
        <v>5.7828538383692348E-2</v>
      </c>
      <c r="P262" s="6">
        <v>4.7293478260869559</v>
      </c>
      <c r="Q262" s="6">
        <v>0.2565217391304348</v>
      </c>
      <c r="R262" s="6">
        <f>SUM(NonNurse[[#This Row],[Qualified Activities Professional Hours]],NonNurse[[#This Row],[Other Activities Professional Hours]])/NonNurse[[#This Row],[MDS Census]]</f>
        <v>6.6314876391499189E-2</v>
      </c>
      <c r="S262" s="6">
        <v>1.9993478260869562</v>
      </c>
      <c r="T262" s="6">
        <v>5.7307608695652164</v>
      </c>
      <c r="U262" s="6">
        <v>0</v>
      </c>
      <c r="V262" s="6">
        <f>SUM(NonNurse[[#This Row],[Occupational Therapist Hours]],NonNurse[[#This Row],[OT Assistant Hours]],NonNurse[[#This Row],[OT Aide Hours]])/NonNurse[[#This Row],[MDS Census]]</f>
        <v>0.1028148041058262</v>
      </c>
      <c r="W262" s="6">
        <v>0.69815217391304341</v>
      </c>
      <c r="X262" s="6">
        <v>3.9978260869565205</v>
      </c>
      <c r="Y262" s="6">
        <v>0</v>
      </c>
      <c r="Z262" s="6">
        <f>SUM(NonNurse[[#This Row],[Physical Therapist (PT) Hours]],NonNurse[[#This Row],[PT Assistant Hours]],NonNurse[[#This Row],[PT Aide Hours]])/NonNurse[[#This Row],[MDS Census]]</f>
        <v>6.2459158594766501E-2</v>
      </c>
      <c r="AA262" s="6">
        <v>0</v>
      </c>
      <c r="AB262" s="6">
        <v>0</v>
      </c>
      <c r="AC262" s="6">
        <v>0</v>
      </c>
      <c r="AD262" s="6">
        <v>0</v>
      </c>
      <c r="AE262" s="6">
        <v>0</v>
      </c>
      <c r="AF262" s="6">
        <v>0</v>
      </c>
      <c r="AG262" s="6">
        <v>0</v>
      </c>
      <c r="AH262" s="1">
        <v>265564</v>
      </c>
      <c r="AI262">
        <v>7</v>
      </c>
    </row>
    <row r="263" spans="1:35" x14ac:dyDescent="0.25">
      <c r="A263" t="s">
        <v>496</v>
      </c>
      <c r="B263" t="s">
        <v>75</v>
      </c>
      <c r="C263" t="s">
        <v>749</v>
      </c>
      <c r="D263" t="s">
        <v>559</v>
      </c>
      <c r="E263" s="6">
        <v>51.673913043478258</v>
      </c>
      <c r="F263" s="6">
        <v>4.9565217391304346</v>
      </c>
      <c r="G263" s="6">
        <v>3.2608695652173912E-2</v>
      </c>
      <c r="H263" s="6">
        <v>0.22010869565217392</v>
      </c>
      <c r="I263" s="6">
        <v>0.14130434782608695</v>
      </c>
      <c r="J263" s="6">
        <v>0</v>
      </c>
      <c r="K263" s="6">
        <v>0</v>
      </c>
      <c r="L263" s="6">
        <v>0.2467391304347826</v>
      </c>
      <c r="M263" s="6">
        <v>0</v>
      </c>
      <c r="N263" s="6">
        <v>5.4336956521739124</v>
      </c>
      <c r="O263" s="6">
        <f>SUM(NonNurse[[#This Row],[Qualified Social Work Staff Hours]],NonNurse[[#This Row],[Other Social Work Staff Hours]])/NonNurse[[#This Row],[MDS Census]]</f>
        <v>0.10515355490113588</v>
      </c>
      <c r="P263" s="6">
        <v>5.0554347826086943</v>
      </c>
      <c r="Q263" s="6">
        <v>7.5559782608695629</v>
      </c>
      <c r="R263" s="6">
        <f>SUM(NonNurse[[#This Row],[Qualified Activities Professional Hours]],NonNurse[[#This Row],[Other Activities Professional Hours]])/NonNurse[[#This Row],[MDS Census]]</f>
        <v>0.24405763567522082</v>
      </c>
      <c r="S263" s="6">
        <v>3.6430434782608687</v>
      </c>
      <c r="T263" s="6">
        <v>1.0993478260869565</v>
      </c>
      <c r="U263" s="6">
        <v>0</v>
      </c>
      <c r="V263" s="6">
        <f>SUM(NonNurse[[#This Row],[Occupational Therapist Hours]],NonNurse[[#This Row],[OT Assistant Hours]],NonNurse[[#This Row],[OT Aide Hours]])/NonNurse[[#This Row],[MDS Census]]</f>
        <v>9.1775347076146388E-2</v>
      </c>
      <c r="W263" s="6">
        <v>0.95891304347826101</v>
      </c>
      <c r="X263" s="6">
        <v>5.1255434782608704</v>
      </c>
      <c r="Y263" s="6">
        <v>0</v>
      </c>
      <c r="Z263" s="6">
        <f>SUM(NonNurse[[#This Row],[Physical Therapist (PT) Hours]],NonNurse[[#This Row],[PT Assistant Hours]],NonNurse[[#This Row],[PT Aide Hours]])/NonNurse[[#This Row],[MDS Census]]</f>
        <v>0.1177471602860749</v>
      </c>
      <c r="AA263" s="6">
        <v>0</v>
      </c>
      <c r="AB263" s="6">
        <v>0</v>
      </c>
      <c r="AC263" s="6">
        <v>0</v>
      </c>
      <c r="AD263" s="6">
        <v>0</v>
      </c>
      <c r="AE263" s="6">
        <v>0</v>
      </c>
      <c r="AF263" s="6">
        <v>0</v>
      </c>
      <c r="AG263" s="6">
        <v>0</v>
      </c>
      <c r="AH263" s="1">
        <v>265266</v>
      </c>
      <c r="AI263">
        <v>7</v>
      </c>
    </row>
    <row r="264" spans="1:35" x14ac:dyDescent="0.25">
      <c r="A264" t="s">
        <v>496</v>
      </c>
      <c r="B264" t="s">
        <v>196</v>
      </c>
      <c r="C264" t="s">
        <v>677</v>
      </c>
      <c r="D264" t="s">
        <v>590</v>
      </c>
      <c r="E264" s="6">
        <v>40.043478260869563</v>
      </c>
      <c r="F264" s="6">
        <v>4.4347826086956523</v>
      </c>
      <c r="G264" s="6">
        <v>1.0869565217391304E-2</v>
      </c>
      <c r="H264" s="6">
        <v>0.19021739130434784</v>
      </c>
      <c r="I264" s="6">
        <v>8.6956521739130432E-2</v>
      </c>
      <c r="J264" s="6">
        <v>0</v>
      </c>
      <c r="K264" s="6">
        <v>0</v>
      </c>
      <c r="L264" s="6">
        <v>6.3260869565217398E-2</v>
      </c>
      <c r="M264" s="6">
        <v>0</v>
      </c>
      <c r="N264" s="6">
        <v>5.3034782608695652</v>
      </c>
      <c r="O264" s="6">
        <f>SUM(NonNurse[[#This Row],[Qualified Social Work Staff Hours]],NonNurse[[#This Row],[Other Social Work Staff Hours]])/NonNurse[[#This Row],[MDS Census]]</f>
        <v>0.13244299674267102</v>
      </c>
      <c r="P264" s="6">
        <v>7.4858695652173921</v>
      </c>
      <c r="Q264" s="6">
        <v>0</v>
      </c>
      <c r="R264" s="6">
        <f>SUM(NonNurse[[#This Row],[Qualified Activities Professional Hours]],NonNurse[[#This Row],[Other Activities Professional Hours]])/NonNurse[[#This Row],[MDS Census]]</f>
        <v>0.18694353963083607</v>
      </c>
      <c r="S264" s="6">
        <v>0.25032608695652175</v>
      </c>
      <c r="T264" s="6">
        <v>1.2225000000000001</v>
      </c>
      <c r="U264" s="6">
        <v>0</v>
      </c>
      <c r="V264" s="6">
        <f>SUM(NonNurse[[#This Row],[Occupational Therapist Hours]],NonNurse[[#This Row],[OT Assistant Hours]],NonNurse[[#This Row],[OT Aide Hours]])/NonNurse[[#This Row],[MDS Census]]</f>
        <v>3.6780673181324657E-2</v>
      </c>
      <c r="W264" s="6">
        <v>1.0308695652173914</v>
      </c>
      <c r="X264" s="6">
        <v>0.35576086956521735</v>
      </c>
      <c r="Y264" s="6">
        <v>0</v>
      </c>
      <c r="Z264" s="6">
        <f>SUM(NonNurse[[#This Row],[Physical Therapist (PT) Hours]],NonNurse[[#This Row],[PT Assistant Hours]],NonNurse[[#This Row],[PT Aide Hours]])/NonNurse[[#This Row],[MDS Census]]</f>
        <v>3.4628121606948975E-2</v>
      </c>
      <c r="AA264" s="6">
        <v>0</v>
      </c>
      <c r="AB264" s="6">
        <v>0</v>
      </c>
      <c r="AC264" s="6">
        <v>0</v>
      </c>
      <c r="AD264" s="6">
        <v>0</v>
      </c>
      <c r="AE264" s="6">
        <v>0</v>
      </c>
      <c r="AF264" s="6">
        <v>0</v>
      </c>
      <c r="AG264" s="6">
        <v>0</v>
      </c>
      <c r="AH264" s="1">
        <v>265493</v>
      </c>
      <c r="AI264">
        <v>7</v>
      </c>
    </row>
    <row r="265" spans="1:35" x14ac:dyDescent="0.25">
      <c r="A265" t="s">
        <v>496</v>
      </c>
      <c r="B265" t="s">
        <v>300</v>
      </c>
      <c r="C265" t="s">
        <v>826</v>
      </c>
      <c r="D265" t="s">
        <v>551</v>
      </c>
      <c r="E265" s="6">
        <v>48.923913043478258</v>
      </c>
      <c r="F265" s="6">
        <v>5.0434782608695654</v>
      </c>
      <c r="G265" s="6">
        <v>0</v>
      </c>
      <c r="H265" s="6">
        <v>0.52445652173913049</v>
      </c>
      <c r="I265" s="6">
        <v>1.1521739130434783</v>
      </c>
      <c r="J265" s="6">
        <v>0</v>
      </c>
      <c r="K265" s="6">
        <v>0</v>
      </c>
      <c r="L265" s="6">
        <v>7.2306521739130414</v>
      </c>
      <c r="M265" s="6">
        <v>5.2173913043478262</v>
      </c>
      <c r="N265" s="6">
        <v>0</v>
      </c>
      <c r="O265" s="6">
        <f>SUM(NonNurse[[#This Row],[Qualified Social Work Staff Hours]],NonNurse[[#This Row],[Other Social Work Staff Hours]])/NonNurse[[#This Row],[MDS Census]]</f>
        <v>0.10664296822928239</v>
      </c>
      <c r="P265" s="6">
        <v>0</v>
      </c>
      <c r="Q265" s="6">
        <v>5.0575000000000001</v>
      </c>
      <c r="R265" s="6">
        <f>SUM(NonNurse[[#This Row],[Qualified Activities Professional Hours]],NonNurse[[#This Row],[Other Activities Professional Hours]])/NonNurse[[#This Row],[MDS Census]]</f>
        <v>0.10337480559875584</v>
      </c>
      <c r="S265" s="6">
        <v>3.4359782608695646</v>
      </c>
      <c r="T265" s="6">
        <v>6.1165217391304347</v>
      </c>
      <c r="U265" s="6">
        <v>0</v>
      </c>
      <c r="V265" s="6">
        <f>SUM(NonNurse[[#This Row],[Occupational Therapist Hours]],NonNurse[[#This Row],[OT Assistant Hours]],NonNurse[[#This Row],[OT Aide Hours]])/NonNurse[[#This Row],[MDS Census]]</f>
        <v>0.19525216618529215</v>
      </c>
      <c r="W265" s="6">
        <v>5.1066304347826081</v>
      </c>
      <c r="X265" s="6">
        <v>2.6417391304347824</v>
      </c>
      <c r="Y265" s="6">
        <v>1.1847826086956521</v>
      </c>
      <c r="Z265" s="6">
        <f>SUM(NonNurse[[#This Row],[Physical Therapist (PT) Hours]],NonNurse[[#This Row],[PT Assistant Hours]],NonNurse[[#This Row],[PT Aide Hours]])/NonNurse[[#This Row],[MDS Census]]</f>
        <v>0.18259275716507442</v>
      </c>
      <c r="AA265" s="6">
        <v>0</v>
      </c>
      <c r="AB265" s="6">
        <v>0</v>
      </c>
      <c r="AC265" s="6">
        <v>0</v>
      </c>
      <c r="AD265" s="6">
        <v>0</v>
      </c>
      <c r="AE265" s="6">
        <v>0</v>
      </c>
      <c r="AF265" s="6">
        <v>0</v>
      </c>
      <c r="AG265" s="6">
        <v>0</v>
      </c>
      <c r="AH265" s="1">
        <v>265667</v>
      </c>
      <c r="AI265">
        <v>7</v>
      </c>
    </row>
    <row r="266" spans="1:35" x14ac:dyDescent="0.25">
      <c r="A266" t="s">
        <v>496</v>
      </c>
      <c r="B266" t="s">
        <v>64</v>
      </c>
      <c r="C266" t="s">
        <v>698</v>
      </c>
      <c r="D266" t="s">
        <v>575</v>
      </c>
      <c r="E266" s="6">
        <v>97.130434782608702</v>
      </c>
      <c r="F266" s="6">
        <v>0</v>
      </c>
      <c r="G266" s="6">
        <v>0.49456521739130432</v>
      </c>
      <c r="H266" s="6">
        <v>0.57608695652173914</v>
      </c>
      <c r="I266" s="6">
        <v>0.40217391304347827</v>
      </c>
      <c r="J266" s="6">
        <v>0</v>
      </c>
      <c r="K266" s="6">
        <v>0</v>
      </c>
      <c r="L266" s="6">
        <v>0.66076086956521751</v>
      </c>
      <c r="M266" s="6">
        <v>0</v>
      </c>
      <c r="N266" s="6">
        <v>0</v>
      </c>
      <c r="O266" s="6">
        <f>SUM(NonNurse[[#This Row],[Qualified Social Work Staff Hours]],NonNurse[[#This Row],[Other Social Work Staff Hours]])/NonNurse[[#This Row],[MDS Census]]</f>
        <v>0</v>
      </c>
      <c r="P266" s="6">
        <v>0</v>
      </c>
      <c r="Q266" s="6">
        <v>0</v>
      </c>
      <c r="R266" s="6">
        <f>SUM(NonNurse[[#This Row],[Qualified Activities Professional Hours]],NonNurse[[#This Row],[Other Activities Professional Hours]])/NonNurse[[#This Row],[MDS Census]]</f>
        <v>0</v>
      </c>
      <c r="S266" s="6">
        <v>0.23750000000000002</v>
      </c>
      <c r="T266" s="6">
        <v>1.3481521739130431</v>
      </c>
      <c r="U266" s="6">
        <v>0</v>
      </c>
      <c r="V266" s="6">
        <f>SUM(NonNurse[[#This Row],[Occupational Therapist Hours]],NonNurse[[#This Row],[OT Assistant Hours]],NonNurse[[#This Row],[OT Aide Hours]])/NonNurse[[#This Row],[MDS Census]]</f>
        <v>1.6324977618621301E-2</v>
      </c>
      <c r="W266" s="6">
        <v>1.351413043478261</v>
      </c>
      <c r="X266" s="6">
        <v>5.7429347826086969</v>
      </c>
      <c r="Y266" s="6">
        <v>0.38043478260869568</v>
      </c>
      <c r="Z266" s="6">
        <f>SUM(NonNurse[[#This Row],[Physical Therapist (PT) Hours]],NonNurse[[#This Row],[PT Assistant Hours]],NonNurse[[#This Row],[PT Aide Hours]])/NonNurse[[#This Row],[MDS Census]]</f>
        <v>7.695613249776187E-2</v>
      </c>
      <c r="AA266" s="6">
        <v>0</v>
      </c>
      <c r="AB266" s="6">
        <v>0</v>
      </c>
      <c r="AC266" s="6">
        <v>0</v>
      </c>
      <c r="AD266" s="6">
        <v>0</v>
      </c>
      <c r="AE266" s="6">
        <v>0</v>
      </c>
      <c r="AF266" s="6">
        <v>0</v>
      </c>
      <c r="AG266" s="6">
        <v>0.13043478260869565</v>
      </c>
      <c r="AH266" s="1">
        <v>265238</v>
      </c>
      <c r="AI266">
        <v>7</v>
      </c>
    </row>
    <row r="267" spans="1:35" x14ac:dyDescent="0.25">
      <c r="A267" t="s">
        <v>496</v>
      </c>
      <c r="B267" t="s">
        <v>332</v>
      </c>
      <c r="C267" t="s">
        <v>631</v>
      </c>
      <c r="D267" t="s">
        <v>547</v>
      </c>
      <c r="E267" s="6">
        <v>53.380434782608695</v>
      </c>
      <c r="F267" s="6">
        <v>3.8097826086956523</v>
      </c>
      <c r="G267" s="6">
        <v>0.59782608695652173</v>
      </c>
      <c r="H267" s="6">
        <v>0.27717391304347827</v>
      </c>
      <c r="I267" s="6">
        <v>0.18478260869565216</v>
      </c>
      <c r="J267" s="6">
        <v>0</v>
      </c>
      <c r="K267" s="6">
        <v>0</v>
      </c>
      <c r="L267" s="6">
        <v>0.43684782608695655</v>
      </c>
      <c r="M267" s="6">
        <v>0</v>
      </c>
      <c r="N267" s="6">
        <v>0</v>
      </c>
      <c r="O267" s="6">
        <f>SUM(NonNurse[[#This Row],[Qualified Social Work Staff Hours]],NonNurse[[#This Row],[Other Social Work Staff Hours]])/NonNurse[[#This Row],[MDS Census]]</f>
        <v>0</v>
      </c>
      <c r="P267" s="6">
        <v>5.0869565217391308</v>
      </c>
      <c r="Q267" s="6">
        <v>11.930869565217391</v>
      </c>
      <c r="R267" s="6">
        <f>SUM(NonNurse[[#This Row],[Qualified Activities Professional Hours]],NonNurse[[#This Row],[Other Activities Professional Hours]])/NonNurse[[#This Row],[MDS Census]]</f>
        <v>0.31880268784361637</v>
      </c>
      <c r="S267" s="6">
        <v>0</v>
      </c>
      <c r="T267" s="6">
        <v>1.5688043478260871</v>
      </c>
      <c r="U267" s="6">
        <v>0</v>
      </c>
      <c r="V267" s="6">
        <f>SUM(NonNurse[[#This Row],[Occupational Therapist Hours]],NonNurse[[#This Row],[OT Assistant Hours]],NonNurse[[#This Row],[OT Aide Hours]])/NonNurse[[#This Row],[MDS Census]]</f>
        <v>2.9389126450824681E-2</v>
      </c>
      <c r="W267" s="6">
        <v>0.62760869565217403</v>
      </c>
      <c r="X267" s="6">
        <v>2.4194565217391313</v>
      </c>
      <c r="Y267" s="6">
        <v>0</v>
      </c>
      <c r="Z267" s="6">
        <f>SUM(NonNurse[[#This Row],[Physical Therapist (PT) Hours]],NonNurse[[#This Row],[PT Assistant Hours]],NonNurse[[#This Row],[PT Aide Hours]])/NonNurse[[#This Row],[MDS Census]]</f>
        <v>5.7082060680105906E-2</v>
      </c>
      <c r="AA267" s="6">
        <v>0</v>
      </c>
      <c r="AB267" s="6">
        <v>0</v>
      </c>
      <c r="AC267" s="6">
        <v>0</v>
      </c>
      <c r="AD267" s="6">
        <v>0</v>
      </c>
      <c r="AE267" s="6">
        <v>0</v>
      </c>
      <c r="AF267" s="6">
        <v>0</v>
      </c>
      <c r="AG267" s="6">
        <v>0</v>
      </c>
      <c r="AH267" s="1">
        <v>265713</v>
      </c>
      <c r="AI267">
        <v>7</v>
      </c>
    </row>
    <row r="268" spans="1:35" x14ac:dyDescent="0.25">
      <c r="A268" t="s">
        <v>496</v>
      </c>
      <c r="B268" t="s">
        <v>230</v>
      </c>
      <c r="C268" t="s">
        <v>775</v>
      </c>
      <c r="D268" t="s">
        <v>572</v>
      </c>
      <c r="E268" s="6">
        <v>4.5652173913043477</v>
      </c>
      <c r="F268" s="6">
        <v>10.419347826086954</v>
      </c>
      <c r="G268" s="6">
        <v>1.358695652173913E-2</v>
      </c>
      <c r="H268" s="6">
        <v>1.3043478260869565E-2</v>
      </c>
      <c r="I268" s="6">
        <v>0.2608695652173913</v>
      </c>
      <c r="J268" s="6">
        <v>0</v>
      </c>
      <c r="K268" s="6">
        <v>5.9782608695652176E-2</v>
      </c>
      <c r="L268" s="6">
        <v>0.49293478260869583</v>
      </c>
      <c r="M268" s="6">
        <v>0</v>
      </c>
      <c r="N268" s="6">
        <v>0</v>
      </c>
      <c r="O268" s="6">
        <f>SUM(NonNurse[[#This Row],[Qualified Social Work Staff Hours]],NonNurse[[#This Row],[Other Social Work Staff Hours]])/NonNurse[[#This Row],[MDS Census]]</f>
        <v>0</v>
      </c>
      <c r="P268" s="6">
        <v>0</v>
      </c>
      <c r="Q268" s="6">
        <v>0</v>
      </c>
      <c r="R268" s="6">
        <f>SUM(NonNurse[[#This Row],[Qualified Activities Professional Hours]],NonNurse[[#This Row],[Other Activities Professional Hours]])/NonNurse[[#This Row],[MDS Census]]</f>
        <v>0</v>
      </c>
      <c r="S268" s="6">
        <v>0.31641304347826088</v>
      </c>
      <c r="T268" s="6">
        <v>0.69076086956521732</v>
      </c>
      <c r="U268" s="6">
        <v>0</v>
      </c>
      <c r="V268" s="6">
        <f>SUM(NonNurse[[#This Row],[Occupational Therapist Hours]],NonNurse[[#This Row],[OT Assistant Hours]],NonNurse[[#This Row],[OT Aide Hours]])/NonNurse[[#This Row],[MDS Census]]</f>
        <v>0.22061904761904763</v>
      </c>
      <c r="W268" s="6">
        <v>6.347826086956522E-2</v>
      </c>
      <c r="X268" s="6">
        <v>1.683586956521739</v>
      </c>
      <c r="Y268" s="6">
        <v>0</v>
      </c>
      <c r="Z268" s="6">
        <f>SUM(NonNurse[[#This Row],[Physical Therapist (PT) Hours]],NonNurse[[#This Row],[PT Assistant Hours]],NonNurse[[#This Row],[PT Aide Hours]])/NonNurse[[#This Row],[MDS Census]]</f>
        <v>0.38269047619047614</v>
      </c>
      <c r="AA268" s="6">
        <v>0</v>
      </c>
      <c r="AB268" s="6">
        <v>0</v>
      </c>
      <c r="AC268" s="6">
        <v>0</v>
      </c>
      <c r="AD268" s="6">
        <v>0</v>
      </c>
      <c r="AE268" s="6">
        <v>0</v>
      </c>
      <c r="AF268" s="6">
        <v>0</v>
      </c>
      <c r="AG268" s="6">
        <v>0</v>
      </c>
      <c r="AH268" s="1">
        <v>265548</v>
      </c>
      <c r="AI268">
        <v>7</v>
      </c>
    </row>
    <row r="269" spans="1:35" x14ac:dyDescent="0.25">
      <c r="A269" t="s">
        <v>496</v>
      </c>
      <c r="B269" t="s">
        <v>287</v>
      </c>
      <c r="C269" t="s">
        <v>777</v>
      </c>
      <c r="D269" t="s">
        <v>617</v>
      </c>
      <c r="E269" s="6">
        <v>20.576086956521738</v>
      </c>
      <c r="F269" s="6">
        <v>13.093260869565217</v>
      </c>
      <c r="G269" s="6">
        <v>0</v>
      </c>
      <c r="H269" s="6">
        <v>7.1630434782608693E-2</v>
      </c>
      <c r="I269" s="6">
        <v>0.21739130434782608</v>
      </c>
      <c r="J269" s="6">
        <v>0</v>
      </c>
      <c r="K269" s="6">
        <v>0</v>
      </c>
      <c r="L269" s="6">
        <v>0.47521739130434787</v>
      </c>
      <c r="M269" s="6">
        <v>0</v>
      </c>
      <c r="N269" s="6">
        <v>0.29206521739130431</v>
      </c>
      <c r="O269" s="6">
        <f>SUM(NonNurse[[#This Row],[Qualified Social Work Staff Hours]],NonNurse[[#This Row],[Other Social Work Staff Hours]])/NonNurse[[#This Row],[MDS Census]]</f>
        <v>1.4194400422609613E-2</v>
      </c>
      <c r="P269" s="6">
        <v>0.75173913043478258</v>
      </c>
      <c r="Q269" s="6">
        <v>2.890869565217391</v>
      </c>
      <c r="R269" s="6">
        <f>SUM(NonNurse[[#This Row],[Qualified Activities Professional Hours]],NonNurse[[#This Row],[Other Activities Professional Hours]])/NonNurse[[#This Row],[MDS Census]]</f>
        <v>0.1770311674590597</v>
      </c>
      <c r="S269" s="6">
        <v>3.1018478260869573</v>
      </c>
      <c r="T269" s="6">
        <v>0.19434782608695647</v>
      </c>
      <c r="U269" s="6">
        <v>0</v>
      </c>
      <c r="V269" s="6">
        <f>SUM(NonNurse[[#This Row],[Occupational Therapist Hours]],NonNurse[[#This Row],[OT Assistant Hours]],NonNurse[[#This Row],[OT Aide Hours]])/NonNurse[[#This Row],[MDS Census]]</f>
        <v>0.16019545694664558</v>
      </c>
      <c r="W269" s="6">
        <v>0.16826086956521741</v>
      </c>
      <c r="X269" s="6">
        <v>3.1509782608695649</v>
      </c>
      <c r="Y269" s="6">
        <v>0</v>
      </c>
      <c r="Z269" s="6">
        <f>SUM(NonNurse[[#This Row],[Physical Therapist (PT) Hours]],NonNurse[[#This Row],[PT Assistant Hours]],NonNurse[[#This Row],[PT Aide Hours]])/NonNurse[[#This Row],[MDS Census]]</f>
        <v>0.16131537242472266</v>
      </c>
      <c r="AA269" s="6">
        <v>0</v>
      </c>
      <c r="AB269" s="6">
        <v>0</v>
      </c>
      <c r="AC269" s="6">
        <v>0</v>
      </c>
      <c r="AD269" s="6">
        <v>0</v>
      </c>
      <c r="AE269" s="6">
        <v>0</v>
      </c>
      <c r="AF269" s="6">
        <v>0</v>
      </c>
      <c r="AG269" s="6">
        <v>0</v>
      </c>
      <c r="AH269" s="1">
        <v>265648</v>
      </c>
      <c r="AI269">
        <v>7</v>
      </c>
    </row>
    <row r="270" spans="1:35" x14ac:dyDescent="0.25">
      <c r="A270" t="s">
        <v>496</v>
      </c>
      <c r="B270" t="s">
        <v>246</v>
      </c>
      <c r="C270" t="s">
        <v>807</v>
      </c>
      <c r="D270" t="s">
        <v>535</v>
      </c>
      <c r="E270" s="6">
        <v>55.869565217391305</v>
      </c>
      <c r="F270" s="6">
        <v>15.109021739130432</v>
      </c>
      <c r="G270" s="6">
        <v>0.18478260869565216</v>
      </c>
      <c r="H270" s="6">
        <v>0.19565217391304349</v>
      </c>
      <c r="I270" s="6">
        <v>0.2608695652173913</v>
      </c>
      <c r="J270" s="6">
        <v>0</v>
      </c>
      <c r="K270" s="6">
        <v>0</v>
      </c>
      <c r="L270" s="6">
        <v>1.606847826086957</v>
      </c>
      <c r="M270" s="6">
        <v>8.642065217391302</v>
      </c>
      <c r="N270" s="6">
        <v>0</v>
      </c>
      <c r="O270" s="6">
        <f>SUM(NonNurse[[#This Row],[Qualified Social Work Staff Hours]],NonNurse[[#This Row],[Other Social Work Staff Hours]])/NonNurse[[#This Row],[MDS Census]]</f>
        <v>0.15468287937743186</v>
      </c>
      <c r="P270" s="6">
        <v>9.4933695652173942</v>
      </c>
      <c r="Q270" s="6">
        <v>0</v>
      </c>
      <c r="R270" s="6">
        <f>SUM(NonNurse[[#This Row],[Qualified Activities Professional Hours]],NonNurse[[#This Row],[Other Activities Professional Hours]])/NonNurse[[#This Row],[MDS Census]]</f>
        <v>0.16992023346303506</v>
      </c>
      <c r="S270" s="6">
        <v>0.70510869565217382</v>
      </c>
      <c r="T270" s="6">
        <v>2.1994565217391306</v>
      </c>
      <c r="U270" s="6">
        <v>0</v>
      </c>
      <c r="V270" s="6">
        <f>SUM(NonNurse[[#This Row],[Occupational Therapist Hours]],NonNurse[[#This Row],[OT Assistant Hours]],NonNurse[[#This Row],[OT Aide Hours]])/NonNurse[[#This Row],[MDS Census]]</f>
        <v>5.1988326848249028E-2</v>
      </c>
      <c r="W270" s="6">
        <v>0.52684782608695646</v>
      </c>
      <c r="X270" s="6">
        <v>2.1186956521739138</v>
      </c>
      <c r="Y270" s="6">
        <v>0</v>
      </c>
      <c r="Z270" s="6">
        <f>SUM(NonNurse[[#This Row],[Physical Therapist (PT) Hours]],NonNurse[[#This Row],[PT Assistant Hours]],NonNurse[[#This Row],[PT Aide Hours]])/NonNurse[[#This Row],[MDS Census]]</f>
        <v>4.7352140077821021E-2</v>
      </c>
      <c r="AA270" s="6">
        <v>0</v>
      </c>
      <c r="AB270" s="6">
        <v>0</v>
      </c>
      <c r="AC270" s="6">
        <v>0</v>
      </c>
      <c r="AD270" s="6">
        <v>0</v>
      </c>
      <c r="AE270" s="6">
        <v>0</v>
      </c>
      <c r="AF270" s="6">
        <v>0</v>
      </c>
      <c r="AG270" s="6">
        <v>0</v>
      </c>
      <c r="AH270" s="1">
        <v>265574</v>
      </c>
      <c r="AI270">
        <v>7</v>
      </c>
    </row>
    <row r="271" spans="1:35" x14ac:dyDescent="0.25">
      <c r="A271" t="s">
        <v>496</v>
      </c>
      <c r="B271" t="s">
        <v>335</v>
      </c>
      <c r="C271" t="s">
        <v>636</v>
      </c>
      <c r="D271" t="s">
        <v>596</v>
      </c>
      <c r="E271" s="6">
        <v>31.739130434782609</v>
      </c>
      <c r="F271" s="6">
        <v>9.133369565217393</v>
      </c>
      <c r="G271" s="6">
        <v>0</v>
      </c>
      <c r="H271" s="6">
        <v>9.7826086956521743E-2</v>
      </c>
      <c r="I271" s="6">
        <v>0.2391304347826087</v>
      </c>
      <c r="J271" s="6">
        <v>0</v>
      </c>
      <c r="K271" s="6">
        <v>0</v>
      </c>
      <c r="L271" s="6">
        <v>0.52336956521739142</v>
      </c>
      <c r="M271" s="6">
        <v>0</v>
      </c>
      <c r="N271" s="6">
        <v>4.9215217391304362</v>
      </c>
      <c r="O271" s="6">
        <f>SUM(NonNurse[[#This Row],[Qualified Social Work Staff Hours]],NonNurse[[#This Row],[Other Social Work Staff Hours]])/NonNurse[[#This Row],[MDS Census]]</f>
        <v>0.15506164383561649</v>
      </c>
      <c r="P271" s="6">
        <v>0</v>
      </c>
      <c r="Q271" s="6">
        <v>0</v>
      </c>
      <c r="R271" s="6">
        <f>SUM(NonNurse[[#This Row],[Qualified Activities Professional Hours]],NonNurse[[#This Row],[Other Activities Professional Hours]])/NonNurse[[#This Row],[MDS Census]]</f>
        <v>0</v>
      </c>
      <c r="S271" s="6">
        <v>4.3501086956521728</v>
      </c>
      <c r="T271" s="6">
        <v>0</v>
      </c>
      <c r="U271" s="6">
        <v>0</v>
      </c>
      <c r="V271" s="6">
        <f>SUM(NonNurse[[#This Row],[Occupational Therapist Hours]],NonNurse[[#This Row],[OT Assistant Hours]],NonNurse[[#This Row],[OT Aide Hours]])/NonNurse[[#This Row],[MDS Census]]</f>
        <v>0.13705821917808217</v>
      </c>
      <c r="W271" s="6">
        <v>0.14043478260869563</v>
      </c>
      <c r="X271" s="6">
        <v>1.8561956521739129</v>
      </c>
      <c r="Y271" s="6">
        <v>0</v>
      </c>
      <c r="Z271" s="6">
        <f>SUM(NonNurse[[#This Row],[Physical Therapist (PT) Hours]],NonNurse[[#This Row],[PT Assistant Hours]],NonNurse[[#This Row],[PT Aide Hours]])/NonNurse[[#This Row],[MDS Census]]</f>
        <v>6.2907534246575331E-2</v>
      </c>
      <c r="AA271" s="6">
        <v>0</v>
      </c>
      <c r="AB271" s="6">
        <v>0</v>
      </c>
      <c r="AC271" s="6">
        <v>0</v>
      </c>
      <c r="AD271" s="6">
        <v>0</v>
      </c>
      <c r="AE271" s="6">
        <v>0</v>
      </c>
      <c r="AF271" s="6">
        <v>0</v>
      </c>
      <c r="AG271" s="6">
        <v>0</v>
      </c>
      <c r="AH271" s="1">
        <v>265716</v>
      </c>
      <c r="AI271">
        <v>7</v>
      </c>
    </row>
    <row r="272" spans="1:35" x14ac:dyDescent="0.25">
      <c r="A272" t="s">
        <v>496</v>
      </c>
      <c r="B272" t="s">
        <v>20</v>
      </c>
      <c r="C272" t="s">
        <v>677</v>
      </c>
      <c r="D272" t="s">
        <v>590</v>
      </c>
      <c r="E272" s="6">
        <v>48.676056338028168</v>
      </c>
      <c r="F272" s="6">
        <v>4.957746478873239</v>
      </c>
      <c r="G272" s="6">
        <v>4.2253521126760563E-2</v>
      </c>
      <c r="H272" s="6">
        <v>0.1619718309859155</v>
      </c>
      <c r="I272" s="6">
        <v>2.859154929577465</v>
      </c>
      <c r="J272" s="6">
        <v>0</v>
      </c>
      <c r="K272" s="6">
        <v>0</v>
      </c>
      <c r="L272" s="6">
        <v>0.58014084507042263</v>
      </c>
      <c r="M272" s="6">
        <v>0</v>
      </c>
      <c r="N272" s="6">
        <v>5.1346478873239443</v>
      </c>
      <c r="O272" s="6">
        <f>SUM(NonNurse[[#This Row],[Qualified Social Work Staff Hours]],NonNurse[[#This Row],[Other Social Work Staff Hours]])/NonNurse[[#This Row],[MDS Census]]</f>
        <v>0.10548611111111113</v>
      </c>
      <c r="P272" s="6">
        <v>4.880281690140845</v>
      </c>
      <c r="Q272" s="6">
        <v>1.1901408450704225</v>
      </c>
      <c r="R272" s="6">
        <f>SUM(NonNurse[[#This Row],[Qualified Activities Professional Hours]],NonNurse[[#This Row],[Other Activities Professional Hours]])/NonNurse[[#This Row],[MDS Census]]</f>
        <v>0.12471064814814815</v>
      </c>
      <c r="S272" s="6">
        <v>0.62450704225352116</v>
      </c>
      <c r="T272" s="6">
        <v>2.588873239436619</v>
      </c>
      <c r="U272" s="6">
        <v>0</v>
      </c>
      <c r="V272" s="6">
        <f>SUM(NonNurse[[#This Row],[Occupational Therapist Hours]],NonNurse[[#This Row],[OT Assistant Hours]],NonNurse[[#This Row],[OT Aide Hours]])/NonNurse[[#This Row],[MDS Census]]</f>
        <v>6.6015624999999981E-2</v>
      </c>
      <c r="W272" s="6">
        <v>1.8335211267605638</v>
      </c>
      <c r="X272" s="6">
        <v>0.49521126760563383</v>
      </c>
      <c r="Y272" s="6">
        <v>0</v>
      </c>
      <c r="Z272" s="6">
        <f>SUM(NonNurse[[#This Row],[Physical Therapist (PT) Hours]],NonNurse[[#This Row],[PT Assistant Hours]],NonNurse[[#This Row],[PT Aide Hours]])/NonNurse[[#This Row],[MDS Census]]</f>
        <v>4.7841435185185195E-2</v>
      </c>
      <c r="AA272" s="6">
        <v>0</v>
      </c>
      <c r="AB272" s="6">
        <v>0</v>
      </c>
      <c r="AC272" s="6">
        <v>0</v>
      </c>
      <c r="AD272" s="6">
        <v>29.380281690140844</v>
      </c>
      <c r="AE272" s="6">
        <v>0</v>
      </c>
      <c r="AF272" s="6">
        <v>0</v>
      </c>
      <c r="AG272" s="6">
        <v>0</v>
      </c>
      <c r="AH272" s="1">
        <v>265110</v>
      </c>
      <c r="AI272">
        <v>7</v>
      </c>
    </row>
    <row r="273" spans="1:35" x14ac:dyDescent="0.25">
      <c r="A273" t="s">
        <v>496</v>
      </c>
      <c r="B273" t="s">
        <v>404</v>
      </c>
      <c r="C273" t="s">
        <v>681</v>
      </c>
      <c r="D273" t="s">
        <v>567</v>
      </c>
      <c r="E273" s="6">
        <v>48.913043478260867</v>
      </c>
      <c r="F273" s="6">
        <v>11.478260869565217</v>
      </c>
      <c r="G273" s="6">
        <v>0</v>
      </c>
      <c r="H273" s="6">
        <v>0.16304347826086957</v>
      </c>
      <c r="I273" s="6">
        <v>0.17391304347826086</v>
      </c>
      <c r="J273" s="6">
        <v>0</v>
      </c>
      <c r="K273" s="6">
        <v>0</v>
      </c>
      <c r="L273" s="6">
        <v>0.19630434782608694</v>
      </c>
      <c r="M273" s="6">
        <v>0</v>
      </c>
      <c r="N273" s="6">
        <v>5.7391304347826084</v>
      </c>
      <c r="O273" s="6">
        <f>SUM(NonNurse[[#This Row],[Qualified Social Work Staff Hours]],NonNurse[[#This Row],[Other Social Work Staff Hours]])/NonNurse[[#This Row],[MDS Census]]</f>
        <v>0.11733333333333333</v>
      </c>
      <c r="P273" s="6">
        <v>0</v>
      </c>
      <c r="Q273" s="6">
        <v>5.7391304347826084</v>
      </c>
      <c r="R273" s="6">
        <f>SUM(NonNurse[[#This Row],[Qualified Activities Professional Hours]],NonNurse[[#This Row],[Other Activities Professional Hours]])/NonNurse[[#This Row],[MDS Census]]</f>
        <v>0.11733333333333333</v>
      </c>
      <c r="S273" s="6">
        <v>0.42532608695652174</v>
      </c>
      <c r="T273" s="6">
        <v>2.0883695652173908</v>
      </c>
      <c r="U273" s="6">
        <v>0</v>
      </c>
      <c r="V273" s="6">
        <f>SUM(NonNurse[[#This Row],[Occupational Therapist Hours]],NonNurse[[#This Row],[OT Assistant Hours]],NonNurse[[#This Row],[OT Aide Hours]])/NonNurse[[#This Row],[MDS Census]]</f>
        <v>5.1391111111111103E-2</v>
      </c>
      <c r="W273" s="6">
        <v>0.58717391304347832</v>
      </c>
      <c r="X273" s="6">
        <v>2.4296739130434788</v>
      </c>
      <c r="Y273" s="6">
        <v>0</v>
      </c>
      <c r="Z273" s="6">
        <f>SUM(NonNurse[[#This Row],[Physical Therapist (PT) Hours]],NonNurse[[#This Row],[PT Assistant Hours]],NonNurse[[#This Row],[PT Aide Hours]])/NonNurse[[#This Row],[MDS Census]]</f>
        <v>6.1677777777777797E-2</v>
      </c>
      <c r="AA273" s="6">
        <v>0</v>
      </c>
      <c r="AB273" s="6">
        <v>0</v>
      </c>
      <c r="AC273" s="6">
        <v>0</v>
      </c>
      <c r="AD273" s="6">
        <v>0</v>
      </c>
      <c r="AE273" s="6">
        <v>0</v>
      </c>
      <c r="AF273" s="6">
        <v>0</v>
      </c>
      <c r="AG273" s="6">
        <v>0</v>
      </c>
      <c r="AH273" s="1">
        <v>265813</v>
      </c>
      <c r="AI273">
        <v>7</v>
      </c>
    </row>
    <row r="274" spans="1:35" x14ac:dyDescent="0.25">
      <c r="A274" t="s">
        <v>496</v>
      </c>
      <c r="B274" t="s">
        <v>381</v>
      </c>
      <c r="C274" t="s">
        <v>683</v>
      </c>
      <c r="D274" t="s">
        <v>589</v>
      </c>
      <c r="E274" s="6">
        <v>72.271739130434781</v>
      </c>
      <c r="F274" s="6">
        <v>5.7391304347826084</v>
      </c>
      <c r="G274" s="6">
        <v>3.2608695652173912E-2</v>
      </c>
      <c r="H274" s="6">
        <v>0.82608695652173914</v>
      </c>
      <c r="I274" s="6">
        <v>0.78260869565217395</v>
      </c>
      <c r="J274" s="6">
        <v>0</v>
      </c>
      <c r="K274" s="6">
        <v>0</v>
      </c>
      <c r="L274" s="6">
        <v>0</v>
      </c>
      <c r="M274" s="6">
        <v>0</v>
      </c>
      <c r="N274" s="6">
        <v>15.657608695652174</v>
      </c>
      <c r="O274" s="6">
        <f>SUM(NonNurse[[#This Row],[Qualified Social Work Staff Hours]],NonNurse[[#This Row],[Other Social Work Staff Hours]])/NonNurse[[#This Row],[MDS Census]]</f>
        <v>0.2166491201684464</v>
      </c>
      <c r="P274" s="6">
        <v>11.043478260869565</v>
      </c>
      <c r="Q274" s="6">
        <v>21.820652173913043</v>
      </c>
      <c r="R274" s="6">
        <f>SUM(NonNurse[[#This Row],[Qualified Activities Professional Hours]],NonNurse[[#This Row],[Other Activities Professional Hours]])/NonNurse[[#This Row],[MDS Census]]</f>
        <v>0.45473003459166794</v>
      </c>
      <c r="S274" s="6">
        <v>0</v>
      </c>
      <c r="T274" s="6">
        <v>0</v>
      </c>
      <c r="U274" s="6">
        <v>0</v>
      </c>
      <c r="V274" s="6">
        <f>SUM(NonNurse[[#This Row],[Occupational Therapist Hours]],NonNurse[[#This Row],[OT Assistant Hours]],NonNurse[[#This Row],[OT Aide Hours]])/NonNurse[[#This Row],[MDS Census]]</f>
        <v>0</v>
      </c>
      <c r="W274" s="6">
        <v>0</v>
      </c>
      <c r="X274" s="6">
        <v>0</v>
      </c>
      <c r="Y274" s="6">
        <v>0</v>
      </c>
      <c r="Z274" s="6">
        <f>SUM(NonNurse[[#This Row],[Physical Therapist (PT) Hours]],NonNurse[[#This Row],[PT Assistant Hours]],NonNurse[[#This Row],[PT Aide Hours]])/NonNurse[[#This Row],[MDS Census]]</f>
        <v>0</v>
      </c>
      <c r="AA274" s="6">
        <v>0</v>
      </c>
      <c r="AB274" s="6">
        <v>0</v>
      </c>
      <c r="AC274" s="6">
        <v>0</v>
      </c>
      <c r="AD274" s="6">
        <v>64.043478260869563</v>
      </c>
      <c r="AE274" s="6">
        <v>4.0543478260869561</v>
      </c>
      <c r="AF274" s="6">
        <v>0</v>
      </c>
      <c r="AG274" s="6">
        <v>0</v>
      </c>
      <c r="AH274" s="1">
        <v>265783</v>
      </c>
      <c r="AI274">
        <v>7</v>
      </c>
    </row>
    <row r="275" spans="1:35" x14ac:dyDescent="0.25">
      <c r="A275" t="s">
        <v>496</v>
      </c>
      <c r="B275" t="s">
        <v>151</v>
      </c>
      <c r="C275" t="s">
        <v>642</v>
      </c>
      <c r="D275" t="s">
        <v>598</v>
      </c>
      <c r="E275" s="6">
        <v>63.869565217391305</v>
      </c>
      <c r="F275" s="6">
        <v>5.3559782608695654</v>
      </c>
      <c r="G275" s="6">
        <v>9.7826086956521747E-3</v>
      </c>
      <c r="H275" s="6">
        <v>0.32065217391304346</v>
      </c>
      <c r="I275" s="6">
        <v>0.14130434782608695</v>
      </c>
      <c r="J275" s="6">
        <v>0</v>
      </c>
      <c r="K275" s="6">
        <v>0</v>
      </c>
      <c r="L275" s="6">
        <v>0.96021739130434813</v>
      </c>
      <c r="M275" s="6">
        <v>0</v>
      </c>
      <c r="N275" s="6">
        <v>9.592173913043478</v>
      </c>
      <c r="O275" s="6">
        <f>SUM(NonNurse[[#This Row],[Qualified Social Work Staff Hours]],NonNurse[[#This Row],[Other Social Work Staff Hours]])/NonNurse[[#This Row],[MDS Census]]</f>
        <v>0.15018379850238256</v>
      </c>
      <c r="P275" s="6">
        <v>4.7229347826086965</v>
      </c>
      <c r="Q275" s="6">
        <v>4.4048913043478262</v>
      </c>
      <c r="R275" s="6">
        <f>SUM(NonNurse[[#This Row],[Qualified Activities Professional Hours]],NonNurse[[#This Row],[Other Activities Professional Hours]])/NonNurse[[#This Row],[MDS Census]]</f>
        <v>0.14291354663036079</v>
      </c>
      <c r="S275" s="6">
        <v>0.60347826086956513</v>
      </c>
      <c r="T275" s="6">
        <v>5.7051086956521724</v>
      </c>
      <c r="U275" s="6">
        <v>0</v>
      </c>
      <c r="V275" s="6">
        <f>SUM(NonNurse[[#This Row],[Occupational Therapist Hours]],NonNurse[[#This Row],[OT Assistant Hours]],NonNurse[[#This Row],[OT Aide Hours]])/NonNurse[[#This Row],[MDS Census]]</f>
        <v>9.8772974812797801E-2</v>
      </c>
      <c r="W275" s="6">
        <v>0.49945652173913047</v>
      </c>
      <c r="X275" s="6">
        <v>3.6477173913043477</v>
      </c>
      <c r="Y275" s="6">
        <v>0</v>
      </c>
      <c r="Z275" s="6">
        <f>SUM(NonNurse[[#This Row],[Physical Therapist (PT) Hours]],NonNurse[[#This Row],[PT Assistant Hours]],NonNurse[[#This Row],[PT Aide Hours]])/NonNurse[[#This Row],[MDS Census]]</f>
        <v>6.4931926480599034E-2</v>
      </c>
      <c r="AA275" s="6">
        <v>0</v>
      </c>
      <c r="AB275" s="6">
        <v>0</v>
      </c>
      <c r="AC275" s="6">
        <v>0</v>
      </c>
      <c r="AD275" s="6">
        <v>0</v>
      </c>
      <c r="AE275" s="6">
        <v>0</v>
      </c>
      <c r="AF275" s="6">
        <v>0</v>
      </c>
      <c r="AG275" s="6">
        <v>0</v>
      </c>
      <c r="AH275" s="1">
        <v>265412</v>
      </c>
      <c r="AI275">
        <v>7</v>
      </c>
    </row>
    <row r="276" spans="1:35" x14ac:dyDescent="0.25">
      <c r="A276" t="s">
        <v>496</v>
      </c>
      <c r="B276" t="s">
        <v>237</v>
      </c>
      <c r="C276" t="s">
        <v>677</v>
      </c>
      <c r="D276" t="s">
        <v>590</v>
      </c>
      <c r="E276" s="6">
        <v>56.945652173913047</v>
      </c>
      <c r="F276" s="6">
        <v>0</v>
      </c>
      <c r="G276" s="6">
        <v>0.29619565217391303</v>
      </c>
      <c r="H276" s="6">
        <v>0.2608695652173913</v>
      </c>
      <c r="I276" s="6">
        <v>0.30434782608695654</v>
      </c>
      <c r="J276" s="6">
        <v>0</v>
      </c>
      <c r="K276" s="6">
        <v>0</v>
      </c>
      <c r="L276" s="6">
        <v>0.14097826086956519</v>
      </c>
      <c r="M276" s="6">
        <v>0</v>
      </c>
      <c r="N276" s="6">
        <v>0</v>
      </c>
      <c r="O276" s="6">
        <f>SUM(NonNurse[[#This Row],[Qualified Social Work Staff Hours]],NonNurse[[#This Row],[Other Social Work Staff Hours]])/NonNurse[[#This Row],[MDS Census]]</f>
        <v>0</v>
      </c>
      <c r="P276" s="6">
        <v>0</v>
      </c>
      <c r="Q276" s="6">
        <v>0</v>
      </c>
      <c r="R276" s="6">
        <f>SUM(NonNurse[[#This Row],[Qualified Activities Professional Hours]],NonNurse[[#This Row],[Other Activities Professional Hours]])/NonNurse[[#This Row],[MDS Census]]</f>
        <v>0</v>
      </c>
      <c r="S276" s="6">
        <v>0.41782608695652179</v>
      </c>
      <c r="T276" s="6">
        <v>3.6215217391304351</v>
      </c>
      <c r="U276" s="6">
        <v>0</v>
      </c>
      <c r="V276" s="6">
        <f>SUM(NonNurse[[#This Row],[Occupational Therapist Hours]],NonNurse[[#This Row],[OT Assistant Hours]],NonNurse[[#This Row],[OT Aide Hours]])/NonNurse[[#This Row],[MDS Census]]</f>
        <v>7.0933384233632366E-2</v>
      </c>
      <c r="W276" s="6">
        <v>0.34369565217391301</v>
      </c>
      <c r="X276" s="6">
        <v>1.4647826086956521</v>
      </c>
      <c r="Y276" s="6">
        <v>0</v>
      </c>
      <c r="Z276" s="6">
        <f>SUM(NonNurse[[#This Row],[Physical Therapist (PT) Hours]],NonNurse[[#This Row],[PT Assistant Hours]],NonNurse[[#This Row],[PT Aide Hours]])/NonNurse[[#This Row],[MDS Census]]</f>
        <v>3.1757969078068327E-2</v>
      </c>
      <c r="AA276" s="6">
        <v>0</v>
      </c>
      <c r="AB276" s="6">
        <v>0</v>
      </c>
      <c r="AC276" s="6">
        <v>0</v>
      </c>
      <c r="AD276" s="6">
        <v>0</v>
      </c>
      <c r="AE276" s="6">
        <v>0</v>
      </c>
      <c r="AF276" s="6">
        <v>0</v>
      </c>
      <c r="AG276" s="6">
        <v>0.13043478260869565</v>
      </c>
      <c r="AH276" s="1">
        <v>265558</v>
      </c>
      <c r="AI276">
        <v>7</v>
      </c>
    </row>
    <row r="277" spans="1:35" x14ac:dyDescent="0.25">
      <c r="A277" t="s">
        <v>496</v>
      </c>
      <c r="B277" t="s">
        <v>280</v>
      </c>
      <c r="C277" t="s">
        <v>716</v>
      </c>
      <c r="D277" t="s">
        <v>593</v>
      </c>
      <c r="E277" s="6">
        <v>95.228260869565219</v>
      </c>
      <c r="F277" s="6">
        <v>10.608695652173912</v>
      </c>
      <c r="G277" s="6">
        <v>0.30434782608695654</v>
      </c>
      <c r="H277" s="6">
        <v>0.70902173913043498</v>
      </c>
      <c r="I277" s="6">
        <v>1.1304347826086956</v>
      </c>
      <c r="J277" s="6">
        <v>0</v>
      </c>
      <c r="K277" s="6">
        <v>0</v>
      </c>
      <c r="L277" s="6">
        <v>4.2590217391304357</v>
      </c>
      <c r="M277" s="6">
        <v>11.635869565217391</v>
      </c>
      <c r="N277" s="6">
        <v>0</v>
      </c>
      <c r="O277" s="6">
        <f>SUM(NonNurse[[#This Row],[Qualified Social Work Staff Hours]],NonNurse[[#This Row],[Other Social Work Staff Hours]])/NonNurse[[#This Row],[MDS Census]]</f>
        <v>0.12218924780276223</v>
      </c>
      <c r="P277" s="6">
        <v>14.929347826086957</v>
      </c>
      <c r="Q277" s="6">
        <v>6.0489130434782608</v>
      </c>
      <c r="R277" s="6">
        <f>SUM(NonNurse[[#This Row],[Qualified Activities Professional Hours]],NonNurse[[#This Row],[Other Activities Professional Hours]])/NonNurse[[#This Row],[MDS Census]]</f>
        <v>0.22029448693071568</v>
      </c>
      <c r="S277" s="6">
        <v>4.6468478260869555</v>
      </c>
      <c r="T277" s="6">
        <v>5.7810869565217384</v>
      </c>
      <c r="U277" s="6">
        <v>0</v>
      </c>
      <c r="V277" s="6">
        <f>SUM(NonNurse[[#This Row],[Occupational Therapist Hours]],NonNurse[[#This Row],[OT Assistant Hours]],NonNurse[[#This Row],[OT Aide Hours]])/NonNurse[[#This Row],[MDS Census]]</f>
        <v>0.1095046227599589</v>
      </c>
      <c r="W277" s="6">
        <v>3.6279347826086954</v>
      </c>
      <c r="X277" s="6">
        <v>7.1631521739130433</v>
      </c>
      <c r="Y277" s="6">
        <v>0</v>
      </c>
      <c r="Z277" s="6">
        <f>SUM(NonNurse[[#This Row],[Physical Therapist (PT) Hours]],NonNurse[[#This Row],[PT Assistant Hours]],NonNurse[[#This Row],[PT Aide Hours]])/NonNurse[[#This Row],[MDS Census]]</f>
        <v>0.11331811437050564</v>
      </c>
      <c r="AA277" s="6">
        <v>0</v>
      </c>
      <c r="AB277" s="6">
        <v>0</v>
      </c>
      <c r="AC277" s="6">
        <v>0</v>
      </c>
      <c r="AD277" s="6">
        <v>0</v>
      </c>
      <c r="AE277" s="6">
        <v>0</v>
      </c>
      <c r="AF277" s="6">
        <v>0</v>
      </c>
      <c r="AG277" s="6">
        <v>0</v>
      </c>
      <c r="AH277" s="1">
        <v>265636</v>
      </c>
      <c r="AI277">
        <v>7</v>
      </c>
    </row>
    <row r="278" spans="1:35" x14ac:dyDescent="0.25">
      <c r="A278" t="s">
        <v>496</v>
      </c>
      <c r="B278" t="s">
        <v>395</v>
      </c>
      <c r="C278" t="s">
        <v>657</v>
      </c>
      <c r="D278" t="s">
        <v>544</v>
      </c>
      <c r="E278" s="6">
        <v>84.010869565217391</v>
      </c>
      <c r="F278" s="6">
        <v>10.209239130434783</v>
      </c>
      <c r="G278" s="6">
        <v>0</v>
      </c>
      <c r="H278" s="6">
        <v>0.70652173913043481</v>
      </c>
      <c r="I278" s="6">
        <v>1.2065217391304348</v>
      </c>
      <c r="J278" s="6">
        <v>0</v>
      </c>
      <c r="K278" s="6">
        <v>0</v>
      </c>
      <c r="L278" s="6">
        <v>12.268369565217395</v>
      </c>
      <c r="M278" s="6">
        <v>5.4375</v>
      </c>
      <c r="N278" s="6">
        <v>5.9809782608695654</v>
      </c>
      <c r="O278" s="6">
        <f>SUM(NonNurse[[#This Row],[Qualified Social Work Staff Hours]],NonNurse[[#This Row],[Other Social Work Staff Hours]])/NonNurse[[#This Row],[MDS Census]]</f>
        <v>0.13591667744857033</v>
      </c>
      <c r="P278" s="6">
        <v>0</v>
      </c>
      <c r="Q278" s="6">
        <v>4.1603260869565215</v>
      </c>
      <c r="R278" s="6">
        <f>SUM(NonNurse[[#This Row],[Qualified Activities Professional Hours]],NonNurse[[#This Row],[Other Activities Professional Hours]])/NonNurse[[#This Row],[MDS Census]]</f>
        <v>4.9521283477810839E-2</v>
      </c>
      <c r="S278" s="6">
        <v>4.2182608695652171</v>
      </c>
      <c r="T278" s="6">
        <v>18.76195652173913</v>
      </c>
      <c r="U278" s="6">
        <v>0</v>
      </c>
      <c r="V278" s="6">
        <f>SUM(NonNurse[[#This Row],[Occupational Therapist Hours]],NonNurse[[#This Row],[OT Assistant Hours]],NonNurse[[#This Row],[OT Aide Hours]])/NonNurse[[#This Row],[MDS Census]]</f>
        <v>0.27353862077888469</v>
      </c>
      <c r="W278" s="6">
        <v>7.7067391304347836</v>
      </c>
      <c r="X278" s="6">
        <v>13.247173913043483</v>
      </c>
      <c r="Y278" s="6">
        <v>1.8043478260869565</v>
      </c>
      <c r="Z278" s="6">
        <f>SUM(NonNurse[[#This Row],[Physical Therapist (PT) Hours]],NonNurse[[#This Row],[PT Assistant Hours]],NonNurse[[#This Row],[PT Aide Hours]])/NonNurse[[#This Row],[MDS Census]]</f>
        <v>0.27089662310777596</v>
      </c>
      <c r="AA278" s="6">
        <v>0</v>
      </c>
      <c r="AB278" s="6">
        <v>0</v>
      </c>
      <c r="AC278" s="6">
        <v>0</v>
      </c>
      <c r="AD278" s="6">
        <v>34.657608695652172</v>
      </c>
      <c r="AE278" s="6">
        <v>0</v>
      </c>
      <c r="AF278" s="6">
        <v>0</v>
      </c>
      <c r="AG278" s="6">
        <v>0</v>
      </c>
      <c r="AH278" s="1">
        <v>265799</v>
      </c>
      <c r="AI278">
        <v>7</v>
      </c>
    </row>
    <row r="279" spans="1:35" x14ac:dyDescent="0.25">
      <c r="A279" t="s">
        <v>496</v>
      </c>
      <c r="B279" t="s">
        <v>427</v>
      </c>
      <c r="C279" t="s">
        <v>688</v>
      </c>
      <c r="D279" t="s">
        <v>546</v>
      </c>
      <c r="E279" s="6">
        <v>80.902173913043484</v>
      </c>
      <c r="F279" s="6">
        <v>14.165760869565217</v>
      </c>
      <c r="G279" s="6">
        <v>0</v>
      </c>
      <c r="H279" s="6">
        <v>0</v>
      </c>
      <c r="I279" s="6">
        <v>1.2826086956521738</v>
      </c>
      <c r="J279" s="6">
        <v>0</v>
      </c>
      <c r="K279" s="6">
        <v>0</v>
      </c>
      <c r="L279" s="6">
        <v>0</v>
      </c>
      <c r="M279" s="6">
        <v>2.1059782608695654</v>
      </c>
      <c r="N279" s="6">
        <v>0</v>
      </c>
      <c r="O279" s="6">
        <f>SUM(NonNurse[[#This Row],[Qualified Social Work Staff Hours]],NonNurse[[#This Row],[Other Social Work Staff Hours]])/NonNurse[[#This Row],[MDS Census]]</f>
        <v>2.6031170227058982E-2</v>
      </c>
      <c r="P279" s="6">
        <v>4.7907608695652177</v>
      </c>
      <c r="Q279" s="6">
        <v>0</v>
      </c>
      <c r="R279" s="6">
        <f>SUM(NonNurse[[#This Row],[Qualified Activities Professional Hours]],NonNurse[[#This Row],[Other Activities Professional Hours]])/NonNurse[[#This Row],[MDS Census]]</f>
        <v>5.9216713690716107E-2</v>
      </c>
      <c r="S279" s="6">
        <v>0</v>
      </c>
      <c r="T279" s="6">
        <v>0</v>
      </c>
      <c r="U279" s="6">
        <v>0</v>
      </c>
      <c r="V279" s="6">
        <f>SUM(NonNurse[[#This Row],[Occupational Therapist Hours]],NonNurse[[#This Row],[OT Assistant Hours]],NonNurse[[#This Row],[OT Aide Hours]])/NonNurse[[#This Row],[MDS Census]]</f>
        <v>0</v>
      </c>
      <c r="W279" s="6">
        <v>0</v>
      </c>
      <c r="X279" s="6">
        <v>0</v>
      </c>
      <c r="Y279" s="6">
        <v>0</v>
      </c>
      <c r="Z279" s="6">
        <f>SUM(NonNurse[[#This Row],[Physical Therapist (PT) Hours]],NonNurse[[#This Row],[PT Assistant Hours]],NonNurse[[#This Row],[PT Aide Hours]])/NonNurse[[#This Row],[MDS Census]]</f>
        <v>0</v>
      </c>
      <c r="AA279" s="6">
        <v>0</v>
      </c>
      <c r="AB279" s="6">
        <v>0</v>
      </c>
      <c r="AC279" s="6">
        <v>0</v>
      </c>
      <c r="AD279" s="6">
        <v>15.858695652173912</v>
      </c>
      <c r="AE279" s="6">
        <v>0</v>
      </c>
      <c r="AF279" s="6">
        <v>0</v>
      </c>
      <c r="AG279" s="6">
        <v>0</v>
      </c>
      <c r="AH279" s="1">
        <v>265840</v>
      </c>
      <c r="AI279">
        <v>7</v>
      </c>
    </row>
    <row r="280" spans="1:35" x14ac:dyDescent="0.25">
      <c r="A280" t="s">
        <v>496</v>
      </c>
      <c r="B280" t="s">
        <v>153</v>
      </c>
      <c r="C280" t="s">
        <v>661</v>
      </c>
      <c r="D280" t="s">
        <v>522</v>
      </c>
      <c r="E280" s="6">
        <v>72.532608695652172</v>
      </c>
      <c r="F280" s="6">
        <v>15.181739130434778</v>
      </c>
      <c r="G280" s="6">
        <v>0</v>
      </c>
      <c r="H280" s="6">
        <v>0</v>
      </c>
      <c r="I280" s="6">
        <v>0</v>
      </c>
      <c r="J280" s="6">
        <v>0</v>
      </c>
      <c r="K280" s="6">
        <v>0</v>
      </c>
      <c r="L280" s="6">
        <v>0.20847826086956525</v>
      </c>
      <c r="M280" s="6">
        <v>0</v>
      </c>
      <c r="N280" s="6">
        <v>0.13043478260869565</v>
      </c>
      <c r="O280" s="6">
        <f>SUM(NonNurse[[#This Row],[Qualified Social Work Staff Hours]],NonNurse[[#This Row],[Other Social Work Staff Hours]])/NonNurse[[#This Row],[MDS Census]]</f>
        <v>1.7982916229581896E-3</v>
      </c>
      <c r="P280" s="6">
        <v>4.7038043478260878</v>
      </c>
      <c r="Q280" s="6">
        <v>3.2549999999999999</v>
      </c>
      <c r="R280" s="6">
        <f>SUM(NonNurse[[#This Row],[Qualified Activities Professional Hours]],NonNurse[[#This Row],[Other Activities Professional Hours]])/NonNurse[[#This Row],[MDS Census]]</f>
        <v>0.10972725910385135</v>
      </c>
      <c r="S280" s="6">
        <v>0.51184782608695645</v>
      </c>
      <c r="T280" s="6">
        <v>1.2054347826086953</v>
      </c>
      <c r="U280" s="6">
        <v>0</v>
      </c>
      <c r="V280" s="6">
        <f>SUM(NonNurse[[#This Row],[Occupational Therapist Hours]],NonNurse[[#This Row],[OT Assistant Hours]],NonNurse[[#This Row],[OT Aide Hours]])/NonNurse[[#This Row],[MDS Census]]</f>
        <v>2.3676007792597025E-2</v>
      </c>
      <c r="W280" s="6">
        <v>0.51521739130434785</v>
      </c>
      <c r="X280" s="6">
        <v>3.2597826086956503</v>
      </c>
      <c r="Y280" s="6">
        <v>0</v>
      </c>
      <c r="Z280" s="6">
        <f>SUM(NonNurse[[#This Row],[Physical Therapist (PT) Hours]],NonNurse[[#This Row],[PT Assistant Hours]],NonNurse[[#This Row],[PT Aide Hours]])/NonNurse[[#This Row],[MDS Census]]</f>
        <v>5.2045556721114918E-2</v>
      </c>
      <c r="AA280" s="6">
        <v>0</v>
      </c>
      <c r="AB280" s="6">
        <v>0</v>
      </c>
      <c r="AC280" s="6">
        <v>0</v>
      </c>
      <c r="AD280" s="6">
        <v>70.014130434782601</v>
      </c>
      <c r="AE280" s="6">
        <v>0</v>
      </c>
      <c r="AF280" s="6">
        <v>0</v>
      </c>
      <c r="AG280" s="6">
        <v>0</v>
      </c>
      <c r="AH280" s="1">
        <v>265415</v>
      </c>
      <c r="AI280">
        <v>7</v>
      </c>
    </row>
    <row r="281" spans="1:35" x14ac:dyDescent="0.25">
      <c r="A281" t="s">
        <v>496</v>
      </c>
      <c r="B281" t="s">
        <v>202</v>
      </c>
      <c r="C281" t="s">
        <v>794</v>
      </c>
      <c r="D281" t="s">
        <v>551</v>
      </c>
      <c r="E281" s="6">
        <v>16.804347826086957</v>
      </c>
      <c r="F281" s="6">
        <v>5.3057608695652174</v>
      </c>
      <c r="G281" s="6">
        <v>2.1739130434782608E-2</v>
      </c>
      <c r="H281" s="6">
        <v>5.9782608695652176E-2</v>
      </c>
      <c r="I281" s="6">
        <v>0.17391304347826086</v>
      </c>
      <c r="J281" s="6">
        <v>0</v>
      </c>
      <c r="K281" s="6">
        <v>2.1739130434782608E-2</v>
      </c>
      <c r="L281" s="6">
        <v>2.1521739130434783E-2</v>
      </c>
      <c r="M281" s="6">
        <v>0</v>
      </c>
      <c r="N281" s="6">
        <v>4.2359782608695662</v>
      </c>
      <c r="O281" s="6">
        <f>SUM(NonNurse[[#This Row],[Qualified Social Work Staff Hours]],NonNurse[[#This Row],[Other Social Work Staff Hours]])/NonNurse[[#This Row],[MDS Census]]</f>
        <v>0.25207632600258739</v>
      </c>
      <c r="P281" s="6">
        <v>0</v>
      </c>
      <c r="Q281" s="6">
        <v>0.38358695652173919</v>
      </c>
      <c r="R281" s="6">
        <f>SUM(NonNurse[[#This Row],[Qualified Activities Professional Hours]],NonNurse[[#This Row],[Other Activities Professional Hours]])/NonNurse[[#This Row],[MDS Census]]</f>
        <v>2.2826649417852524E-2</v>
      </c>
      <c r="S281" s="6">
        <v>9.2717391304347835E-2</v>
      </c>
      <c r="T281" s="6">
        <v>0.54608695652173922</v>
      </c>
      <c r="U281" s="6">
        <v>0</v>
      </c>
      <c r="V281" s="6">
        <f>SUM(NonNurse[[#This Row],[Occupational Therapist Hours]],NonNurse[[#This Row],[OT Assistant Hours]],NonNurse[[#This Row],[OT Aide Hours]])/NonNurse[[#This Row],[MDS Census]]</f>
        <v>3.8014230271668829E-2</v>
      </c>
      <c r="W281" s="6">
        <v>4.3152173913043483E-2</v>
      </c>
      <c r="X281" s="6">
        <v>0.22184782608695652</v>
      </c>
      <c r="Y281" s="6">
        <v>0</v>
      </c>
      <c r="Z281" s="6">
        <f>SUM(NonNurse[[#This Row],[Physical Therapist (PT) Hours]],NonNurse[[#This Row],[PT Assistant Hours]],NonNurse[[#This Row],[PT Aide Hours]])/NonNurse[[#This Row],[MDS Census]]</f>
        <v>1.5769728331177232E-2</v>
      </c>
      <c r="AA281" s="6">
        <v>0</v>
      </c>
      <c r="AB281" s="6">
        <v>0</v>
      </c>
      <c r="AC281" s="6">
        <v>0</v>
      </c>
      <c r="AD281" s="6">
        <v>0</v>
      </c>
      <c r="AE281" s="6">
        <v>0</v>
      </c>
      <c r="AF281" s="6">
        <v>0</v>
      </c>
      <c r="AG281" s="6">
        <v>0</v>
      </c>
      <c r="AH281" s="1">
        <v>265501</v>
      </c>
      <c r="AI281">
        <v>7</v>
      </c>
    </row>
    <row r="282" spans="1:35" x14ac:dyDescent="0.25">
      <c r="A282" t="s">
        <v>496</v>
      </c>
      <c r="B282" t="s">
        <v>59</v>
      </c>
      <c r="C282" t="s">
        <v>740</v>
      </c>
      <c r="D282" t="s">
        <v>603</v>
      </c>
      <c r="E282" s="6">
        <v>58.521739130434781</v>
      </c>
      <c r="F282" s="6">
        <v>9.6641304347826065</v>
      </c>
      <c r="G282" s="6">
        <v>5.9782608695652176E-2</v>
      </c>
      <c r="H282" s="6">
        <v>0.1983695652173913</v>
      </c>
      <c r="I282" s="6">
        <v>0.36956521739130432</v>
      </c>
      <c r="J282" s="6">
        <v>0</v>
      </c>
      <c r="K282" s="6">
        <v>0.29347826086956524</v>
      </c>
      <c r="L282" s="6">
        <v>2.0893478260869567</v>
      </c>
      <c r="M282" s="6">
        <v>0.16847826086956522</v>
      </c>
      <c r="N282" s="6">
        <v>6.5236956521739158</v>
      </c>
      <c r="O282" s="6">
        <f>SUM(NonNurse[[#This Row],[Qualified Social Work Staff Hours]],NonNurse[[#This Row],[Other Social Work Staff Hours]])/NonNurse[[#This Row],[MDS Census]]</f>
        <v>0.11435364041604761</v>
      </c>
      <c r="P282" s="6">
        <v>5.4679347826086966</v>
      </c>
      <c r="Q282" s="6">
        <v>0</v>
      </c>
      <c r="R282" s="6">
        <f>SUM(NonNurse[[#This Row],[Qualified Activities Professional Hours]],NonNurse[[#This Row],[Other Activities Professional Hours]])/NonNurse[[#This Row],[MDS Census]]</f>
        <v>9.343424962852899E-2</v>
      </c>
      <c r="S282" s="6">
        <v>0.40434782608695641</v>
      </c>
      <c r="T282" s="6">
        <v>4.4659782608695648</v>
      </c>
      <c r="U282" s="6">
        <v>0</v>
      </c>
      <c r="V282" s="6">
        <f>SUM(NonNurse[[#This Row],[Occupational Therapist Hours]],NonNurse[[#This Row],[OT Assistant Hours]],NonNurse[[#This Row],[OT Aide Hours]])/NonNurse[[#This Row],[MDS Census]]</f>
        <v>8.3222511144130762E-2</v>
      </c>
      <c r="W282" s="6">
        <v>0.38923913043478264</v>
      </c>
      <c r="X282" s="6">
        <v>7.6123913043478275</v>
      </c>
      <c r="Y282" s="6">
        <v>0</v>
      </c>
      <c r="Z282" s="6">
        <f>SUM(NonNurse[[#This Row],[Physical Therapist (PT) Hours]],NonNurse[[#This Row],[PT Assistant Hours]],NonNurse[[#This Row],[PT Aide Hours]])/NonNurse[[#This Row],[MDS Census]]</f>
        <v>0.13672919762258548</v>
      </c>
      <c r="AA282" s="6">
        <v>0</v>
      </c>
      <c r="AB282" s="6">
        <v>0</v>
      </c>
      <c r="AC282" s="6">
        <v>0</v>
      </c>
      <c r="AD282" s="6">
        <v>0</v>
      </c>
      <c r="AE282" s="6">
        <v>0</v>
      </c>
      <c r="AF282" s="6">
        <v>0</v>
      </c>
      <c r="AG282" s="6">
        <v>0</v>
      </c>
      <c r="AH282" s="1">
        <v>265209</v>
      </c>
      <c r="AI282">
        <v>7</v>
      </c>
    </row>
    <row r="283" spans="1:35" x14ac:dyDescent="0.25">
      <c r="A283" t="s">
        <v>496</v>
      </c>
      <c r="B283" t="s">
        <v>84</v>
      </c>
      <c r="C283" t="s">
        <v>700</v>
      </c>
      <c r="D283" t="s">
        <v>531</v>
      </c>
      <c r="E283" s="6">
        <v>119.97826086956522</v>
      </c>
      <c r="F283" s="6">
        <v>10.627717391304348</v>
      </c>
      <c r="G283" s="6">
        <v>0</v>
      </c>
      <c r="H283" s="6">
        <v>0.40489130434782611</v>
      </c>
      <c r="I283" s="6">
        <v>0</v>
      </c>
      <c r="J283" s="6">
        <v>0</v>
      </c>
      <c r="K283" s="6">
        <v>0</v>
      </c>
      <c r="L283" s="6">
        <v>3.2129347826086954</v>
      </c>
      <c r="M283" s="6">
        <v>0</v>
      </c>
      <c r="N283" s="6">
        <v>14.695</v>
      </c>
      <c r="O283" s="6">
        <f>SUM(NonNurse[[#This Row],[Qualified Social Work Staff Hours]],NonNurse[[#This Row],[Other Social Work Staff Hours]])/NonNurse[[#This Row],[MDS Census]]</f>
        <v>0.12248052183366552</v>
      </c>
      <c r="P283" s="6">
        <v>4.9655434782608703</v>
      </c>
      <c r="Q283" s="6">
        <v>19.149891304347836</v>
      </c>
      <c r="R283" s="6">
        <f>SUM(NonNurse[[#This Row],[Qualified Activities Professional Hours]],NonNurse[[#This Row],[Other Activities Professional Hours]])/NonNurse[[#This Row],[MDS Census]]</f>
        <v>0.20099836926979534</v>
      </c>
      <c r="S283" s="6">
        <v>5.0218478260869572</v>
      </c>
      <c r="T283" s="6">
        <v>4.2108695652173926</v>
      </c>
      <c r="U283" s="6">
        <v>0</v>
      </c>
      <c r="V283" s="6">
        <f>SUM(NonNurse[[#This Row],[Occupational Therapist Hours]],NonNurse[[#This Row],[OT Assistant Hours]],NonNurse[[#This Row],[OT Aide Hours]])/NonNurse[[#This Row],[MDS Census]]</f>
        <v>7.6953252400797256E-2</v>
      </c>
      <c r="W283" s="6">
        <v>1.2186956521739132</v>
      </c>
      <c r="X283" s="6">
        <v>9.8640217391304343</v>
      </c>
      <c r="Y283" s="6">
        <v>0</v>
      </c>
      <c r="Z283" s="6">
        <f>SUM(NonNurse[[#This Row],[Physical Therapist (PT) Hours]],NonNurse[[#This Row],[PT Assistant Hours]],NonNurse[[#This Row],[PT Aide Hours]])/NonNurse[[#This Row],[MDS Census]]</f>
        <v>9.2372712447907235E-2</v>
      </c>
      <c r="AA283" s="6">
        <v>0</v>
      </c>
      <c r="AB283" s="6">
        <v>0</v>
      </c>
      <c r="AC283" s="6">
        <v>0</v>
      </c>
      <c r="AD283" s="6">
        <v>0</v>
      </c>
      <c r="AE283" s="6">
        <v>0</v>
      </c>
      <c r="AF283" s="6">
        <v>0</v>
      </c>
      <c r="AG283" s="6">
        <v>0</v>
      </c>
      <c r="AH283" s="1">
        <v>265308</v>
      </c>
      <c r="AI283">
        <v>7</v>
      </c>
    </row>
    <row r="284" spans="1:35" x14ac:dyDescent="0.25">
      <c r="A284" t="s">
        <v>496</v>
      </c>
      <c r="B284" t="s">
        <v>35</v>
      </c>
      <c r="C284" t="s">
        <v>731</v>
      </c>
      <c r="D284" t="s">
        <v>599</v>
      </c>
      <c r="E284" s="6">
        <v>60.576086956521742</v>
      </c>
      <c r="F284" s="6">
        <v>5.4782608695652177</v>
      </c>
      <c r="G284" s="6">
        <v>3.2608695652173912E-2</v>
      </c>
      <c r="H284" s="6">
        <v>3.2608695652173912E-2</v>
      </c>
      <c r="I284" s="6">
        <v>1.576086956521739</v>
      </c>
      <c r="J284" s="6">
        <v>0</v>
      </c>
      <c r="K284" s="6">
        <v>0</v>
      </c>
      <c r="L284" s="6">
        <v>7.7282608695652177</v>
      </c>
      <c r="M284" s="6">
        <v>4.5543478260869561</v>
      </c>
      <c r="N284" s="6">
        <v>4.8641304347826084</v>
      </c>
      <c r="O284" s="6">
        <f>SUM(NonNurse[[#This Row],[Qualified Social Work Staff Hours]],NonNurse[[#This Row],[Other Social Work Staff Hours]])/NonNurse[[#This Row],[MDS Census]]</f>
        <v>0.15548178718822894</v>
      </c>
      <c r="P284" s="6">
        <v>5.5135869565217392</v>
      </c>
      <c r="Q284" s="6">
        <v>10.255434782608695</v>
      </c>
      <c r="R284" s="6">
        <f>SUM(NonNurse[[#This Row],[Qualified Activities Professional Hours]],NonNurse[[#This Row],[Other Activities Professional Hours]])/NonNurse[[#This Row],[MDS Census]]</f>
        <v>0.26031760272743582</v>
      </c>
      <c r="S284" s="6">
        <v>17.472826086956523</v>
      </c>
      <c r="T284" s="6">
        <v>8.1902173913043477</v>
      </c>
      <c r="U284" s="6">
        <v>0</v>
      </c>
      <c r="V284" s="6">
        <f>SUM(NonNurse[[#This Row],[Occupational Therapist Hours]],NonNurse[[#This Row],[OT Assistant Hours]],NonNurse[[#This Row],[OT Aide Hours]])/NonNurse[[#This Row],[MDS Census]]</f>
        <v>0.42364973981697468</v>
      </c>
      <c r="W284" s="6">
        <v>10.165760869565217</v>
      </c>
      <c r="X284" s="6">
        <v>5.3586956521739131</v>
      </c>
      <c r="Y284" s="6">
        <v>0</v>
      </c>
      <c r="Z284" s="6">
        <f>SUM(NonNurse[[#This Row],[Physical Therapist (PT) Hours]],NonNurse[[#This Row],[PT Assistant Hours]],NonNurse[[#This Row],[PT Aide Hours]])/NonNurse[[#This Row],[MDS Census]]</f>
        <v>0.25628027992104785</v>
      </c>
      <c r="AA284" s="6">
        <v>0</v>
      </c>
      <c r="AB284" s="6">
        <v>0</v>
      </c>
      <c r="AC284" s="6">
        <v>0</v>
      </c>
      <c r="AD284" s="6">
        <v>0</v>
      </c>
      <c r="AE284" s="6">
        <v>0</v>
      </c>
      <c r="AF284" s="6">
        <v>0</v>
      </c>
      <c r="AG284" s="6">
        <v>3.2608695652173912E-2</v>
      </c>
      <c r="AH284" s="1">
        <v>265158</v>
      </c>
      <c r="AI284">
        <v>7</v>
      </c>
    </row>
    <row r="285" spans="1:35" x14ac:dyDescent="0.25">
      <c r="A285" t="s">
        <v>496</v>
      </c>
      <c r="B285" t="s">
        <v>47</v>
      </c>
      <c r="C285" t="s">
        <v>735</v>
      </c>
      <c r="D285" t="s">
        <v>559</v>
      </c>
      <c r="E285" s="6">
        <v>85.413043478260875</v>
      </c>
      <c r="F285" s="6">
        <v>5.4782608695652177</v>
      </c>
      <c r="G285" s="6">
        <v>0.10978260869565216</v>
      </c>
      <c r="H285" s="6">
        <v>0</v>
      </c>
      <c r="I285" s="6">
        <v>1.9021739130434783</v>
      </c>
      <c r="J285" s="6">
        <v>0</v>
      </c>
      <c r="K285" s="6">
        <v>0</v>
      </c>
      <c r="L285" s="6">
        <v>1.8641304347826086</v>
      </c>
      <c r="M285" s="6">
        <v>10.154891304347826</v>
      </c>
      <c r="N285" s="6">
        <v>0</v>
      </c>
      <c r="O285" s="6">
        <f>SUM(NonNurse[[#This Row],[Qualified Social Work Staff Hours]],NonNurse[[#This Row],[Other Social Work Staff Hours]])/NonNurse[[#This Row],[MDS Census]]</f>
        <v>0.11889157546449478</v>
      </c>
      <c r="P285" s="6">
        <v>5.0896739130434785</v>
      </c>
      <c r="Q285" s="6">
        <v>4.5217391304347823</v>
      </c>
      <c r="R285" s="6">
        <f>SUM(NonNurse[[#This Row],[Qualified Activities Professional Hours]],NonNurse[[#This Row],[Other Activities Professional Hours]])/NonNurse[[#This Row],[MDS Census]]</f>
        <v>0.11252863324001018</v>
      </c>
      <c r="S285" s="6">
        <v>4.9673913043478262</v>
      </c>
      <c r="T285" s="6">
        <v>1.9809782608695652</v>
      </c>
      <c r="U285" s="6">
        <v>0</v>
      </c>
      <c r="V285" s="6">
        <f>SUM(NonNurse[[#This Row],[Occupational Therapist Hours]],NonNurse[[#This Row],[OT Assistant Hours]],NonNurse[[#This Row],[OT Aide Hours]])/NonNurse[[#This Row],[MDS Census]]</f>
        <v>8.1350216340035628E-2</v>
      </c>
      <c r="W285" s="6">
        <v>3.1793478260869565</v>
      </c>
      <c r="X285" s="6">
        <v>5.3559782608695654</v>
      </c>
      <c r="Y285" s="6">
        <v>0</v>
      </c>
      <c r="Z285" s="6">
        <f>SUM(NonNurse[[#This Row],[Physical Therapist (PT) Hours]],NonNurse[[#This Row],[PT Assistant Hours]],NonNurse[[#This Row],[PT Aide Hours]])/NonNurse[[#This Row],[MDS Census]]</f>
        <v>9.9930007635530657E-2</v>
      </c>
      <c r="AA285" s="6">
        <v>0</v>
      </c>
      <c r="AB285" s="6">
        <v>0</v>
      </c>
      <c r="AC285" s="6">
        <v>0</v>
      </c>
      <c r="AD285" s="6">
        <v>0</v>
      </c>
      <c r="AE285" s="6">
        <v>0</v>
      </c>
      <c r="AF285" s="6">
        <v>0</v>
      </c>
      <c r="AG285" s="6">
        <v>0</v>
      </c>
      <c r="AH285" s="1">
        <v>265175</v>
      </c>
      <c r="AI285">
        <v>7</v>
      </c>
    </row>
    <row r="286" spans="1:35" x14ac:dyDescent="0.25">
      <c r="A286" t="s">
        <v>496</v>
      </c>
      <c r="B286" t="s">
        <v>42</v>
      </c>
      <c r="C286" t="s">
        <v>732</v>
      </c>
      <c r="D286" t="s">
        <v>600</v>
      </c>
      <c r="E286" s="6">
        <v>77.173913043478265</v>
      </c>
      <c r="F286" s="6">
        <v>5.3043478260869561</v>
      </c>
      <c r="G286" s="6">
        <v>0.22826086956521738</v>
      </c>
      <c r="H286" s="6">
        <v>8.6956521739130432E-2</v>
      </c>
      <c r="I286" s="6">
        <v>1.576086956521739</v>
      </c>
      <c r="J286" s="6">
        <v>0</v>
      </c>
      <c r="K286" s="6">
        <v>0</v>
      </c>
      <c r="L286" s="6">
        <v>0.94293478260869568</v>
      </c>
      <c r="M286" s="6">
        <v>4.6385869565217392</v>
      </c>
      <c r="N286" s="6">
        <v>4.9157608695652177</v>
      </c>
      <c r="O286" s="6">
        <f>SUM(NonNurse[[#This Row],[Qualified Social Work Staff Hours]],NonNurse[[#This Row],[Other Social Work Staff Hours]])/NonNurse[[#This Row],[MDS Census]]</f>
        <v>0.12380281690140844</v>
      </c>
      <c r="P286" s="6">
        <v>4.7095652173913036</v>
      </c>
      <c r="Q286" s="6">
        <v>2.5516304347826089</v>
      </c>
      <c r="R286" s="6">
        <f>SUM(NonNurse[[#This Row],[Qualified Activities Professional Hours]],NonNurse[[#This Row],[Other Activities Professional Hours]])/NonNurse[[#This Row],[MDS Census]]</f>
        <v>9.4088732394366173E-2</v>
      </c>
      <c r="S286" s="6">
        <v>5.0733695652173916</v>
      </c>
      <c r="T286" s="6">
        <v>0</v>
      </c>
      <c r="U286" s="6">
        <v>0</v>
      </c>
      <c r="V286" s="6">
        <f>SUM(NonNurse[[#This Row],[Occupational Therapist Hours]],NonNurse[[#This Row],[OT Assistant Hours]],NonNurse[[#This Row],[OT Aide Hours]])/NonNurse[[#This Row],[MDS Census]]</f>
        <v>6.5739436619718303E-2</v>
      </c>
      <c r="W286" s="6">
        <v>9.4048913043478262</v>
      </c>
      <c r="X286" s="6">
        <v>0.13315217391304349</v>
      </c>
      <c r="Y286" s="6">
        <v>0</v>
      </c>
      <c r="Z286" s="6">
        <f>SUM(NonNurse[[#This Row],[Physical Therapist (PT) Hours]],NonNurse[[#This Row],[PT Assistant Hours]],NonNurse[[#This Row],[PT Aide Hours]])/NonNurse[[#This Row],[MDS Census]]</f>
        <v>0.12359154929577464</v>
      </c>
      <c r="AA286" s="6">
        <v>0</v>
      </c>
      <c r="AB286" s="6">
        <v>0</v>
      </c>
      <c r="AC286" s="6">
        <v>0</v>
      </c>
      <c r="AD286" s="6">
        <v>0</v>
      </c>
      <c r="AE286" s="6">
        <v>0</v>
      </c>
      <c r="AF286" s="6">
        <v>0</v>
      </c>
      <c r="AG286" s="6">
        <v>0</v>
      </c>
      <c r="AH286" s="1">
        <v>265168</v>
      </c>
      <c r="AI286">
        <v>7</v>
      </c>
    </row>
    <row r="287" spans="1:35" x14ac:dyDescent="0.25">
      <c r="A287" t="s">
        <v>496</v>
      </c>
      <c r="B287" t="s">
        <v>87</v>
      </c>
      <c r="C287" t="s">
        <v>752</v>
      </c>
      <c r="D287" t="s">
        <v>593</v>
      </c>
      <c r="E287" s="6">
        <v>177.81521739130434</v>
      </c>
      <c r="F287" s="6">
        <v>5.0869565217391308</v>
      </c>
      <c r="G287" s="6">
        <v>8.1521739130434784E-2</v>
      </c>
      <c r="H287" s="6">
        <v>1.0271739130434783</v>
      </c>
      <c r="I287" s="6">
        <v>5.4347826086956523</v>
      </c>
      <c r="J287" s="6">
        <v>0</v>
      </c>
      <c r="K287" s="6">
        <v>0.10054347826086957</v>
      </c>
      <c r="L287" s="6">
        <v>4.1358695652173916</v>
      </c>
      <c r="M287" s="6">
        <v>23.516304347826086</v>
      </c>
      <c r="N287" s="6">
        <v>5.1032608695652177</v>
      </c>
      <c r="O287" s="6">
        <f>SUM(NonNurse[[#This Row],[Qualified Social Work Staff Hours]],NonNurse[[#This Row],[Other Social Work Staff Hours]])/NonNurse[[#This Row],[MDS Census]]</f>
        <v>0.16095115838376428</v>
      </c>
      <c r="P287" s="6">
        <v>5.7554347826086953</v>
      </c>
      <c r="Q287" s="6">
        <v>14.538043478260869</v>
      </c>
      <c r="R287" s="6">
        <f>SUM(NonNurse[[#This Row],[Qualified Activities Professional Hours]],NonNurse[[#This Row],[Other Activities Professional Hours]])/NonNurse[[#This Row],[MDS Census]]</f>
        <v>0.11412678036554801</v>
      </c>
      <c r="S287" s="6">
        <v>9.0407608695652169</v>
      </c>
      <c r="T287" s="6">
        <v>7.0978260869565215</v>
      </c>
      <c r="U287" s="6">
        <v>1.173913043478261</v>
      </c>
      <c r="V287" s="6">
        <f>SUM(NonNurse[[#This Row],[Occupational Therapist Hours]],NonNurse[[#This Row],[OT Assistant Hours]],NonNurse[[#This Row],[OT Aide Hours]])/NonNurse[[#This Row],[MDS Census]]</f>
        <v>9.7362308209548262E-2</v>
      </c>
      <c r="W287" s="6">
        <v>10.894021739130435</v>
      </c>
      <c r="X287" s="6">
        <v>6.7309782608695654</v>
      </c>
      <c r="Y287" s="6">
        <v>0</v>
      </c>
      <c r="Z287" s="6">
        <f>SUM(NonNurse[[#This Row],[Physical Therapist (PT) Hours]],NonNurse[[#This Row],[PT Assistant Hours]],NonNurse[[#This Row],[PT Aide Hours]])/NonNurse[[#This Row],[MDS Census]]</f>
        <v>9.9119750596002199E-2</v>
      </c>
      <c r="AA287" s="6">
        <v>0</v>
      </c>
      <c r="AB287" s="6">
        <v>0</v>
      </c>
      <c r="AC287" s="6">
        <v>0</v>
      </c>
      <c r="AD287" s="6">
        <v>0</v>
      </c>
      <c r="AE287" s="6">
        <v>0</v>
      </c>
      <c r="AF287" s="6">
        <v>0</v>
      </c>
      <c r="AG287" s="6">
        <v>0.20652173913043478</v>
      </c>
      <c r="AH287" s="1">
        <v>265318</v>
      </c>
      <c r="AI287">
        <v>7</v>
      </c>
    </row>
    <row r="288" spans="1:35" x14ac:dyDescent="0.25">
      <c r="A288" t="s">
        <v>496</v>
      </c>
      <c r="B288" t="s">
        <v>41</v>
      </c>
      <c r="C288" t="s">
        <v>683</v>
      </c>
      <c r="D288" t="s">
        <v>589</v>
      </c>
      <c r="E288" s="6">
        <v>75.565217391304344</v>
      </c>
      <c r="F288" s="6">
        <v>4.7826086956521738</v>
      </c>
      <c r="G288" s="6">
        <v>0.35869565217391303</v>
      </c>
      <c r="H288" s="6">
        <v>0.65760869565217395</v>
      </c>
      <c r="I288" s="6">
        <v>5.1304347826086953</v>
      </c>
      <c r="J288" s="6">
        <v>0</v>
      </c>
      <c r="K288" s="6">
        <v>0</v>
      </c>
      <c r="L288" s="6">
        <v>2.4076086956521738</v>
      </c>
      <c r="M288" s="6">
        <v>13.502717391304348</v>
      </c>
      <c r="N288" s="6">
        <v>0</v>
      </c>
      <c r="O288" s="6">
        <f>SUM(NonNurse[[#This Row],[Qualified Social Work Staff Hours]],NonNurse[[#This Row],[Other Social Work Staff Hours]])/NonNurse[[#This Row],[MDS Census]]</f>
        <v>0.17868958573072496</v>
      </c>
      <c r="P288" s="6">
        <v>9.5217391304347831</v>
      </c>
      <c r="Q288" s="6">
        <v>7.2472826086956523</v>
      </c>
      <c r="R288" s="6">
        <f>SUM(NonNurse[[#This Row],[Qualified Activities Professional Hours]],NonNurse[[#This Row],[Other Activities Professional Hours]])/NonNurse[[#This Row],[MDS Census]]</f>
        <v>0.22191455696202536</v>
      </c>
      <c r="S288" s="6">
        <v>4.7364130434782608</v>
      </c>
      <c r="T288" s="6">
        <v>1.3695652173913044</v>
      </c>
      <c r="U288" s="6">
        <v>2.8043478260869565</v>
      </c>
      <c r="V288" s="6">
        <f>SUM(NonNurse[[#This Row],[Occupational Therapist Hours]],NonNurse[[#This Row],[OT Assistant Hours]],NonNurse[[#This Row],[OT Aide Hours]])/NonNurse[[#This Row],[MDS Census]]</f>
        <v>0.11791570771001152</v>
      </c>
      <c r="W288" s="6">
        <v>0.53532608695652173</v>
      </c>
      <c r="X288" s="6">
        <v>3.4076086956521738</v>
      </c>
      <c r="Y288" s="6">
        <v>1.1195652173913044</v>
      </c>
      <c r="Z288" s="6">
        <f>SUM(NonNurse[[#This Row],[Physical Therapist (PT) Hours]],NonNurse[[#This Row],[PT Assistant Hours]],NonNurse[[#This Row],[PT Aide Hours]])/NonNurse[[#This Row],[MDS Census]]</f>
        <v>6.6995109321058691E-2</v>
      </c>
      <c r="AA288" s="6">
        <v>0</v>
      </c>
      <c r="AB288" s="6">
        <v>0</v>
      </c>
      <c r="AC288" s="6">
        <v>0</v>
      </c>
      <c r="AD288" s="6">
        <v>0</v>
      </c>
      <c r="AE288" s="6">
        <v>0</v>
      </c>
      <c r="AF288" s="6">
        <v>0</v>
      </c>
      <c r="AG288" s="6">
        <v>0</v>
      </c>
      <c r="AH288" s="1">
        <v>265166</v>
      </c>
      <c r="AI288">
        <v>7</v>
      </c>
    </row>
    <row r="289" spans="1:35" x14ac:dyDescent="0.25">
      <c r="A289" t="s">
        <v>496</v>
      </c>
      <c r="B289" t="s">
        <v>32</v>
      </c>
      <c r="C289" t="s">
        <v>730</v>
      </c>
      <c r="D289" t="s">
        <v>598</v>
      </c>
      <c r="E289" s="6">
        <v>59.086956521739133</v>
      </c>
      <c r="F289" s="6">
        <v>5.3913043478260869</v>
      </c>
      <c r="G289" s="6">
        <v>0</v>
      </c>
      <c r="H289" s="6">
        <v>0.14673913043478262</v>
      </c>
      <c r="I289" s="6">
        <v>0.35869565217391303</v>
      </c>
      <c r="J289" s="6">
        <v>0</v>
      </c>
      <c r="K289" s="6">
        <v>0</v>
      </c>
      <c r="L289" s="6">
        <v>0.15489130434782608</v>
      </c>
      <c r="M289" s="6">
        <v>5.6521739130434785</v>
      </c>
      <c r="N289" s="6">
        <v>5.2065217391304346</v>
      </c>
      <c r="O289" s="6">
        <f>SUM(NonNurse[[#This Row],[Qualified Social Work Staff Hours]],NonNurse[[#This Row],[Other Social Work Staff Hours]])/NonNurse[[#This Row],[MDS Census]]</f>
        <v>0.18377483443708612</v>
      </c>
      <c r="P289" s="6">
        <v>5.7554347826086953</v>
      </c>
      <c r="Q289" s="6">
        <v>3.7065217391304346</v>
      </c>
      <c r="R289" s="6">
        <f>SUM(NonNurse[[#This Row],[Qualified Activities Professional Hours]],NonNurse[[#This Row],[Other Activities Professional Hours]])/NonNurse[[#This Row],[MDS Census]]</f>
        <v>0.16013612950699041</v>
      </c>
      <c r="S289" s="6">
        <v>6.7934782608695649E-2</v>
      </c>
      <c r="T289" s="6">
        <v>1.0869565217391304E-2</v>
      </c>
      <c r="U289" s="6">
        <v>4.7173913043478262</v>
      </c>
      <c r="V289" s="6">
        <f>SUM(NonNurse[[#This Row],[Occupational Therapist Hours]],NonNurse[[#This Row],[OT Assistant Hours]],NonNurse[[#This Row],[OT Aide Hours]])/NonNurse[[#This Row],[MDS Census]]</f>
        <v>8.1171817512877109E-2</v>
      </c>
      <c r="W289" s="6">
        <v>2.3451086956521738</v>
      </c>
      <c r="X289" s="6">
        <v>8.6956521739130432E-2</v>
      </c>
      <c r="Y289" s="6">
        <v>0</v>
      </c>
      <c r="Z289" s="6">
        <f>SUM(NonNurse[[#This Row],[Physical Therapist (PT) Hours]],NonNurse[[#This Row],[PT Assistant Hours]],NonNurse[[#This Row],[PT Aide Hours]])/NonNurse[[#This Row],[MDS Census]]</f>
        <v>4.1160779985283294E-2</v>
      </c>
      <c r="AA289" s="6">
        <v>0</v>
      </c>
      <c r="AB289" s="6">
        <v>0</v>
      </c>
      <c r="AC289" s="6">
        <v>0</v>
      </c>
      <c r="AD289" s="6">
        <v>0</v>
      </c>
      <c r="AE289" s="6">
        <v>0</v>
      </c>
      <c r="AF289" s="6">
        <v>0</v>
      </c>
      <c r="AG289" s="6">
        <v>4.619565217391304E-2</v>
      </c>
      <c r="AH289" s="1">
        <v>265155</v>
      </c>
      <c r="AI289">
        <v>7</v>
      </c>
    </row>
    <row r="290" spans="1:35" x14ac:dyDescent="0.25">
      <c r="A290" t="s">
        <v>496</v>
      </c>
      <c r="B290" t="s">
        <v>317</v>
      </c>
      <c r="C290" t="s">
        <v>830</v>
      </c>
      <c r="D290" t="s">
        <v>566</v>
      </c>
      <c r="E290" s="6">
        <v>67.576086956521735</v>
      </c>
      <c r="F290" s="6">
        <v>0</v>
      </c>
      <c r="G290" s="6">
        <v>0</v>
      </c>
      <c r="H290" s="6">
        <v>0</v>
      </c>
      <c r="I290" s="6">
        <v>0</v>
      </c>
      <c r="J290" s="6">
        <v>0</v>
      </c>
      <c r="K290" s="6">
        <v>0</v>
      </c>
      <c r="L290" s="6">
        <v>0.44108695652173913</v>
      </c>
      <c r="M290" s="6">
        <v>0</v>
      </c>
      <c r="N290" s="6">
        <v>0</v>
      </c>
      <c r="O290" s="6">
        <f>SUM(NonNurse[[#This Row],[Qualified Social Work Staff Hours]],NonNurse[[#This Row],[Other Social Work Staff Hours]])/NonNurse[[#This Row],[MDS Census]]</f>
        <v>0</v>
      </c>
      <c r="P290" s="6">
        <v>0</v>
      </c>
      <c r="Q290" s="6">
        <v>0</v>
      </c>
      <c r="R290" s="6">
        <f>SUM(NonNurse[[#This Row],[Qualified Activities Professional Hours]],NonNurse[[#This Row],[Other Activities Professional Hours]])/NonNurse[[#This Row],[MDS Census]]</f>
        <v>0</v>
      </c>
      <c r="S290" s="6">
        <v>2.7721739130434773</v>
      </c>
      <c r="T290" s="6">
        <v>0.25673913043478264</v>
      </c>
      <c r="U290" s="6">
        <v>0</v>
      </c>
      <c r="V290" s="6">
        <f>SUM(NonNurse[[#This Row],[Occupational Therapist Hours]],NonNurse[[#This Row],[OT Assistant Hours]],NonNurse[[#This Row],[OT Aide Hours]])/NonNurse[[#This Row],[MDS Census]]</f>
        <v>4.4822261540936131E-2</v>
      </c>
      <c r="W290" s="6">
        <v>0.94293478260869568</v>
      </c>
      <c r="X290" s="6">
        <v>6.0892391304347857</v>
      </c>
      <c r="Y290" s="6">
        <v>0</v>
      </c>
      <c r="Z290" s="6">
        <f>SUM(NonNurse[[#This Row],[Physical Therapist (PT) Hours]],NonNurse[[#This Row],[PT Assistant Hours]],NonNurse[[#This Row],[PT Aide Hours]])/NonNurse[[#This Row],[MDS Census]]</f>
        <v>0.10406305291941456</v>
      </c>
      <c r="AA290" s="6">
        <v>0</v>
      </c>
      <c r="AB290" s="6">
        <v>0</v>
      </c>
      <c r="AC290" s="6">
        <v>0</v>
      </c>
      <c r="AD290" s="6">
        <v>0</v>
      </c>
      <c r="AE290" s="6">
        <v>0</v>
      </c>
      <c r="AF290" s="6">
        <v>0</v>
      </c>
      <c r="AG290" s="6">
        <v>0</v>
      </c>
      <c r="AH290" s="1">
        <v>265698</v>
      </c>
      <c r="AI290">
        <v>7</v>
      </c>
    </row>
    <row r="291" spans="1:35" x14ac:dyDescent="0.25">
      <c r="A291" t="s">
        <v>496</v>
      </c>
      <c r="B291" t="s">
        <v>90</v>
      </c>
      <c r="C291" t="s">
        <v>756</v>
      </c>
      <c r="D291" t="s">
        <v>565</v>
      </c>
      <c r="E291" s="6">
        <v>51.380434782608695</v>
      </c>
      <c r="F291" s="6">
        <v>10.335652173913042</v>
      </c>
      <c r="G291" s="6">
        <v>0.57880434782608692</v>
      </c>
      <c r="H291" s="6">
        <v>0.17119565217391305</v>
      </c>
      <c r="I291" s="6">
        <v>0.27173913043478259</v>
      </c>
      <c r="J291" s="6">
        <v>0</v>
      </c>
      <c r="K291" s="6">
        <v>0.25271739130434784</v>
      </c>
      <c r="L291" s="6">
        <v>0.49934782608695666</v>
      </c>
      <c r="M291" s="6">
        <v>0</v>
      </c>
      <c r="N291" s="6">
        <v>5.1772826086956512</v>
      </c>
      <c r="O291" s="6">
        <f>SUM(NonNurse[[#This Row],[Qualified Social Work Staff Hours]],NonNurse[[#This Row],[Other Social Work Staff Hours]])/NonNurse[[#This Row],[MDS Census]]</f>
        <v>0.10076369790564839</v>
      </c>
      <c r="P291" s="6">
        <v>5.2628260869565198</v>
      </c>
      <c r="Q291" s="6">
        <v>0</v>
      </c>
      <c r="R291" s="6">
        <f>SUM(NonNurse[[#This Row],[Qualified Activities Professional Hours]],NonNurse[[#This Row],[Other Activities Professional Hours]])/NonNurse[[#This Row],[MDS Census]]</f>
        <v>0.10242860165009517</v>
      </c>
      <c r="S291" s="6">
        <v>0.38326086956521738</v>
      </c>
      <c r="T291" s="6">
        <v>3.0545652173913034</v>
      </c>
      <c r="U291" s="6">
        <v>0</v>
      </c>
      <c r="V291" s="6">
        <f>SUM(NonNurse[[#This Row],[Occupational Therapist Hours]],NonNurse[[#This Row],[OT Assistant Hours]],NonNurse[[#This Row],[OT Aide Hours]])/NonNurse[[#This Row],[MDS Census]]</f>
        <v>6.6909244764120995E-2</v>
      </c>
      <c r="W291" s="6">
        <v>0.35576086956521741</v>
      </c>
      <c r="X291" s="6">
        <v>3.4255434782608689</v>
      </c>
      <c r="Y291" s="6">
        <v>0</v>
      </c>
      <c r="Z291" s="6">
        <f>SUM(NonNurse[[#This Row],[Physical Therapist (PT) Hours]],NonNurse[[#This Row],[PT Assistant Hours]],NonNurse[[#This Row],[PT Aide Hours]])/NonNurse[[#This Row],[MDS Census]]</f>
        <v>7.3594245821874321E-2</v>
      </c>
      <c r="AA291" s="6">
        <v>0</v>
      </c>
      <c r="AB291" s="6">
        <v>0</v>
      </c>
      <c r="AC291" s="6">
        <v>0</v>
      </c>
      <c r="AD291" s="6">
        <v>0</v>
      </c>
      <c r="AE291" s="6">
        <v>0</v>
      </c>
      <c r="AF291" s="6">
        <v>0</v>
      </c>
      <c r="AG291" s="6">
        <v>0</v>
      </c>
      <c r="AH291" s="1">
        <v>265322</v>
      </c>
      <c r="AI291">
        <v>7</v>
      </c>
    </row>
    <row r="292" spans="1:35" x14ac:dyDescent="0.25">
      <c r="A292" t="s">
        <v>496</v>
      </c>
      <c r="B292" t="s">
        <v>423</v>
      </c>
      <c r="C292" t="s">
        <v>469</v>
      </c>
      <c r="D292" t="s">
        <v>611</v>
      </c>
      <c r="E292" s="6">
        <v>30.717391304347824</v>
      </c>
      <c r="F292" s="6">
        <v>5.4782608695652177</v>
      </c>
      <c r="G292" s="6">
        <v>1.0869565217391304E-2</v>
      </c>
      <c r="H292" s="6">
        <v>0.25271739130434784</v>
      </c>
      <c r="I292" s="6">
        <v>0.13043478260869565</v>
      </c>
      <c r="J292" s="6">
        <v>0</v>
      </c>
      <c r="K292" s="6">
        <v>0</v>
      </c>
      <c r="L292" s="6">
        <v>1.2041304347826089</v>
      </c>
      <c r="M292" s="6">
        <v>0</v>
      </c>
      <c r="N292" s="6">
        <v>4.6575000000000006</v>
      </c>
      <c r="O292" s="6">
        <f>SUM(NonNurse[[#This Row],[Qualified Social Work Staff Hours]],NonNurse[[#This Row],[Other Social Work Staff Hours]])/NonNurse[[#This Row],[MDS Census]]</f>
        <v>0.15162420382165609</v>
      </c>
      <c r="P292" s="6">
        <v>5.297173913043479</v>
      </c>
      <c r="Q292" s="6">
        <v>0</v>
      </c>
      <c r="R292" s="6">
        <f>SUM(NonNurse[[#This Row],[Qualified Activities Professional Hours]],NonNurse[[#This Row],[Other Activities Professional Hours]])/NonNurse[[#This Row],[MDS Census]]</f>
        <v>0.17244869072894553</v>
      </c>
      <c r="S292" s="6">
        <v>0.67630434782608684</v>
      </c>
      <c r="T292" s="6">
        <v>2.9152173913043469</v>
      </c>
      <c r="U292" s="6">
        <v>0</v>
      </c>
      <c r="V292" s="6">
        <f>SUM(NonNurse[[#This Row],[Occupational Therapist Hours]],NonNurse[[#This Row],[OT Assistant Hours]],NonNurse[[#This Row],[OT Aide Hours]])/NonNurse[[#This Row],[MDS Census]]</f>
        <v>0.11692144373673033</v>
      </c>
      <c r="W292" s="6">
        <v>0.5966304347826088</v>
      </c>
      <c r="X292" s="6">
        <v>4.0551086956521729</v>
      </c>
      <c r="Y292" s="6">
        <v>0</v>
      </c>
      <c r="Z292" s="6">
        <f>SUM(NonNurse[[#This Row],[Physical Therapist (PT) Hours]],NonNurse[[#This Row],[PT Assistant Hours]],NonNurse[[#This Row],[PT Aide Hours]])/NonNurse[[#This Row],[MDS Census]]</f>
        <v>0.15143665958952582</v>
      </c>
      <c r="AA292" s="6">
        <v>0</v>
      </c>
      <c r="AB292" s="6">
        <v>0</v>
      </c>
      <c r="AC292" s="6">
        <v>0</v>
      </c>
      <c r="AD292" s="6">
        <v>0</v>
      </c>
      <c r="AE292" s="6">
        <v>0</v>
      </c>
      <c r="AF292" s="6">
        <v>0</v>
      </c>
      <c r="AG292" s="6">
        <v>0</v>
      </c>
      <c r="AH292" s="1">
        <v>265836</v>
      </c>
      <c r="AI292">
        <v>7</v>
      </c>
    </row>
    <row r="293" spans="1:35" x14ac:dyDescent="0.25">
      <c r="A293" t="s">
        <v>496</v>
      </c>
      <c r="B293" t="s">
        <v>248</v>
      </c>
      <c r="C293" t="s">
        <v>716</v>
      </c>
      <c r="D293" t="s">
        <v>593</v>
      </c>
      <c r="E293" s="6">
        <v>40.184782608695649</v>
      </c>
      <c r="F293" s="6">
        <v>5.7391304347826084</v>
      </c>
      <c r="G293" s="6">
        <v>0</v>
      </c>
      <c r="H293" s="6">
        <v>0</v>
      </c>
      <c r="I293" s="6">
        <v>0</v>
      </c>
      <c r="J293" s="6">
        <v>0</v>
      </c>
      <c r="K293" s="6">
        <v>0</v>
      </c>
      <c r="L293" s="6">
        <v>6.8586956521739142E-2</v>
      </c>
      <c r="M293" s="6">
        <v>0</v>
      </c>
      <c r="N293" s="6">
        <v>11.304347826086957</v>
      </c>
      <c r="O293" s="6">
        <f>SUM(NonNurse[[#This Row],[Qualified Social Work Staff Hours]],NonNurse[[#This Row],[Other Social Work Staff Hours]])/NonNurse[[#This Row],[MDS Census]]</f>
        <v>0.28130916959697055</v>
      </c>
      <c r="P293" s="6">
        <v>7.1278260869565191</v>
      </c>
      <c r="Q293" s="6">
        <v>17.460869565217394</v>
      </c>
      <c r="R293" s="6">
        <f>SUM(NonNurse[[#This Row],[Qualified Activities Professional Hours]],NonNurse[[#This Row],[Other Activities Professional Hours]])/NonNurse[[#This Row],[MDS Census]]</f>
        <v>0.61189072220719498</v>
      </c>
      <c r="S293" s="6">
        <v>0.48728260869565215</v>
      </c>
      <c r="T293" s="6">
        <v>5.3541304347826086</v>
      </c>
      <c r="U293" s="6">
        <v>0</v>
      </c>
      <c r="V293" s="6">
        <f>SUM(NonNurse[[#This Row],[Occupational Therapist Hours]],NonNurse[[#This Row],[OT Assistant Hours]],NonNurse[[#This Row],[OT Aide Hours]])/NonNurse[[#This Row],[MDS Census]]</f>
        <v>0.14536380849337302</v>
      </c>
      <c r="W293" s="6">
        <v>0.98423913043478262</v>
      </c>
      <c r="X293" s="6">
        <v>2.4196739130434777</v>
      </c>
      <c r="Y293" s="6">
        <v>0</v>
      </c>
      <c r="Z293" s="6">
        <f>SUM(NonNurse[[#This Row],[Physical Therapist (PT) Hours]],NonNurse[[#This Row],[PT Assistant Hours]],NonNurse[[#This Row],[PT Aide Hours]])/NonNurse[[#This Row],[MDS Census]]</f>
        <v>8.4706518799026229E-2</v>
      </c>
      <c r="AA293" s="6">
        <v>0</v>
      </c>
      <c r="AB293" s="6">
        <v>0</v>
      </c>
      <c r="AC293" s="6">
        <v>0</v>
      </c>
      <c r="AD293" s="6">
        <v>0</v>
      </c>
      <c r="AE293" s="6">
        <v>0</v>
      </c>
      <c r="AF293" s="6">
        <v>0</v>
      </c>
      <c r="AG293" s="6">
        <v>0</v>
      </c>
      <c r="AH293" s="1">
        <v>265578</v>
      </c>
      <c r="AI293">
        <v>7</v>
      </c>
    </row>
    <row r="294" spans="1:35" x14ac:dyDescent="0.25">
      <c r="A294" t="s">
        <v>496</v>
      </c>
      <c r="B294" t="s">
        <v>95</v>
      </c>
      <c r="C294" t="s">
        <v>759</v>
      </c>
      <c r="D294" t="s">
        <v>532</v>
      </c>
      <c r="E294" s="6">
        <v>167.06521739130434</v>
      </c>
      <c r="F294" s="6">
        <v>0</v>
      </c>
      <c r="G294" s="6">
        <v>0.49456521739130432</v>
      </c>
      <c r="H294" s="6">
        <v>0.22826086956521738</v>
      </c>
      <c r="I294" s="6">
        <v>0.57608695652173914</v>
      </c>
      <c r="J294" s="6">
        <v>0</v>
      </c>
      <c r="K294" s="6">
        <v>0</v>
      </c>
      <c r="L294" s="6">
        <v>1.1878260869565218</v>
      </c>
      <c r="M294" s="6">
        <v>0</v>
      </c>
      <c r="N294" s="6">
        <v>0</v>
      </c>
      <c r="O294" s="6">
        <f>SUM(NonNurse[[#This Row],[Qualified Social Work Staff Hours]],NonNurse[[#This Row],[Other Social Work Staff Hours]])/NonNurse[[#This Row],[MDS Census]]</f>
        <v>0</v>
      </c>
      <c r="P294" s="6">
        <v>0</v>
      </c>
      <c r="Q294" s="6">
        <v>0</v>
      </c>
      <c r="R294" s="6">
        <f>SUM(NonNurse[[#This Row],[Qualified Activities Professional Hours]],NonNurse[[#This Row],[Other Activities Professional Hours]])/NonNurse[[#This Row],[MDS Census]]</f>
        <v>0</v>
      </c>
      <c r="S294" s="6">
        <v>2.1408695652173906</v>
      </c>
      <c r="T294" s="6">
        <v>6.9540217391304369</v>
      </c>
      <c r="U294" s="6">
        <v>0</v>
      </c>
      <c r="V294" s="6">
        <f>SUM(NonNurse[[#This Row],[Occupational Therapist Hours]],NonNurse[[#This Row],[OT Assistant Hours]],NonNurse[[#This Row],[OT Aide Hours]])/NonNurse[[#This Row],[MDS Census]]</f>
        <v>5.4439167208848414E-2</v>
      </c>
      <c r="W294" s="6">
        <v>2.6985869565217384</v>
      </c>
      <c r="X294" s="6">
        <v>5.1168478260869552</v>
      </c>
      <c r="Y294" s="6">
        <v>0</v>
      </c>
      <c r="Z294" s="6">
        <f>SUM(NonNurse[[#This Row],[Physical Therapist (PT) Hours]],NonNurse[[#This Row],[PT Assistant Hours]],NonNurse[[#This Row],[PT Aide Hours]])/NonNurse[[#This Row],[MDS Census]]</f>
        <v>4.6780741704619377E-2</v>
      </c>
      <c r="AA294" s="6">
        <v>0</v>
      </c>
      <c r="AB294" s="6">
        <v>0</v>
      </c>
      <c r="AC294" s="6">
        <v>0</v>
      </c>
      <c r="AD294" s="6">
        <v>0</v>
      </c>
      <c r="AE294" s="6">
        <v>0</v>
      </c>
      <c r="AF294" s="6">
        <v>0</v>
      </c>
      <c r="AG294" s="6">
        <v>0.13043478260869565</v>
      </c>
      <c r="AH294" s="1">
        <v>265330</v>
      </c>
      <c r="AI294">
        <v>7</v>
      </c>
    </row>
    <row r="295" spans="1:35" x14ac:dyDescent="0.25">
      <c r="A295" t="s">
        <v>496</v>
      </c>
      <c r="B295" t="s">
        <v>216</v>
      </c>
      <c r="C295" t="s">
        <v>716</v>
      </c>
      <c r="D295" t="s">
        <v>610</v>
      </c>
      <c r="E295" s="6">
        <v>201.5108695652174</v>
      </c>
      <c r="F295" s="6">
        <v>11.130434782608695</v>
      </c>
      <c r="G295" s="6">
        <v>0</v>
      </c>
      <c r="H295" s="6">
        <v>0</v>
      </c>
      <c r="I295" s="6">
        <v>0</v>
      </c>
      <c r="J295" s="6">
        <v>0</v>
      </c>
      <c r="K295" s="6">
        <v>0</v>
      </c>
      <c r="L295" s="6">
        <v>2.0340217391304347</v>
      </c>
      <c r="M295" s="6">
        <v>0</v>
      </c>
      <c r="N295" s="6">
        <v>33.002717391304351</v>
      </c>
      <c r="O295" s="6">
        <f>SUM(NonNurse[[#This Row],[Qualified Social Work Staff Hours]],NonNurse[[#This Row],[Other Social Work Staff Hours]])/NonNurse[[#This Row],[MDS Census]]</f>
        <v>0.1637763633421436</v>
      </c>
      <c r="P295" s="6">
        <v>0</v>
      </c>
      <c r="Q295" s="6">
        <v>26.141304347826086</v>
      </c>
      <c r="R295" s="6">
        <f>SUM(NonNurse[[#This Row],[Qualified Activities Professional Hours]],NonNurse[[#This Row],[Other Activities Professional Hours]])/NonNurse[[#This Row],[MDS Census]]</f>
        <v>0.12972652246615243</v>
      </c>
      <c r="S295" s="6">
        <v>2.0516304347826089</v>
      </c>
      <c r="T295" s="6">
        <v>7.9673913043478262E-2</v>
      </c>
      <c r="U295" s="6">
        <v>0</v>
      </c>
      <c r="V295" s="6">
        <f>SUM(NonNurse[[#This Row],[Occupational Therapist Hours]],NonNurse[[#This Row],[OT Assistant Hours]],NonNurse[[#This Row],[OT Aide Hours]])/NonNurse[[#This Row],[MDS Census]]</f>
        <v>1.0576622255785102E-2</v>
      </c>
      <c r="W295" s="6">
        <v>4.9191304347826081</v>
      </c>
      <c r="X295" s="6">
        <v>0</v>
      </c>
      <c r="Y295" s="6">
        <v>0</v>
      </c>
      <c r="Z295" s="6">
        <f>SUM(NonNurse[[#This Row],[Physical Therapist (PT) Hours]],NonNurse[[#This Row],[PT Assistant Hours]],NonNurse[[#This Row],[PT Aide Hours]])/NonNurse[[#This Row],[MDS Census]]</f>
        <v>2.4411241167268997E-2</v>
      </c>
      <c r="AA295" s="6">
        <v>130.10869565217391</v>
      </c>
      <c r="AB295" s="6">
        <v>0</v>
      </c>
      <c r="AC295" s="6">
        <v>0</v>
      </c>
      <c r="AD295" s="6">
        <v>0</v>
      </c>
      <c r="AE295" s="6">
        <v>0</v>
      </c>
      <c r="AF295" s="6">
        <v>0</v>
      </c>
      <c r="AG295" s="6">
        <v>0</v>
      </c>
      <c r="AH295" s="1">
        <v>265524</v>
      </c>
      <c r="AI295">
        <v>7</v>
      </c>
    </row>
    <row r="296" spans="1:35" x14ac:dyDescent="0.25">
      <c r="A296" t="s">
        <v>496</v>
      </c>
      <c r="B296" t="s">
        <v>129</v>
      </c>
      <c r="C296" t="s">
        <v>774</v>
      </c>
      <c r="D296" t="s">
        <v>554</v>
      </c>
      <c r="E296" s="6">
        <v>84.315217391304344</v>
      </c>
      <c r="F296" s="6">
        <v>22.670978260869575</v>
      </c>
      <c r="G296" s="6">
        <v>0.30978260869565216</v>
      </c>
      <c r="H296" s="6">
        <v>0.27445652173913043</v>
      </c>
      <c r="I296" s="6">
        <v>0.28260869565217389</v>
      </c>
      <c r="J296" s="6">
        <v>0</v>
      </c>
      <c r="K296" s="6">
        <v>0</v>
      </c>
      <c r="L296" s="6">
        <v>6.6304347826086953</v>
      </c>
      <c r="M296" s="6">
        <v>5.092282608695653</v>
      </c>
      <c r="N296" s="6">
        <v>0</v>
      </c>
      <c r="O296" s="6">
        <f>SUM(NonNurse[[#This Row],[Qualified Social Work Staff Hours]],NonNurse[[#This Row],[Other Social Work Staff Hours]])/NonNurse[[#This Row],[MDS Census]]</f>
        <v>6.0395771561170569E-2</v>
      </c>
      <c r="P296" s="6">
        <v>4.9863043478260858</v>
      </c>
      <c r="Q296" s="6">
        <v>0</v>
      </c>
      <c r="R296" s="6">
        <f>SUM(NonNurse[[#This Row],[Qualified Activities Professional Hours]],NonNurse[[#This Row],[Other Activities Professional Hours]])/NonNurse[[#This Row],[MDS Census]]</f>
        <v>5.9138842335954608E-2</v>
      </c>
      <c r="S296" s="6">
        <v>1.6670652173913043</v>
      </c>
      <c r="T296" s="6">
        <v>12.020543478260871</v>
      </c>
      <c r="U296" s="6">
        <v>0</v>
      </c>
      <c r="V296" s="6">
        <f>SUM(NonNurse[[#This Row],[Occupational Therapist Hours]],NonNurse[[#This Row],[OT Assistant Hours]],NonNurse[[#This Row],[OT Aide Hours]])/NonNurse[[#This Row],[MDS Census]]</f>
        <v>0.1623385329379915</v>
      </c>
      <c r="W296" s="6">
        <v>0.67021739130434765</v>
      </c>
      <c r="X296" s="6">
        <v>11.286086956521741</v>
      </c>
      <c r="Y296" s="6">
        <v>0</v>
      </c>
      <c r="Z296" s="6">
        <f>SUM(NonNurse[[#This Row],[Physical Therapist (PT) Hours]],NonNurse[[#This Row],[PT Assistant Hours]],NonNurse[[#This Row],[PT Aide Hours]])/NonNurse[[#This Row],[MDS Census]]</f>
        <v>0.14180482145159215</v>
      </c>
      <c r="AA296" s="6">
        <v>0</v>
      </c>
      <c r="AB296" s="6">
        <v>0</v>
      </c>
      <c r="AC296" s="6">
        <v>0</v>
      </c>
      <c r="AD296" s="6">
        <v>0</v>
      </c>
      <c r="AE296" s="6">
        <v>0</v>
      </c>
      <c r="AF296" s="6">
        <v>0</v>
      </c>
      <c r="AG296" s="6">
        <v>0</v>
      </c>
      <c r="AH296" s="1">
        <v>265381</v>
      </c>
      <c r="AI296">
        <v>7</v>
      </c>
    </row>
    <row r="297" spans="1:35" x14ac:dyDescent="0.25">
      <c r="A297" t="s">
        <v>496</v>
      </c>
      <c r="B297" t="s">
        <v>329</v>
      </c>
      <c r="C297" t="s">
        <v>710</v>
      </c>
      <c r="D297" t="s">
        <v>538</v>
      </c>
      <c r="E297" s="6">
        <v>60.141304347826086</v>
      </c>
      <c r="F297" s="6">
        <v>11.22717391304348</v>
      </c>
      <c r="G297" s="6">
        <v>0</v>
      </c>
      <c r="H297" s="6">
        <v>0.1983695652173913</v>
      </c>
      <c r="I297" s="6">
        <v>0.27173913043478259</v>
      </c>
      <c r="J297" s="6">
        <v>0</v>
      </c>
      <c r="K297" s="6">
        <v>0</v>
      </c>
      <c r="L297" s="6">
        <v>4.4372826086956527</v>
      </c>
      <c r="M297" s="6">
        <v>0</v>
      </c>
      <c r="N297" s="6">
        <v>6.0058695652173908</v>
      </c>
      <c r="O297" s="6">
        <f>SUM(NonNurse[[#This Row],[Qualified Social Work Staff Hours]],NonNurse[[#This Row],[Other Social Work Staff Hours]])/NonNurse[[#This Row],[MDS Census]]</f>
        <v>9.9862642327851067E-2</v>
      </c>
      <c r="P297" s="6">
        <v>3.9129347826086955</v>
      </c>
      <c r="Q297" s="6">
        <v>0</v>
      </c>
      <c r="R297" s="6">
        <f>SUM(NonNurse[[#This Row],[Qualified Activities Professional Hours]],NonNurse[[#This Row],[Other Activities Professional Hours]])/NonNurse[[#This Row],[MDS Census]]</f>
        <v>6.5062353153804445E-2</v>
      </c>
      <c r="S297" s="6">
        <v>0.42782608695652152</v>
      </c>
      <c r="T297" s="6">
        <v>3.3767391304347827</v>
      </c>
      <c r="U297" s="6">
        <v>0</v>
      </c>
      <c r="V297" s="6">
        <f>SUM(NonNurse[[#This Row],[Occupational Therapist Hours]],NonNurse[[#This Row],[OT Assistant Hours]],NonNurse[[#This Row],[OT Aide Hours]])/NonNurse[[#This Row],[MDS Census]]</f>
        <v>6.3260437375745521E-2</v>
      </c>
      <c r="W297" s="6">
        <v>3.125</v>
      </c>
      <c r="X297" s="6">
        <v>0</v>
      </c>
      <c r="Y297" s="6">
        <v>0</v>
      </c>
      <c r="Z297" s="6">
        <f>SUM(NonNurse[[#This Row],[Physical Therapist (PT) Hours]],NonNurse[[#This Row],[PT Assistant Hours]],NonNurse[[#This Row],[PT Aide Hours]])/NonNurse[[#This Row],[MDS Census]]</f>
        <v>5.1960961503705043E-2</v>
      </c>
      <c r="AA297" s="6">
        <v>0</v>
      </c>
      <c r="AB297" s="6">
        <v>0</v>
      </c>
      <c r="AC297" s="6">
        <v>0</v>
      </c>
      <c r="AD297" s="6">
        <v>0</v>
      </c>
      <c r="AE297" s="6">
        <v>0</v>
      </c>
      <c r="AF297" s="6">
        <v>0</v>
      </c>
      <c r="AG297" s="6">
        <v>0</v>
      </c>
      <c r="AH297" s="1">
        <v>265710</v>
      </c>
      <c r="AI297">
        <v>7</v>
      </c>
    </row>
    <row r="298" spans="1:35" x14ac:dyDescent="0.25">
      <c r="A298" t="s">
        <v>496</v>
      </c>
      <c r="B298" t="s">
        <v>309</v>
      </c>
      <c r="C298" t="s">
        <v>828</v>
      </c>
      <c r="D298" t="s">
        <v>593</v>
      </c>
      <c r="E298" s="6">
        <v>55.043478260869563</v>
      </c>
      <c r="F298" s="6">
        <v>5.7391304347826084</v>
      </c>
      <c r="G298" s="6">
        <v>0.81521739130434778</v>
      </c>
      <c r="H298" s="6">
        <v>0.19565217391304349</v>
      </c>
      <c r="I298" s="6">
        <v>0.19565217391304349</v>
      </c>
      <c r="J298" s="6">
        <v>0</v>
      </c>
      <c r="K298" s="6">
        <v>0.32608695652173914</v>
      </c>
      <c r="L298" s="6">
        <v>0.81543478260869551</v>
      </c>
      <c r="M298" s="6">
        <v>0</v>
      </c>
      <c r="N298" s="6">
        <v>5.3505434782608692</v>
      </c>
      <c r="O298" s="6">
        <f>SUM(NonNurse[[#This Row],[Qualified Social Work Staff Hours]],NonNurse[[#This Row],[Other Social Work Staff Hours]])/NonNurse[[#This Row],[MDS Census]]</f>
        <v>9.7205766192733009E-2</v>
      </c>
      <c r="P298" s="6">
        <v>0</v>
      </c>
      <c r="Q298" s="6">
        <v>4.4456521739130439</v>
      </c>
      <c r="R298" s="6">
        <f>SUM(NonNurse[[#This Row],[Qualified Activities Professional Hours]],NonNurse[[#This Row],[Other Activities Professional Hours]])/NonNurse[[#This Row],[MDS Census]]</f>
        <v>8.0766192733017383E-2</v>
      </c>
      <c r="S298" s="6">
        <v>1.1416304347826087</v>
      </c>
      <c r="T298" s="6">
        <v>0.89141304347826078</v>
      </c>
      <c r="U298" s="6">
        <v>0</v>
      </c>
      <c r="V298" s="6">
        <f>SUM(NonNurse[[#This Row],[Occupational Therapist Hours]],NonNurse[[#This Row],[OT Assistant Hours]],NonNurse[[#This Row],[OT Aide Hours]])/NonNurse[[#This Row],[MDS Census]]</f>
        <v>3.6935229067930488E-2</v>
      </c>
      <c r="W298" s="6">
        <v>0.44423913043478264</v>
      </c>
      <c r="X298" s="6">
        <v>2.488695652173913</v>
      </c>
      <c r="Y298" s="6">
        <v>0</v>
      </c>
      <c r="Z298" s="6">
        <f>SUM(NonNurse[[#This Row],[Physical Therapist (PT) Hours]],NonNurse[[#This Row],[PT Assistant Hours]],NonNurse[[#This Row],[PT Aide Hours]])/NonNurse[[#This Row],[MDS Census]]</f>
        <v>5.3283965244865721E-2</v>
      </c>
      <c r="AA298" s="6">
        <v>0</v>
      </c>
      <c r="AB298" s="6">
        <v>0</v>
      </c>
      <c r="AC298" s="6">
        <v>0</v>
      </c>
      <c r="AD298" s="6">
        <v>0</v>
      </c>
      <c r="AE298" s="6">
        <v>0</v>
      </c>
      <c r="AF298" s="6">
        <v>0</v>
      </c>
      <c r="AG298" s="6">
        <v>0.55434782608695654</v>
      </c>
      <c r="AH298" s="1">
        <v>265680</v>
      </c>
      <c r="AI298">
        <v>7</v>
      </c>
    </row>
    <row r="299" spans="1:35" x14ac:dyDescent="0.25">
      <c r="A299" t="s">
        <v>496</v>
      </c>
      <c r="B299" t="s">
        <v>160</v>
      </c>
      <c r="C299" t="s">
        <v>716</v>
      </c>
      <c r="D299" t="s">
        <v>610</v>
      </c>
      <c r="E299" s="6">
        <v>83</v>
      </c>
      <c r="F299" s="6">
        <v>5.7391304347826084</v>
      </c>
      <c r="G299" s="6">
        <v>0</v>
      </c>
      <c r="H299" s="6">
        <v>0</v>
      </c>
      <c r="I299" s="6">
        <v>0.28260869565217389</v>
      </c>
      <c r="J299" s="6">
        <v>0</v>
      </c>
      <c r="K299" s="6">
        <v>0</v>
      </c>
      <c r="L299" s="6">
        <v>3.1969565217391307</v>
      </c>
      <c r="M299" s="6">
        <v>5.5464130434782604</v>
      </c>
      <c r="N299" s="6">
        <v>0</v>
      </c>
      <c r="O299" s="6">
        <f>SUM(NonNurse[[#This Row],[Qualified Social Work Staff Hours]],NonNurse[[#This Row],[Other Social Work Staff Hours]])/NonNurse[[#This Row],[MDS Census]]</f>
        <v>6.6824253535882658E-2</v>
      </c>
      <c r="P299" s="6">
        <v>4.7596739130434784</v>
      </c>
      <c r="Q299" s="6">
        <v>0</v>
      </c>
      <c r="R299" s="6">
        <f>SUM(NonNurse[[#This Row],[Qualified Activities Professional Hours]],NonNurse[[#This Row],[Other Activities Professional Hours]])/NonNurse[[#This Row],[MDS Census]]</f>
        <v>5.7345468831849135E-2</v>
      </c>
      <c r="S299" s="6">
        <v>4.6380434782608697</v>
      </c>
      <c r="T299" s="6">
        <v>3.3695652173913042</v>
      </c>
      <c r="U299" s="6">
        <v>0</v>
      </c>
      <c r="V299" s="6">
        <f>SUM(NonNurse[[#This Row],[Occupational Therapist Hours]],NonNurse[[#This Row],[OT Assistant Hours]],NonNurse[[#This Row],[OT Aide Hours]])/NonNurse[[#This Row],[MDS Census]]</f>
        <v>9.6477213200628589E-2</v>
      </c>
      <c r="W299" s="6">
        <v>5.0614130434782609</v>
      </c>
      <c r="X299" s="6">
        <v>3.5654347826086963</v>
      </c>
      <c r="Y299" s="6">
        <v>0</v>
      </c>
      <c r="Z299" s="6">
        <f>SUM(NonNurse[[#This Row],[Physical Therapist (PT) Hours]],NonNurse[[#This Row],[PT Assistant Hours]],NonNurse[[#This Row],[PT Aide Hours]])/NonNurse[[#This Row],[MDS Census]]</f>
        <v>0.10393792561550551</v>
      </c>
      <c r="AA299" s="6">
        <v>0</v>
      </c>
      <c r="AB299" s="6">
        <v>0</v>
      </c>
      <c r="AC299" s="6">
        <v>0</v>
      </c>
      <c r="AD299" s="6">
        <v>0</v>
      </c>
      <c r="AE299" s="6">
        <v>0</v>
      </c>
      <c r="AF299" s="6">
        <v>0</v>
      </c>
      <c r="AG299" s="6">
        <v>0</v>
      </c>
      <c r="AH299" s="1">
        <v>265427</v>
      </c>
      <c r="AI299">
        <v>7</v>
      </c>
    </row>
    <row r="300" spans="1:35" x14ac:dyDescent="0.25">
      <c r="A300" t="s">
        <v>496</v>
      </c>
      <c r="B300" t="s">
        <v>235</v>
      </c>
      <c r="C300" t="s">
        <v>737</v>
      </c>
      <c r="D300" t="s">
        <v>537</v>
      </c>
      <c r="E300" s="6">
        <v>61.347826086956523</v>
      </c>
      <c r="F300" s="6">
        <v>4.5434782608695654</v>
      </c>
      <c r="G300" s="6">
        <v>0.44510869565217392</v>
      </c>
      <c r="H300" s="6">
        <v>0</v>
      </c>
      <c r="I300" s="6">
        <v>0</v>
      </c>
      <c r="J300" s="6">
        <v>0</v>
      </c>
      <c r="K300" s="6">
        <v>0</v>
      </c>
      <c r="L300" s="6">
        <v>1.9894565217391305</v>
      </c>
      <c r="M300" s="6">
        <v>0</v>
      </c>
      <c r="N300" s="6">
        <v>0</v>
      </c>
      <c r="O300" s="6">
        <f>SUM(NonNurse[[#This Row],[Qualified Social Work Staff Hours]],NonNurse[[#This Row],[Other Social Work Staff Hours]])/NonNurse[[#This Row],[MDS Census]]</f>
        <v>0</v>
      </c>
      <c r="P300" s="6">
        <v>0</v>
      </c>
      <c r="Q300" s="6">
        <v>0</v>
      </c>
      <c r="R300" s="6">
        <f>SUM(NonNurse[[#This Row],[Qualified Activities Professional Hours]],NonNurse[[#This Row],[Other Activities Professional Hours]])/NonNurse[[#This Row],[MDS Census]]</f>
        <v>0</v>
      </c>
      <c r="S300" s="6">
        <v>1.9471739130434784</v>
      </c>
      <c r="T300" s="6">
        <v>4.6689130434782626</v>
      </c>
      <c r="U300" s="6">
        <v>0</v>
      </c>
      <c r="V300" s="6">
        <f>SUM(NonNurse[[#This Row],[Occupational Therapist Hours]],NonNurse[[#This Row],[OT Assistant Hours]],NonNurse[[#This Row],[OT Aide Hours]])/NonNurse[[#This Row],[MDS Census]]</f>
        <v>0.10784549964564141</v>
      </c>
      <c r="W300" s="6">
        <v>2.2965217391304349</v>
      </c>
      <c r="X300" s="6">
        <v>7.4018478260869571</v>
      </c>
      <c r="Y300" s="6">
        <v>0</v>
      </c>
      <c r="Z300" s="6">
        <f>SUM(NonNurse[[#This Row],[Physical Therapist (PT) Hours]],NonNurse[[#This Row],[PT Assistant Hours]],NonNurse[[#This Row],[PT Aide Hours]])/NonNurse[[#This Row],[MDS Census]]</f>
        <v>0.15808823529411767</v>
      </c>
      <c r="AA300" s="6">
        <v>0</v>
      </c>
      <c r="AB300" s="6">
        <v>0</v>
      </c>
      <c r="AC300" s="6">
        <v>0</v>
      </c>
      <c r="AD300" s="6">
        <v>0</v>
      </c>
      <c r="AE300" s="6">
        <v>0</v>
      </c>
      <c r="AF300" s="6">
        <v>0</v>
      </c>
      <c r="AG300" s="6">
        <v>0.4760869565217391</v>
      </c>
      <c r="AH300" s="1">
        <v>265556</v>
      </c>
      <c r="AI300">
        <v>7</v>
      </c>
    </row>
    <row r="301" spans="1:35" x14ac:dyDescent="0.25">
      <c r="A301" t="s">
        <v>496</v>
      </c>
      <c r="B301" t="s">
        <v>350</v>
      </c>
      <c r="C301" t="s">
        <v>830</v>
      </c>
      <c r="D301" t="s">
        <v>566</v>
      </c>
      <c r="E301" s="6">
        <v>55.771739130434781</v>
      </c>
      <c r="F301" s="6">
        <v>5.6521739130434785</v>
      </c>
      <c r="G301" s="6">
        <v>0.2608695652173913</v>
      </c>
      <c r="H301" s="6">
        <v>0.2608695652173913</v>
      </c>
      <c r="I301" s="6">
        <v>0.2608695652173913</v>
      </c>
      <c r="J301" s="6">
        <v>0</v>
      </c>
      <c r="K301" s="6">
        <v>0</v>
      </c>
      <c r="L301" s="6">
        <v>1.7668478260869562</v>
      </c>
      <c r="M301" s="6">
        <v>4.5365217391304347</v>
      </c>
      <c r="N301" s="6">
        <v>0</v>
      </c>
      <c r="O301" s="6">
        <f>SUM(NonNurse[[#This Row],[Qualified Social Work Staff Hours]],NonNurse[[#This Row],[Other Social Work Staff Hours]])/NonNurse[[#This Row],[MDS Census]]</f>
        <v>8.1340869226271678E-2</v>
      </c>
      <c r="P301" s="6">
        <v>0</v>
      </c>
      <c r="Q301" s="6">
        <v>10.497173913043476</v>
      </c>
      <c r="R301" s="6">
        <f>SUM(NonNurse[[#This Row],[Qualified Activities Professional Hours]],NonNurse[[#This Row],[Other Activities Professional Hours]])/NonNurse[[#This Row],[MDS Census]]</f>
        <v>0.18821672188657176</v>
      </c>
      <c r="S301" s="6">
        <v>0.31217391304347819</v>
      </c>
      <c r="T301" s="6">
        <v>2.6979347826086966</v>
      </c>
      <c r="U301" s="6">
        <v>0</v>
      </c>
      <c r="V301" s="6">
        <f>SUM(NonNurse[[#This Row],[Occupational Therapist Hours]],NonNurse[[#This Row],[OT Assistant Hours]],NonNurse[[#This Row],[OT Aide Hours]])/NonNurse[[#This Row],[MDS Census]]</f>
        <v>5.3971935295264097E-2</v>
      </c>
      <c r="W301" s="6">
        <v>0.45228260869565218</v>
      </c>
      <c r="X301" s="6">
        <v>4.5086956521739134</v>
      </c>
      <c r="Y301" s="6">
        <v>0.4891304347826087</v>
      </c>
      <c r="Z301" s="6">
        <f>SUM(NonNurse[[#This Row],[Physical Therapist (PT) Hours]],NonNurse[[#This Row],[PT Assistant Hours]],NonNurse[[#This Row],[PT Aide Hours]])/NonNurse[[#This Row],[MDS Census]]</f>
        <v>9.7721691678035474E-2</v>
      </c>
      <c r="AA301" s="6">
        <v>0</v>
      </c>
      <c r="AB301" s="6">
        <v>0</v>
      </c>
      <c r="AC301" s="6">
        <v>0</v>
      </c>
      <c r="AD301" s="6">
        <v>0</v>
      </c>
      <c r="AE301" s="6">
        <v>0</v>
      </c>
      <c r="AF301" s="6">
        <v>0</v>
      </c>
      <c r="AG301" s="6">
        <v>0</v>
      </c>
      <c r="AH301" s="1">
        <v>265742</v>
      </c>
      <c r="AI301">
        <v>7</v>
      </c>
    </row>
    <row r="302" spans="1:35" x14ac:dyDescent="0.25">
      <c r="A302" t="s">
        <v>496</v>
      </c>
      <c r="B302" t="s">
        <v>337</v>
      </c>
      <c r="C302" t="s">
        <v>834</v>
      </c>
      <c r="D302" t="s">
        <v>593</v>
      </c>
      <c r="E302" s="6">
        <v>76.923913043478265</v>
      </c>
      <c r="F302" s="6">
        <v>1.7391304347826086</v>
      </c>
      <c r="G302" s="6">
        <v>0</v>
      </c>
      <c r="H302" s="6">
        <v>0</v>
      </c>
      <c r="I302" s="6">
        <v>0</v>
      </c>
      <c r="J302" s="6">
        <v>0</v>
      </c>
      <c r="K302" s="6">
        <v>0</v>
      </c>
      <c r="L302" s="6">
        <v>4.4619565217391308</v>
      </c>
      <c r="M302" s="6">
        <v>4.2201086956521738</v>
      </c>
      <c r="N302" s="6">
        <v>0</v>
      </c>
      <c r="O302" s="6">
        <f>SUM(NonNurse[[#This Row],[Qualified Social Work Staff Hours]],NonNurse[[#This Row],[Other Social Work Staff Hours]])/NonNurse[[#This Row],[MDS Census]]</f>
        <v>5.4860816730252927E-2</v>
      </c>
      <c r="P302" s="6">
        <v>4.8940217391304346</v>
      </c>
      <c r="Q302" s="6">
        <v>4.7472826086956523</v>
      </c>
      <c r="R302" s="6">
        <f>SUM(NonNurse[[#This Row],[Qualified Activities Professional Hours]],NonNurse[[#This Row],[Other Activities Professional Hours]])/NonNurse[[#This Row],[MDS Census]]</f>
        <v>0.12533559417832413</v>
      </c>
      <c r="S302" s="6">
        <v>3.6494565217391304</v>
      </c>
      <c r="T302" s="6">
        <v>0</v>
      </c>
      <c r="U302" s="6">
        <v>5.9021739130434785</v>
      </c>
      <c r="V302" s="6">
        <f>SUM(NonNurse[[#This Row],[Occupational Therapist Hours]],NonNurse[[#This Row],[OT Assistant Hours]],NonNurse[[#This Row],[OT Aide Hours]])/NonNurse[[#This Row],[MDS Census]]</f>
        <v>0.124169845979935</v>
      </c>
      <c r="W302" s="6">
        <v>1.7663043478260869</v>
      </c>
      <c r="X302" s="6">
        <v>0</v>
      </c>
      <c r="Y302" s="6">
        <v>6.0108695652173916</v>
      </c>
      <c r="Z302" s="6">
        <f>SUM(NonNurse[[#This Row],[Physical Therapist (PT) Hours]],NonNurse[[#This Row],[PT Assistant Hours]],NonNurse[[#This Row],[PT Aide Hours]])/NonNurse[[#This Row],[MDS Census]]</f>
        <v>0.10110216193302246</v>
      </c>
      <c r="AA302" s="6">
        <v>0</v>
      </c>
      <c r="AB302" s="6">
        <v>0</v>
      </c>
      <c r="AC302" s="6">
        <v>0</v>
      </c>
      <c r="AD302" s="6">
        <v>0</v>
      </c>
      <c r="AE302" s="6">
        <v>0</v>
      </c>
      <c r="AF302" s="6">
        <v>0</v>
      </c>
      <c r="AG302" s="6">
        <v>0</v>
      </c>
      <c r="AH302" s="1">
        <v>265719</v>
      </c>
      <c r="AI302">
        <v>7</v>
      </c>
    </row>
    <row r="303" spans="1:35" x14ac:dyDescent="0.25">
      <c r="A303" t="s">
        <v>496</v>
      </c>
      <c r="B303" t="s">
        <v>276</v>
      </c>
      <c r="C303" t="s">
        <v>685</v>
      </c>
      <c r="D303" t="s">
        <v>626</v>
      </c>
      <c r="E303" s="6">
        <v>35.108695652173914</v>
      </c>
      <c r="F303" s="6">
        <v>5.5652173913043477</v>
      </c>
      <c r="G303" s="6">
        <v>0</v>
      </c>
      <c r="H303" s="6">
        <v>0.25271739130434784</v>
      </c>
      <c r="I303" s="6">
        <v>0.2608695652173913</v>
      </c>
      <c r="J303" s="6">
        <v>0</v>
      </c>
      <c r="K303" s="6">
        <v>0</v>
      </c>
      <c r="L303" s="6">
        <v>1.3208695652173912</v>
      </c>
      <c r="M303" s="6">
        <v>0</v>
      </c>
      <c r="N303" s="6">
        <v>3.8602173913043476</v>
      </c>
      <c r="O303" s="6">
        <f>SUM(NonNurse[[#This Row],[Qualified Social Work Staff Hours]],NonNurse[[#This Row],[Other Social Work Staff Hours]])/NonNurse[[#This Row],[MDS Census]]</f>
        <v>0.10995046439628482</v>
      </c>
      <c r="P303" s="6">
        <v>5.2524999999999995</v>
      </c>
      <c r="Q303" s="6">
        <v>0</v>
      </c>
      <c r="R303" s="6">
        <f>SUM(NonNurse[[#This Row],[Qualified Activities Professional Hours]],NonNurse[[#This Row],[Other Activities Professional Hours]])/NonNurse[[#This Row],[MDS Census]]</f>
        <v>0.1496068111455108</v>
      </c>
      <c r="S303" s="6">
        <v>1.4366304347826087</v>
      </c>
      <c r="T303" s="6">
        <v>1.0751086956521738</v>
      </c>
      <c r="U303" s="6">
        <v>0</v>
      </c>
      <c r="V303" s="6">
        <f>SUM(NonNurse[[#This Row],[Occupational Therapist Hours]],NonNurse[[#This Row],[OT Assistant Hours]],NonNurse[[#This Row],[OT Aide Hours]])/NonNurse[[#This Row],[MDS Census]]</f>
        <v>7.1541795665634664E-2</v>
      </c>
      <c r="W303" s="6">
        <v>0.59478260869565214</v>
      </c>
      <c r="X303" s="6">
        <v>3.8713043478260873</v>
      </c>
      <c r="Y303" s="6">
        <v>0</v>
      </c>
      <c r="Z303" s="6">
        <f>SUM(NonNurse[[#This Row],[Physical Therapist (PT) Hours]],NonNurse[[#This Row],[PT Assistant Hours]],NonNurse[[#This Row],[PT Aide Hours]])/NonNurse[[#This Row],[MDS Census]]</f>
        <v>0.12720743034055729</v>
      </c>
      <c r="AA303" s="6">
        <v>0</v>
      </c>
      <c r="AB303" s="6">
        <v>0</v>
      </c>
      <c r="AC303" s="6">
        <v>0</v>
      </c>
      <c r="AD303" s="6">
        <v>0</v>
      </c>
      <c r="AE303" s="6">
        <v>0</v>
      </c>
      <c r="AF303" s="6">
        <v>0</v>
      </c>
      <c r="AG303" s="6">
        <v>0</v>
      </c>
      <c r="AH303" s="1">
        <v>265629</v>
      </c>
      <c r="AI303">
        <v>7</v>
      </c>
    </row>
    <row r="304" spans="1:35" x14ac:dyDescent="0.25">
      <c r="A304" t="s">
        <v>496</v>
      </c>
      <c r="B304" t="s">
        <v>45</v>
      </c>
      <c r="C304" t="s">
        <v>734</v>
      </c>
      <c r="D304" t="s">
        <v>563</v>
      </c>
      <c r="E304" s="6">
        <v>68.108695652173907</v>
      </c>
      <c r="F304" s="6">
        <v>5.1739130434782608</v>
      </c>
      <c r="G304" s="6">
        <v>0.29347826086956524</v>
      </c>
      <c r="H304" s="6">
        <v>9.7826086956521743E-2</v>
      </c>
      <c r="I304" s="6">
        <v>0.68478260869565222</v>
      </c>
      <c r="J304" s="6">
        <v>0</v>
      </c>
      <c r="K304" s="6">
        <v>0</v>
      </c>
      <c r="L304" s="6">
        <v>2.9918478260869565</v>
      </c>
      <c r="M304" s="6">
        <v>0</v>
      </c>
      <c r="N304" s="6">
        <v>4.5244565217391308</v>
      </c>
      <c r="O304" s="6">
        <f>SUM(NonNurse[[#This Row],[Qualified Social Work Staff Hours]],NonNurse[[#This Row],[Other Social Work Staff Hours]])/NonNurse[[#This Row],[MDS Census]]</f>
        <v>6.6429939355250572E-2</v>
      </c>
      <c r="P304" s="6">
        <v>2.8994565217391304</v>
      </c>
      <c r="Q304" s="6">
        <v>5.3913043478260869</v>
      </c>
      <c r="R304" s="6">
        <f>SUM(NonNurse[[#This Row],[Qualified Activities Professional Hours]],NonNurse[[#This Row],[Other Activities Professional Hours]])/NonNurse[[#This Row],[MDS Census]]</f>
        <v>0.12172837535908075</v>
      </c>
      <c r="S304" s="6">
        <v>0.875</v>
      </c>
      <c r="T304" s="6">
        <v>1.701086956521739</v>
      </c>
      <c r="U304" s="6">
        <v>0</v>
      </c>
      <c r="V304" s="6">
        <f>SUM(NonNurse[[#This Row],[Occupational Therapist Hours]],NonNurse[[#This Row],[OT Assistant Hours]],NonNurse[[#This Row],[OT Aide Hours]])/NonNurse[[#This Row],[MDS Census]]</f>
        <v>3.7823172677944467E-2</v>
      </c>
      <c r="W304" s="6">
        <v>0.4216304347826087</v>
      </c>
      <c r="X304" s="6">
        <v>2.4592391304347827</v>
      </c>
      <c r="Y304" s="6">
        <v>0</v>
      </c>
      <c r="Z304" s="6">
        <f>SUM(NonNurse[[#This Row],[Physical Therapist (PT) Hours]],NonNurse[[#This Row],[PT Assistant Hours]],NonNurse[[#This Row],[PT Aide Hours]])/NonNurse[[#This Row],[MDS Census]]</f>
        <v>4.2298116820938397E-2</v>
      </c>
      <c r="AA304" s="6">
        <v>0</v>
      </c>
      <c r="AB304" s="6">
        <v>0</v>
      </c>
      <c r="AC304" s="6">
        <v>0</v>
      </c>
      <c r="AD304" s="6">
        <v>0</v>
      </c>
      <c r="AE304" s="6">
        <v>0</v>
      </c>
      <c r="AF304" s="6">
        <v>0.86956521739130432</v>
      </c>
      <c r="AG304" s="6">
        <v>0</v>
      </c>
      <c r="AH304" s="1">
        <v>265171</v>
      </c>
      <c r="AI304">
        <v>7</v>
      </c>
    </row>
    <row r="305" spans="1:35" x14ac:dyDescent="0.25">
      <c r="A305" t="s">
        <v>496</v>
      </c>
      <c r="B305" t="s">
        <v>358</v>
      </c>
      <c r="C305" t="s">
        <v>639</v>
      </c>
      <c r="D305" t="s">
        <v>565</v>
      </c>
      <c r="E305" s="6">
        <v>74.293478260869563</v>
      </c>
      <c r="F305" s="6">
        <v>18.393369565217391</v>
      </c>
      <c r="G305" s="6">
        <v>0.79032608695652162</v>
      </c>
      <c r="H305" s="6">
        <v>0.28260869565217389</v>
      </c>
      <c r="I305" s="6">
        <v>0.43478260869565216</v>
      </c>
      <c r="J305" s="6">
        <v>0</v>
      </c>
      <c r="K305" s="6">
        <v>0</v>
      </c>
      <c r="L305" s="6">
        <v>3.8688043478260887</v>
      </c>
      <c r="M305" s="6">
        <v>5.2417391304347829</v>
      </c>
      <c r="N305" s="6">
        <v>0</v>
      </c>
      <c r="O305" s="6">
        <f>SUM(NonNurse[[#This Row],[Qualified Social Work Staff Hours]],NonNurse[[#This Row],[Other Social Work Staff Hours]])/NonNurse[[#This Row],[MDS Census]]</f>
        <v>7.0554498902706667E-2</v>
      </c>
      <c r="P305" s="6">
        <v>5.2031521739130424</v>
      </c>
      <c r="Q305" s="6">
        <v>4.3260869565217392</v>
      </c>
      <c r="R305" s="6">
        <f>SUM(NonNurse[[#This Row],[Qualified Activities Professional Hours]],NonNurse[[#This Row],[Other Activities Professional Hours]])/NonNurse[[#This Row],[MDS Census]]</f>
        <v>0.12826481346013166</v>
      </c>
      <c r="S305" s="6">
        <v>1.4014130434782612</v>
      </c>
      <c r="T305" s="6">
        <v>4.3770652173913041</v>
      </c>
      <c r="U305" s="6">
        <v>0</v>
      </c>
      <c r="V305" s="6">
        <f>SUM(NonNurse[[#This Row],[Occupational Therapist Hours]],NonNurse[[#This Row],[OT Assistant Hours]],NonNurse[[#This Row],[OT Aide Hours]])/NonNurse[[#This Row],[MDS Census]]</f>
        <v>7.7779078273591817E-2</v>
      </c>
      <c r="W305" s="6">
        <v>2.5713043478260862</v>
      </c>
      <c r="X305" s="6">
        <v>4.2590217391304348</v>
      </c>
      <c r="Y305" s="6">
        <v>0</v>
      </c>
      <c r="Z305" s="6">
        <f>SUM(NonNurse[[#This Row],[Physical Therapist (PT) Hours]],NonNurse[[#This Row],[PT Assistant Hours]],NonNurse[[#This Row],[PT Aide Hours]])/NonNurse[[#This Row],[MDS Census]]</f>
        <v>9.1937088514996337E-2</v>
      </c>
      <c r="AA305" s="6">
        <v>0</v>
      </c>
      <c r="AB305" s="6">
        <v>0</v>
      </c>
      <c r="AC305" s="6">
        <v>0</v>
      </c>
      <c r="AD305" s="6">
        <v>46.364673913043482</v>
      </c>
      <c r="AE305" s="6">
        <v>0</v>
      </c>
      <c r="AF305" s="6">
        <v>0</v>
      </c>
      <c r="AG305" s="6">
        <v>0</v>
      </c>
      <c r="AH305" s="1">
        <v>265753</v>
      </c>
      <c r="AI305">
        <v>7</v>
      </c>
    </row>
    <row r="306" spans="1:35" x14ac:dyDescent="0.25">
      <c r="A306" t="s">
        <v>496</v>
      </c>
      <c r="B306" t="s">
        <v>48</v>
      </c>
      <c r="C306" t="s">
        <v>734</v>
      </c>
      <c r="D306" t="s">
        <v>563</v>
      </c>
      <c r="E306" s="6">
        <v>47.434782608695649</v>
      </c>
      <c r="F306" s="6">
        <v>5.0543478260869561</v>
      </c>
      <c r="G306" s="6">
        <v>0</v>
      </c>
      <c r="H306" s="6">
        <v>0.14760869565217391</v>
      </c>
      <c r="I306" s="6">
        <v>0</v>
      </c>
      <c r="J306" s="6">
        <v>0</v>
      </c>
      <c r="K306" s="6">
        <v>0</v>
      </c>
      <c r="L306" s="6">
        <v>0.31271739130434784</v>
      </c>
      <c r="M306" s="6">
        <v>0</v>
      </c>
      <c r="N306" s="6">
        <v>4.4528260869565219</v>
      </c>
      <c r="O306" s="6">
        <f>SUM(NonNurse[[#This Row],[Qualified Social Work Staff Hours]],NonNurse[[#This Row],[Other Social Work Staff Hours]])/NonNurse[[#This Row],[MDS Census]]</f>
        <v>9.3872593950504138E-2</v>
      </c>
      <c r="P306" s="6">
        <v>0</v>
      </c>
      <c r="Q306" s="6">
        <v>4.0960869565217397</v>
      </c>
      <c r="R306" s="6">
        <f>SUM(NonNurse[[#This Row],[Qualified Activities Professional Hours]],NonNurse[[#This Row],[Other Activities Professional Hours]])/NonNurse[[#This Row],[MDS Census]]</f>
        <v>8.635197066911092E-2</v>
      </c>
      <c r="S306" s="6">
        <v>0.85576086956521724</v>
      </c>
      <c r="T306" s="6">
        <v>1.4541304347826089</v>
      </c>
      <c r="U306" s="6">
        <v>0</v>
      </c>
      <c r="V306" s="6">
        <f>SUM(NonNurse[[#This Row],[Occupational Therapist Hours]],NonNurse[[#This Row],[OT Assistant Hours]],NonNurse[[#This Row],[OT Aide Hours]])/NonNurse[[#This Row],[MDS Census]]</f>
        <v>4.8696150320806611E-2</v>
      </c>
      <c r="W306" s="6">
        <v>0.51260869565217393</v>
      </c>
      <c r="X306" s="6">
        <v>2.680326086956522</v>
      </c>
      <c r="Y306" s="6">
        <v>0</v>
      </c>
      <c r="Z306" s="6">
        <f>SUM(NonNurse[[#This Row],[Physical Therapist (PT) Hours]],NonNurse[[#This Row],[PT Assistant Hours]],NonNurse[[#This Row],[PT Aide Hours]])/NonNurse[[#This Row],[MDS Census]]</f>
        <v>6.7312098991750696E-2</v>
      </c>
      <c r="AA306" s="6">
        <v>0</v>
      </c>
      <c r="AB306" s="6">
        <v>0</v>
      </c>
      <c r="AC306" s="6">
        <v>0</v>
      </c>
      <c r="AD306" s="6">
        <v>0</v>
      </c>
      <c r="AE306" s="6">
        <v>0</v>
      </c>
      <c r="AF306" s="6">
        <v>0</v>
      </c>
      <c r="AG306" s="6">
        <v>0</v>
      </c>
      <c r="AH306" s="1">
        <v>265178</v>
      </c>
      <c r="AI306">
        <v>7</v>
      </c>
    </row>
    <row r="307" spans="1:35" x14ac:dyDescent="0.25">
      <c r="A307" t="s">
        <v>496</v>
      </c>
      <c r="B307" t="s">
        <v>178</v>
      </c>
      <c r="C307" t="s">
        <v>639</v>
      </c>
      <c r="D307" t="s">
        <v>565</v>
      </c>
      <c r="E307" s="6">
        <v>58.141304347826086</v>
      </c>
      <c r="F307" s="6">
        <v>3.2934782608695654</v>
      </c>
      <c r="G307" s="6">
        <v>2.1739130434782608E-2</v>
      </c>
      <c r="H307" s="6">
        <v>0.41304347826086957</v>
      </c>
      <c r="I307" s="6">
        <v>0.19565217391304349</v>
      </c>
      <c r="J307" s="6">
        <v>0</v>
      </c>
      <c r="K307" s="6">
        <v>0</v>
      </c>
      <c r="L307" s="6">
        <v>2.7334782608695658</v>
      </c>
      <c r="M307" s="6">
        <v>0</v>
      </c>
      <c r="N307" s="6">
        <v>4.4215217391304353</v>
      </c>
      <c r="O307" s="6">
        <f>SUM(NonNurse[[#This Row],[Qualified Social Work Staff Hours]],NonNurse[[#This Row],[Other Social Work Staff Hours]])/NonNurse[[#This Row],[MDS Census]]</f>
        <v>7.60478594129744E-2</v>
      </c>
      <c r="P307" s="6">
        <v>5.1213043478260865</v>
      </c>
      <c r="Q307" s="6">
        <v>0.4371739130434783</v>
      </c>
      <c r="R307" s="6">
        <f>SUM(NonNurse[[#This Row],[Qualified Activities Professional Hours]],NonNurse[[#This Row],[Other Activities Professional Hours]])/NonNurse[[#This Row],[MDS Census]]</f>
        <v>9.5602916432978122E-2</v>
      </c>
      <c r="S307" s="6">
        <v>1.2318478260869565</v>
      </c>
      <c r="T307" s="6">
        <v>5.0353260869565197</v>
      </c>
      <c r="U307" s="6">
        <v>0</v>
      </c>
      <c r="V307" s="6">
        <f>SUM(NonNurse[[#This Row],[Occupational Therapist Hours]],NonNurse[[#This Row],[OT Assistant Hours]],NonNurse[[#This Row],[OT Aide Hours]])/NonNurse[[#This Row],[MDS Census]]</f>
        <v>0.10779211067489247</v>
      </c>
      <c r="W307" s="6">
        <v>6.3098913043478246</v>
      </c>
      <c r="X307" s="6">
        <v>4.3557608695652172</v>
      </c>
      <c r="Y307" s="6">
        <v>0</v>
      </c>
      <c r="Z307" s="6">
        <f>SUM(NonNurse[[#This Row],[Physical Therapist (PT) Hours]],NonNurse[[#This Row],[PT Assistant Hours]],NonNurse[[#This Row],[PT Aide Hours]])/NonNurse[[#This Row],[MDS Census]]</f>
        <v>0.18344363432417271</v>
      </c>
      <c r="AA307" s="6">
        <v>0</v>
      </c>
      <c r="AB307" s="6">
        <v>0</v>
      </c>
      <c r="AC307" s="6">
        <v>0</v>
      </c>
      <c r="AD307" s="6">
        <v>0</v>
      </c>
      <c r="AE307" s="6">
        <v>0</v>
      </c>
      <c r="AF307" s="6">
        <v>0</v>
      </c>
      <c r="AG307" s="6">
        <v>0</v>
      </c>
      <c r="AH307" s="1">
        <v>265464</v>
      </c>
      <c r="AI307">
        <v>7</v>
      </c>
    </row>
    <row r="308" spans="1:35" x14ac:dyDescent="0.25">
      <c r="A308" t="s">
        <v>496</v>
      </c>
      <c r="B308" t="s">
        <v>258</v>
      </c>
      <c r="C308" t="s">
        <v>811</v>
      </c>
      <c r="D308" t="s">
        <v>533</v>
      </c>
      <c r="E308" s="6">
        <v>52.228260869565219</v>
      </c>
      <c r="F308" s="6">
        <v>5.4782608695652177</v>
      </c>
      <c r="G308" s="6">
        <v>0.56521739130434778</v>
      </c>
      <c r="H308" s="6">
        <v>0.25271739130434784</v>
      </c>
      <c r="I308" s="6">
        <v>0.52173913043478259</v>
      </c>
      <c r="J308" s="6">
        <v>0</v>
      </c>
      <c r="K308" s="6">
        <v>0</v>
      </c>
      <c r="L308" s="6">
        <v>1.2968478260869565</v>
      </c>
      <c r="M308" s="6">
        <v>4.6222826086956523</v>
      </c>
      <c r="N308" s="6">
        <v>0</v>
      </c>
      <c r="O308" s="6">
        <f>SUM(NonNurse[[#This Row],[Qualified Social Work Staff Hours]],NonNurse[[#This Row],[Other Social Work Staff Hours]])/NonNurse[[#This Row],[MDS Census]]</f>
        <v>8.8501560874089488E-2</v>
      </c>
      <c r="P308" s="6">
        <v>0</v>
      </c>
      <c r="Q308" s="6">
        <v>13.850543478260869</v>
      </c>
      <c r="R308" s="6">
        <f>SUM(NonNurse[[#This Row],[Qualified Activities Professional Hours]],NonNurse[[#This Row],[Other Activities Professional Hours]])/NonNurse[[#This Row],[MDS Census]]</f>
        <v>0.26519250780437043</v>
      </c>
      <c r="S308" s="6">
        <v>1.1033695652173914</v>
      </c>
      <c r="T308" s="6">
        <v>3.6582608695652175</v>
      </c>
      <c r="U308" s="6">
        <v>0</v>
      </c>
      <c r="V308" s="6">
        <f>SUM(NonNurse[[#This Row],[Occupational Therapist Hours]],NonNurse[[#This Row],[OT Assistant Hours]],NonNurse[[#This Row],[OT Aide Hours]])/NonNurse[[#This Row],[MDS Census]]</f>
        <v>9.1169614984391245E-2</v>
      </c>
      <c r="W308" s="6">
        <v>1.373695652173913</v>
      </c>
      <c r="X308" s="6">
        <v>8.4059782608695635</v>
      </c>
      <c r="Y308" s="6">
        <v>0</v>
      </c>
      <c r="Z308" s="6">
        <f>SUM(NonNurse[[#This Row],[Physical Therapist (PT) Hours]],NonNurse[[#This Row],[PT Assistant Hours]],NonNurse[[#This Row],[PT Aide Hours]])/NonNurse[[#This Row],[MDS Census]]</f>
        <v>0.18724869927159205</v>
      </c>
      <c r="AA308" s="6">
        <v>0</v>
      </c>
      <c r="AB308" s="6">
        <v>0</v>
      </c>
      <c r="AC308" s="6">
        <v>0</v>
      </c>
      <c r="AD308" s="6">
        <v>0</v>
      </c>
      <c r="AE308" s="6">
        <v>0</v>
      </c>
      <c r="AF308" s="6">
        <v>0</v>
      </c>
      <c r="AG308" s="6">
        <v>0</v>
      </c>
      <c r="AH308" s="1">
        <v>265594</v>
      </c>
      <c r="AI308">
        <v>7</v>
      </c>
    </row>
    <row r="309" spans="1:35" x14ac:dyDescent="0.25">
      <c r="A309" t="s">
        <v>496</v>
      </c>
      <c r="B309" t="s">
        <v>99</v>
      </c>
      <c r="C309" t="s">
        <v>762</v>
      </c>
      <c r="D309" t="s">
        <v>522</v>
      </c>
      <c r="E309" s="6">
        <v>61.945652173913047</v>
      </c>
      <c r="F309" s="6">
        <v>12.496956521739127</v>
      </c>
      <c r="G309" s="6">
        <v>0.47826086956521741</v>
      </c>
      <c r="H309" s="6">
        <v>0.21195652173913043</v>
      </c>
      <c r="I309" s="6">
        <v>0.60869565217391308</v>
      </c>
      <c r="J309" s="6">
        <v>0</v>
      </c>
      <c r="K309" s="6">
        <v>0</v>
      </c>
      <c r="L309" s="6">
        <v>0.63043478260869557</v>
      </c>
      <c r="M309" s="6">
        <v>0</v>
      </c>
      <c r="N309" s="6">
        <v>4.9769565217391305</v>
      </c>
      <c r="O309" s="6">
        <f>SUM(NonNurse[[#This Row],[Qualified Social Work Staff Hours]],NonNurse[[#This Row],[Other Social Work Staff Hours]])/NonNurse[[#This Row],[MDS Census]]</f>
        <v>8.034391998596245E-2</v>
      </c>
      <c r="P309" s="6">
        <v>6.0089130434782616</v>
      </c>
      <c r="Q309" s="6">
        <v>4.4401086956521736</v>
      </c>
      <c r="R309" s="6">
        <f>SUM(NonNurse[[#This Row],[Qualified Activities Professional Hours]],NonNurse[[#This Row],[Other Activities Professional Hours]])/NonNurse[[#This Row],[MDS Census]]</f>
        <v>0.16868047025793997</v>
      </c>
      <c r="S309" s="6">
        <v>3.3751086956521728</v>
      </c>
      <c r="T309" s="6">
        <v>0</v>
      </c>
      <c r="U309" s="6">
        <v>0</v>
      </c>
      <c r="V309" s="6">
        <f>SUM(NonNurse[[#This Row],[Occupational Therapist Hours]],NonNurse[[#This Row],[OT Assistant Hours]],NonNurse[[#This Row],[OT Aide Hours]])/NonNurse[[#This Row],[MDS Census]]</f>
        <v>5.4484997367959268E-2</v>
      </c>
      <c r="W309" s="6">
        <v>0.5932608695652174</v>
      </c>
      <c r="X309" s="6">
        <v>1.9024999999999994</v>
      </c>
      <c r="Y309" s="6">
        <v>0</v>
      </c>
      <c r="Z309" s="6">
        <f>SUM(NonNurse[[#This Row],[Physical Therapist (PT) Hours]],NonNurse[[#This Row],[PT Assistant Hours]],NonNurse[[#This Row],[PT Aide Hours]])/NonNurse[[#This Row],[MDS Census]]</f>
        <v>4.028952447797858E-2</v>
      </c>
      <c r="AA309" s="6">
        <v>0</v>
      </c>
      <c r="AB309" s="6">
        <v>0</v>
      </c>
      <c r="AC309" s="6">
        <v>0</v>
      </c>
      <c r="AD309" s="6">
        <v>0</v>
      </c>
      <c r="AE309" s="6">
        <v>0</v>
      </c>
      <c r="AF309" s="6">
        <v>0</v>
      </c>
      <c r="AG309" s="6">
        <v>0</v>
      </c>
      <c r="AH309" s="1">
        <v>265337</v>
      </c>
      <c r="AI309">
        <v>7</v>
      </c>
    </row>
    <row r="310" spans="1:35" x14ac:dyDescent="0.25">
      <c r="A310" t="s">
        <v>496</v>
      </c>
      <c r="B310" t="s">
        <v>256</v>
      </c>
      <c r="C310" t="s">
        <v>469</v>
      </c>
      <c r="D310" t="s">
        <v>611</v>
      </c>
      <c r="E310" s="6">
        <v>31.576086956521738</v>
      </c>
      <c r="F310" s="6">
        <v>6.3478260869565215</v>
      </c>
      <c r="G310" s="6">
        <v>0.14673913043478262</v>
      </c>
      <c r="H310" s="6">
        <v>0.10326086956521739</v>
      </c>
      <c r="I310" s="6">
        <v>0.19565217391304349</v>
      </c>
      <c r="J310" s="6">
        <v>0</v>
      </c>
      <c r="K310" s="6">
        <v>0</v>
      </c>
      <c r="L310" s="6">
        <v>0.54239130434782612</v>
      </c>
      <c r="M310" s="6">
        <v>0</v>
      </c>
      <c r="N310" s="6">
        <v>5.7207608695652157</v>
      </c>
      <c r="O310" s="6">
        <f>SUM(NonNurse[[#This Row],[Qualified Social Work Staff Hours]],NonNurse[[#This Row],[Other Social Work Staff Hours]])/NonNurse[[#This Row],[MDS Census]]</f>
        <v>0.18117383820998273</v>
      </c>
      <c r="P310" s="6">
        <v>0</v>
      </c>
      <c r="Q310" s="6">
        <v>4.2644565217391293</v>
      </c>
      <c r="R310" s="6">
        <f>SUM(NonNurse[[#This Row],[Qualified Activities Professional Hours]],NonNurse[[#This Row],[Other Activities Professional Hours]])/NonNurse[[#This Row],[MDS Census]]</f>
        <v>0.13505335628227191</v>
      </c>
      <c r="S310" s="6">
        <v>0.39043478260869569</v>
      </c>
      <c r="T310" s="6">
        <v>2.218804347826087</v>
      </c>
      <c r="U310" s="6">
        <v>0</v>
      </c>
      <c r="V310" s="6">
        <f>SUM(NonNurse[[#This Row],[Occupational Therapist Hours]],NonNurse[[#This Row],[OT Assistant Hours]],NonNurse[[#This Row],[OT Aide Hours]])/NonNurse[[#This Row],[MDS Census]]</f>
        <v>8.2633390705679863E-2</v>
      </c>
      <c r="W310" s="6">
        <v>0.44076086956521743</v>
      </c>
      <c r="X310" s="6">
        <v>4.0648913043478254</v>
      </c>
      <c r="Y310" s="6">
        <v>0</v>
      </c>
      <c r="Z310" s="6">
        <f>SUM(NonNurse[[#This Row],[Physical Therapist (PT) Hours]],NonNurse[[#This Row],[PT Assistant Hours]],NonNurse[[#This Row],[PT Aide Hours]])/NonNurse[[#This Row],[MDS Census]]</f>
        <v>0.1426919104991394</v>
      </c>
      <c r="AA310" s="6">
        <v>0</v>
      </c>
      <c r="AB310" s="6">
        <v>0</v>
      </c>
      <c r="AC310" s="6">
        <v>0</v>
      </c>
      <c r="AD310" s="6">
        <v>0</v>
      </c>
      <c r="AE310" s="6">
        <v>0</v>
      </c>
      <c r="AF310" s="6">
        <v>0</v>
      </c>
      <c r="AG310" s="6">
        <v>0</v>
      </c>
      <c r="AH310" s="1">
        <v>265591</v>
      </c>
      <c r="AI310">
        <v>7</v>
      </c>
    </row>
    <row r="311" spans="1:35" x14ac:dyDescent="0.25">
      <c r="A311" t="s">
        <v>496</v>
      </c>
      <c r="B311" t="s">
        <v>88</v>
      </c>
      <c r="C311" t="s">
        <v>753</v>
      </c>
      <c r="D311" t="s">
        <v>589</v>
      </c>
      <c r="E311" s="6">
        <v>76.836956521739125</v>
      </c>
      <c r="F311" s="6">
        <v>5.3913043478260869</v>
      </c>
      <c r="G311" s="6">
        <v>0.57608695652173914</v>
      </c>
      <c r="H311" s="6">
        <v>0.25</v>
      </c>
      <c r="I311" s="6">
        <v>0.78260869565217395</v>
      </c>
      <c r="J311" s="6">
        <v>0</v>
      </c>
      <c r="K311" s="6">
        <v>0</v>
      </c>
      <c r="L311" s="6">
        <v>2.3256521739130442</v>
      </c>
      <c r="M311" s="6">
        <v>5.4782608695652177</v>
      </c>
      <c r="N311" s="6">
        <v>0</v>
      </c>
      <c r="O311" s="6">
        <f>SUM(NonNurse[[#This Row],[Qualified Social Work Staff Hours]],NonNurse[[#This Row],[Other Social Work Staff Hours]])/NonNurse[[#This Row],[MDS Census]]</f>
        <v>7.1297213184325942E-2</v>
      </c>
      <c r="P311" s="6">
        <v>10.182065217391305</v>
      </c>
      <c r="Q311" s="6">
        <v>0</v>
      </c>
      <c r="R311" s="6">
        <f>SUM(NonNurse[[#This Row],[Qualified Activities Professional Hours]],NonNurse[[#This Row],[Other Activities Professional Hours]])/NonNurse[[#This Row],[MDS Census]]</f>
        <v>0.13251520724289151</v>
      </c>
      <c r="S311" s="6">
        <v>4.6869565217391305</v>
      </c>
      <c r="T311" s="6">
        <v>3.5855434782608682</v>
      </c>
      <c r="U311" s="6">
        <v>0</v>
      </c>
      <c r="V311" s="6">
        <f>SUM(NonNurse[[#This Row],[Occupational Therapist Hours]],NonNurse[[#This Row],[OT Assistant Hours]],NonNurse[[#This Row],[OT Aide Hours]])/NonNurse[[#This Row],[MDS Census]]</f>
        <v>0.10766303579006931</v>
      </c>
      <c r="W311" s="6">
        <v>4.1454347826086941</v>
      </c>
      <c r="X311" s="6">
        <v>4.0926086956521743</v>
      </c>
      <c r="Y311" s="6">
        <v>0</v>
      </c>
      <c r="Z311" s="6">
        <f>SUM(NonNurse[[#This Row],[Physical Therapist (PT) Hours]],NonNurse[[#This Row],[PT Assistant Hours]],NonNurse[[#This Row],[PT Aide Hours]])/NonNurse[[#This Row],[MDS Census]]</f>
        <v>0.10721459895317582</v>
      </c>
      <c r="AA311" s="6">
        <v>0</v>
      </c>
      <c r="AB311" s="6">
        <v>0</v>
      </c>
      <c r="AC311" s="6">
        <v>0</v>
      </c>
      <c r="AD311" s="6">
        <v>0</v>
      </c>
      <c r="AE311" s="6">
        <v>0</v>
      </c>
      <c r="AF311" s="6">
        <v>0</v>
      </c>
      <c r="AG311" s="6">
        <v>0</v>
      </c>
      <c r="AH311" s="1">
        <v>265319</v>
      </c>
      <c r="AI311">
        <v>7</v>
      </c>
    </row>
    <row r="312" spans="1:35" x14ac:dyDescent="0.25">
      <c r="A312" t="s">
        <v>496</v>
      </c>
      <c r="B312" t="s">
        <v>81</v>
      </c>
      <c r="C312" t="s">
        <v>688</v>
      </c>
      <c r="D312" t="s">
        <v>546</v>
      </c>
      <c r="E312" s="6">
        <v>62.130434782608695</v>
      </c>
      <c r="F312" s="6">
        <v>10.989456521739131</v>
      </c>
      <c r="G312" s="6">
        <v>0</v>
      </c>
      <c r="H312" s="6">
        <v>0.20293478260869566</v>
      </c>
      <c r="I312" s="6">
        <v>0.5</v>
      </c>
      <c r="J312" s="6">
        <v>0</v>
      </c>
      <c r="K312" s="6">
        <v>0</v>
      </c>
      <c r="L312" s="6">
        <v>2.7627173913043479</v>
      </c>
      <c r="M312" s="6">
        <v>0</v>
      </c>
      <c r="N312" s="6">
        <v>5.1824999999999983</v>
      </c>
      <c r="O312" s="6">
        <f>SUM(NonNurse[[#This Row],[Qualified Social Work Staff Hours]],NonNurse[[#This Row],[Other Social Work Staff Hours]])/NonNurse[[#This Row],[MDS Census]]</f>
        <v>8.3413226032190313E-2</v>
      </c>
      <c r="P312" s="6">
        <v>4.649782608695654</v>
      </c>
      <c r="Q312" s="6">
        <v>0</v>
      </c>
      <c r="R312" s="6">
        <f>SUM(NonNurse[[#This Row],[Qualified Activities Professional Hours]],NonNurse[[#This Row],[Other Activities Professional Hours]])/NonNurse[[#This Row],[MDS Census]]</f>
        <v>7.4839048285514381E-2</v>
      </c>
      <c r="S312" s="6">
        <v>1.3320652173913046</v>
      </c>
      <c r="T312" s="6">
        <v>3.3167391304347817</v>
      </c>
      <c r="U312" s="6">
        <v>0</v>
      </c>
      <c r="V312" s="6">
        <f>SUM(NonNurse[[#This Row],[Occupational Therapist Hours]],NonNurse[[#This Row],[OT Assistant Hours]],NonNurse[[#This Row],[OT Aide Hours]])/NonNurse[[#This Row],[MDS Census]]</f>
        <v>7.4823303009097258E-2</v>
      </c>
      <c r="W312" s="6">
        <v>0.72217391304347822</v>
      </c>
      <c r="X312" s="6">
        <v>4.0531521739130429</v>
      </c>
      <c r="Y312" s="6">
        <v>0</v>
      </c>
      <c r="Z312" s="6">
        <f>SUM(NonNurse[[#This Row],[Physical Therapist (PT) Hours]],NonNurse[[#This Row],[PT Assistant Hours]],NonNurse[[#This Row],[PT Aide Hours]])/NonNurse[[#This Row],[MDS Census]]</f>
        <v>7.685969209237227E-2</v>
      </c>
      <c r="AA312" s="6">
        <v>0</v>
      </c>
      <c r="AB312" s="6">
        <v>0</v>
      </c>
      <c r="AC312" s="6">
        <v>0</v>
      </c>
      <c r="AD312" s="6">
        <v>0</v>
      </c>
      <c r="AE312" s="6">
        <v>0</v>
      </c>
      <c r="AF312" s="6">
        <v>0</v>
      </c>
      <c r="AG312" s="6">
        <v>0</v>
      </c>
      <c r="AH312" s="1">
        <v>265302</v>
      </c>
      <c r="AI312">
        <v>7</v>
      </c>
    </row>
    <row r="313" spans="1:35" x14ac:dyDescent="0.25">
      <c r="A313" t="s">
        <v>496</v>
      </c>
      <c r="B313" t="s">
        <v>212</v>
      </c>
      <c r="C313" t="s">
        <v>799</v>
      </c>
      <c r="D313" t="s">
        <v>554</v>
      </c>
      <c r="E313" s="6">
        <v>74.450704225352112</v>
      </c>
      <c r="F313" s="6">
        <v>4.27112676056338</v>
      </c>
      <c r="G313" s="6">
        <v>2.8169014084507043E-2</v>
      </c>
      <c r="H313" s="6">
        <v>0.67957746478873238</v>
      </c>
      <c r="I313" s="6">
        <v>1.2535211267605635</v>
      </c>
      <c r="J313" s="6">
        <v>0</v>
      </c>
      <c r="K313" s="6">
        <v>0</v>
      </c>
      <c r="L313" s="6">
        <v>4.102112676056338</v>
      </c>
      <c r="M313" s="6">
        <v>5.327464788732394</v>
      </c>
      <c r="N313" s="6">
        <v>0</v>
      </c>
      <c r="O313" s="6">
        <f>SUM(NonNurse[[#This Row],[Qualified Social Work Staff Hours]],NonNurse[[#This Row],[Other Social Work Staff Hours]])/NonNurse[[#This Row],[MDS Census]]</f>
        <v>7.1556942867953083E-2</v>
      </c>
      <c r="P313" s="6">
        <v>5.71830985915493</v>
      </c>
      <c r="Q313" s="6">
        <v>8.070422535211268</v>
      </c>
      <c r="R313" s="6">
        <f>SUM(NonNurse[[#This Row],[Qualified Activities Professional Hours]],NonNurse[[#This Row],[Other Activities Professional Hours]])/NonNurse[[#This Row],[MDS Census]]</f>
        <v>0.18520620506999622</v>
      </c>
      <c r="S313" s="6">
        <v>4.183098591549296</v>
      </c>
      <c r="T313" s="6">
        <v>9.929577464788732</v>
      </c>
      <c r="U313" s="6">
        <v>0</v>
      </c>
      <c r="V313" s="6">
        <f>SUM(NonNurse[[#This Row],[Occupational Therapist Hours]],NonNurse[[#This Row],[OT Assistant Hours]],NonNurse[[#This Row],[OT Aide Hours]])/NonNurse[[#This Row],[MDS Census]]</f>
        <v>0.18955732122587968</v>
      </c>
      <c r="W313" s="6">
        <v>6.9018309859154945</v>
      </c>
      <c r="X313" s="6">
        <v>10.193661971830986</v>
      </c>
      <c r="Y313" s="6">
        <v>5.422535211267606</v>
      </c>
      <c r="Z313" s="6">
        <f>SUM(NonNurse[[#This Row],[Physical Therapist (PT) Hours]],NonNurse[[#This Row],[PT Assistant Hours]],NonNurse[[#This Row],[PT Aide Hours]])/NonNurse[[#This Row],[MDS Census]]</f>
        <v>0.3024555429436247</v>
      </c>
      <c r="AA313" s="6">
        <v>0</v>
      </c>
      <c r="AB313" s="6">
        <v>0</v>
      </c>
      <c r="AC313" s="6">
        <v>0</v>
      </c>
      <c r="AD313" s="6">
        <v>0</v>
      </c>
      <c r="AE313" s="6">
        <v>0</v>
      </c>
      <c r="AF313" s="6">
        <v>0</v>
      </c>
      <c r="AG313" s="6">
        <v>0</v>
      </c>
      <c r="AH313" s="1">
        <v>265519</v>
      </c>
      <c r="AI313">
        <v>7</v>
      </c>
    </row>
    <row r="314" spans="1:35" x14ac:dyDescent="0.25">
      <c r="A314" t="s">
        <v>496</v>
      </c>
      <c r="B314" t="s">
        <v>177</v>
      </c>
      <c r="C314" t="s">
        <v>700</v>
      </c>
      <c r="D314" t="s">
        <v>538</v>
      </c>
      <c r="E314" s="6">
        <v>61.097826086956523</v>
      </c>
      <c r="F314" s="6">
        <v>27.19891304347825</v>
      </c>
      <c r="G314" s="6">
        <v>0</v>
      </c>
      <c r="H314" s="6">
        <v>0</v>
      </c>
      <c r="I314" s="6">
        <v>0</v>
      </c>
      <c r="J314" s="6">
        <v>0</v>
      </c>
      <c r="K314" s="6">
        <v>0</v>
      </c>
      <c r="L314" s="6">
        <v>0.17239130434782607</v>
      </c>
      <c r="M314" s="6">
        <v>5.5652173913043477</v>
      </c>
      <c r="N314" s="6">
        <v>0</v>
      </c>
      <c r="O314" s="6">
        <f>SUM(NonNurse[[#This Row],[Qualified Social Work Staff Hours]],NonNurse[[#This Row],[Other Social Work Staff Hours]])/NonNurse[[#This Row],[MDS Census]]</f>
        <v>9.1086995196584239E-2</v>
      </c>
      <c r="P314" s="6">
        <v>0</v>
      </c>
      <c r="Q314" s="6">
        <v>5.4782608695652177</v>
      </c>
      <c r="R314" s="6">
        <f>SUM(NonNurse[[#This Row],[Qualified Activities Professional Hours]],NonNurse[[#This Row],[Other Activities Professional Hours]])/NonNurse[[#This Row],[MDS Census]]</f>
        <v>8.9663760896637607E-2</v>
      </c>
      <c r="S314" s="6">
        <v>1.7782608695652171</v>
      </c>
      <c r="T314" s="6">
        <v>3.3090217391304342</v>
      </c>
      <c r="U314" s="6">
        <v>0</v>
      </c>
      <c r="V314" s="6">
        <f>SUM(NonNurse[[#This Row],[Occupational Therapist Hours]],NonNurse[[#This Row],[OT Assistant Hours]],NonNurse[[#This Row],[OT Aide Hours]])/NonNurse[[#This Row],[MDS Census]]</f>
        <v>8.3264543675502567E-2</v>
      </c>
      <c r="W314" s="6">
        <v>0.86380434782608695</v>
      </c>
      <c r="X314" s="6">
        <v>2.6943478260869558</v>
      </c>
      <c r="Y314" s="6">
        <v>0</v>
      </c>
      <c r="Z314" s="6">
        <f>SUM(NonNurse[[#This Row],[Physical Therapist (PT) Hours]],NonNurse[[#This Row],[PT Assistant Hours]],NonNurse[[#This Row],[PT Aide Hours]])/NonNurse[[#This Row],[MDS Census]]</f>
        <v>5.8236968510941102E-2</v>
      </c>
      <c r="AA314" s="6">
        <v>0</v>
      </c>
      <c r="AB314" s="6">
        <v>0</v>
      </c>
      <c r="AC314" s="6">
        <v>0</v>
      </c>
      <c r="AD314" s="6">
        <v>0</v>
      </c>
      <c r="AE314" s="6">
        <v>0</v>
      </c>
      <c r="AF314" s="6">
        <v>0</v>
      </c>
      <c r="AG314" s="6">
        <v>0</v>
      </c>
      <c r="AH314" s="1">
        <v>265463</v>
      </c>
      <c r="AI314">
        <v>7</v>
      </c>
    </row>
    <row r="315" spans="1:35" x14ac:dyDescent="0.25">
      <c r="A315" t="s">
        <v>496</v>
      </c>
      <c r="B315" t="s">
        <v>221</v>
      </c>
      <c r="C315" t="s">
        <v>700</v>
      </c>
      <c r="D315" t="s">
        <v>538</v>
      </c>
      <c r="E315" s="6">
        <v>88.5</v>
      </c>
      <c r="F315" s="6">
        <v>0</v>
      </c>
      <c r="G315" s="6">
        <v>0.18478260869565216</v>
      </c>
      <c r="H315" s="6">
        <v>0.58695652173913049</v>
      </c>
      <c r="I315" s="6">
        <v>0.41304347826086957</v>
      </c>
      <c r="J315" s="6">
        <v>0</v>
      </c>
      <c r="K315" s="6">
        <v>0</v>
      </c>
      <c r="L315" s="6">
        <v>1.2836956521739129</v>
      </c>
      <c r="M315" s="6">
        <v>0</v>
      </c>
      <c r="N315" s="6">
        <v>0</v>
      </c>
      <c r="O315" s="6">
        <f>SUM(NonNurse[[#This Row],[Qualified Social Work Staff Hours]],NonNurse[[#This Row],[Other Social Work Staff Hours]])/NonNurse[[#This Row],[MDS Census]]</f>
        <v>0</v>
      </c>
      <c r="P315" s="6">
        <v>0</v>
      </c>
      <c r="Q315" s="6">
        <v>0</v>
      </c>
      <c r="R315" s="6">
        <f>SUM(NonNurse[[#This Row],[Qualified Activities Professional Hours]],NonNurse[[#This Row],[Other Activities Professional Hours]])/NonNurse[[#This Row],[MDS Census]]</f>
        <v>0</v>
      </c>
      <c r="S315" s="6">
        <v>1.2501086956521741</v>
      </c>
      <c r="T315" s="6">
        <v>4.7753260869565208</v>
      </c>
      <c r="U315" s="6">
        <v>0</v>
      </c>
      <c r="V315" s="6">
        <f>SUM(NonNurse[[#This Row],[Occupational Therapist Hours]],NonNurse[[#This Row],[OT Assistant Hours]],NonNurse[[#This Row],[OT Aide Hours]])/NonNurse[[#This Row],[MDS Census]]</f>
        <v>6.8084008843036101E-2</v>
      </c>
      <c r="W315" s="6">
        <v>0.69554347826086949</v>
      </c>
      <c r="X315" s="6">
        <v>4.0103260869565229</v>
      </c>
      <c r="Y315" s="6">
        <v>0</v>
      </c>
      <c r="Z315" s="6">
        <f>SUM(NonNurse[[#This Row],[Physical Therapist (PT) Hours]],NonNurse[[#This Row],[PT Assistant Hours]],NonNurse[[#This Row],[PT Aide Hours]])/NonNurse[[#This Row],[MDS Census]]</f>
        <v>5.317366740358636E-2</v>
      </c>
      <c r="AA315" s="6">
        <v>0</v>
      </c>
      <c r="AB315" s="6">
        <v>0</v>
      </c>
      <c r="AC315" s="6">
        <v>0</v>
      </c>
      <c r="AD315" s="6">
        <v>0</v>
      </c>
      <c r="AE315" s="6">
        <v>0</v>
      </c>
      <c r="AF315" s="6">
        <v>0</v>
      </c>
      <c r="AG315" s="6">
        <v>0.13043478260869565</v>
      </c>
      <c r="AH315" s="1">
        <v>265532</v>
      </c>
      <c r="AI315">
        <v>7</v>
      </c>
    </row>
    <row r="316" spans="1:35" x14ac:dyDescent="0.25">
      <c r="A316" t="s">
        <v>496</v>
      </c>
      <c r="B316" t="s">
        <v>215</v>
      </c>
      <c r="C316" t="s">
        <v>752</v>
      </c>
      <c r="D316" t="s">
        <v>593</v>
      </c>
      <c r="E316" s="6">
        <v>76.173913043478265</v>
      </c>
      <c r="F316" s="6">
        <v>6.4674999999999985</v>
      </c>
      <c r="G316" s="6">
        <v>0</v>
      </c>
      <c r="H316" s="6">
        <v>0</v>
      </c>
      <c r="I316" s="6">
        <v>4.4456521739130439</v>
      </c>
      <c r="J316" s="6">
        <v>0</v>
      </c>
      <c r="K316" s="6">
        <v>0</v>
      </c>
      <c r="L316" s="6">
        <v>6.504999999999999</v>
      </c>
      <c r="M316" s="6">
        <v>5.2581521739130439</v>
      </c>
      <c r="N316" s="6">
        <v>2.1467391304347827</v>
      </c>
      <c r="O316" s="6">
        <f>SUM(NonNurse[[#This Row],[Qualified Social Work Staff Hours]],NonNurse[[#This Row],[Other Social Work Staff Hours]])/NonNurse[[#This Row],[MDS Census]]</f>
        <v>9.7210331050228305E-2</v>
      </c>
      <c r="P316" s="6">
        <v>5.5923913043478262</v>
      </c>
      <c r="Q316" s="6">
        <v>7.6394565217391293</v>
      </c>
      <c r="R316" s="6">
        <f>SUM(NonNurse[[#This Row],[Qualified Activities Professional Hours]],NonNurse[[#This Row],[Other Activities Professional Hours]])/NonNurse[[#This Row],[MDS Census]]</f>
        <v>0.17370576484018263</v>
      </c>
      <c r="S316" s="6">
        <v>0.70847826086956533</v>
      </c>
      <c r="T316" s="6">
        <v>1.5658695652173913</v>
      </c>
      <c r="U316" s="6">
        <v>0</v>
      </c>
      <c r="V316" s="6">
        <f>SUM(NonNurse[[#This Row],[Occupational Therapist Hours]],NonNurse[[#This Row],[OT Assistant Hours]],NonNurse[[#This Row],[OT Aide Hours]])/NonNurse[[#This Row],[MDS Census]]</f>
        <v>2.985730593607306E-2</v>
      </c>
      <c r="W316" s="6">
        <v>0.63521739130434784</v>
      </c>
      <c r="X316" s="6">
        <v>1.4985869565217391</v>
      </c>
      <c r="Y316" s="6">
        <v>0</v>
      </c>
      <c r="Z316" s="6">
        <f>SUM(NonNurse[[#This Row],[Physical Therapist (PT) Hours]],NonNurse[[#This Row],[PT Assistant Hours]],NonNurse[[#This Row],[PT Aide Hours]])/NonNurse[[#This Row],[MDS Census]]</f>
        <v>2.8012271689497718E-2</v>
      </c>
      <c r="AA316" s="6">
        <v>0</v>
      </c>
      <c r="AB316" s="6">
        <v>0</v>
      </c>
      <c r="AC316" s="6">
        <v>0</v>
      </c>
      <c r="AD316" s="6">
        <v>60.584239130434781</v>
      </c>
      <c r="AE316" s="6">
        <v>0</v>
      </c>
      <c r="AF316" s="6">
        <v>0</v>
      </c>
      <c r="AG316" s="6">
        <v>0</v>
      </c>
      <c r="AH316" s="1">
        <v>265523</v>
      </c>
      <c r="AI316">
        <v>7</v>
      </c>
    </row>
    <row r="317" spans="1:35" x14ac:dyDescent="0.25">
      <c r="A317" t="s">
        <v>496</v>
      </c>
      <c r="B317" t="s">
        <v>464</v>
      </c>
      <c r="C317" t="s">
        <v>677</v>
      </c>
      <c r="D317" t="s">
        <v>590</v>
      </c>
      <c r="E317" s="6">
        <v>30.065217391304348</v>
      </c>
      <c r="F317" s="6">
        <v>4.8478260869565215</v>
      </c>
      <c r="G317" s="6">
        <v>2.1739130434782608E-2</v>
      </c>
      <c r="H317" s="6">
        <v>9.2391304347826081E-2</v>
      </c>
      <c r="I317" s="6">
        <v>0.52173913043478259</v>
      </c>
      <c r="J317" s="6">
        <v>0</v>
      </c>
      <c r="K317" s="6">
        <v>0</v>
      </c>
      <c r="L317" s="6">
        <v>0</v>
      </c>
      <c r="M317" s="6">
        <v>0</v>
      </c>
      <c r="N317" s="6">
        <v>5.2228260869565215</v>
      </c>
      <c r="O317" s="6">
        <f>SUM(NonNurse[[#This Row],[Qualified Social Work Staff Hours]],NonNurse[[#This Row],[Other Social Work Staff Hours]])/NonNurse[[#This Row],[MDS Census]]</f>
        <v>0.17371655820679682</v>
      </c>
      <c r="P317" s="6">
        <v>0</v>
      </c>
      <c r="Q317" s="6">
        <v>7.5353260869565215</v>
      </c>
      <c r="R317" s="6">
        <f>SUM(NonNurse[[#This Row],[Qualified Activities Professional Hours]],NonNurse[[#This Row],[Other Activities Professional Hours]])/NonNurse[[#This Row],[MDS Census]]</f>
        <v>0.25063268257411425</v>
      </c>
      <c r="S317" s="6">
        <v>0</v>
      </c>
      <c r="T317" s="6">
        <v>2.717391304347826E-3</v>
      </c>
      <c r="U317" s="6">
        <v>0</v>
      </c>
      <c r="V317" s="6">
        <f>SUM(NonNurse[[#This Row],[Occupational Therapist Hours]],NonNurse[[#This Row],[OT Assistant Hours]],NonNurse[[#This Row],[OT Aide Hours]])/NonNurse[[#This Row],[MDS Census]]</f>
        <v>9.0383224873463483E-5</v>
      </c>
      <c r="W317" s="6">
        <v>8.836956521739131E-2</v>
      </c>
      <c r="X317" s="6">
        <v>0</v>
      </c>
      <c r="Y317" s="6">
        <v>0</v>
      </c>
      <c r="Z317" s="6">
        <f>SUM(NonNurse[[#This Row],[Physical Therapist (PT) Hours]],NonNurse[[#This Row],[PT Assistant Hours]],NonNurse[[#This Row],[PT Aide Hours]])/NonNurse[[#This Row],[MDS Census]]</f>
        <v>2.9392624728850326E-3</v>
      </c>
      <c r="AA317" s="6">
        <v>0</v>
      </c>
      <c r="AB317" s="6">
        <v>0</v>
      </c>
      <c r="AC317" s="6">
        <v>0</v>
      </c>
      <c r="AD317" s="6">
        <v>18.171195652173914</v>
      </c>
      <c r="AE317" s="6">
        <v>0</v>
      </c>
      <c r="AF317" s="6">
        <v>0</v>
      </c>
      <c r="AG317" s="6">
        <v>0</v>
      </c>
      <c r="AH317" t="s">
        <v>0</v>
      </c>
      <c r="AI317">
        <v>7</v>
      </c>
    </row>
    <row r="318" spans="1:35" x14ac:dyDescent="0.25">
      <c r="A318" t="s">
        <v>496</v>
      </c>
      <c r="B318" t="s">
        <v>392</v>
      </c>
      <c r="C318" t="s">
        <v>684</v>
      </c>
      <c r="D318" t="s">
        <v>570</v>
      </c>
      <c r="E318" s="6">
        <v>33.445652173913047</v>
      </c>
      <c r="F318" s="6">
        <v>9.1657608695652169</v>
      </c>
      <c r="G318" s="6">
        <v>0</v>
      </c>
      <c r="H318" s="6">
        <v>0.11413043478260869</v>
      </c>
      <c r="I318" s="6">
        <v>0.13043478260869565</v>
      </c>
      <c r="J318" s="6">
        <v>0</v>
      </c>
      <c r="K318" s="6">
        <v>0</v>
      </c>
      <c r="L318" s="6">
        <v>7.880434782608696E-2</v>
      </c>
      <c r="M318" s="6">
        <v>0</v>
      </c>
      <c r="N318" s="6">
        <v>4.8940217391304346</v>
      </c>
      <c r="O318" s="6">
        <f>SUM(NonNurse[[#This Row],[Qualified Social Work Staff Hours]],NonNurse[[#This Row],[Other Social Work Staff Hours]])/NonNurse[[#This Row],[MDS Census]]</f>
        <v>0.14632759181020472</v>
      </c>
      <c r="P318" s="6">
        <v>0</v>
      </c>
      <c r="Q318" s="6">
        <v>11.366847826086957</v>
      </c>
      <c r="R318" s="6">
        <f>SUM(NonNurse[[#This Row],[Qualified Activities Professional Hours]],NonNurse[[#This Row],[Other Activities Professional Hours]])/NonNurse[[#This Row],[MDS Census]]</f>
        <v>0.33986025349366267</v>
      </c>
      <c r="S318" s="6">
        <v>0.32369565217391305</v>
      </c>
      <c r="T318" s="6">
        <v>0.91543478260869582</v>
      </c>
      <c r="U318" s="6">
        <v>0</v>
      </c>
      <c r="V318" s="6">
        <f>SUM(NonNurse[[#This Row],[Occupational Therapist Hours]],NonNurse[[#This Row],[OT Assistant Hours]],NonNurse[[#This Row],[OT Aide Hours]])/NonNurse[[#This Row],[MDS Census]]</f>
        <v>3.7049073773155673E-2</v>
      </c>
      <c r="W318" s="6">
        <v>0.49195652173913051</v>
      </c>
      <c r="X318" s="6">
        <v>0.9766304347826088</v>
      </c>
      <c r="Y318" s="6">
        <v>0</v>
      </c>
      <c r="Z318" s="6">
        <f>SUM(NonNurse[[#This Row],[Physical Therapist (PT) Hours]],NonNurse[[#This Row],[PT Assistant Hours]],NonNurse[[#This Row],[PT Aide Hours]])/NonNurse[[#This Row],[MDS Census]]</f>
        <v>4.3909652258693532E-2</v>
      </c>
      <c r="AA318" s="6">
        <v>0</v>
      </c>
      <c r="AB318" s="6">
        <v>0</v>
      </c>
      <c r="AC318" s="6">
        <v>0</v>
      </c>
      <c r="AD318" s="6">
        <v>0</v>
      </c>
      <c r="AE318" s="6">
        <v>0</v>
      </c>
      <c r="AF318" s="6">
        <v>0</v>
      </c>
      <c r="AG318" s="6">
        <v>0</v>
      </c>
      <c r="AH318" s="1">
        <v>265796</v>
      </c>
      <c r="AI318">
        <v>7</v>
      </c>
    </row>
    <row r="319" spans="1:35" x14ac:dyDescent="0.25">
      <c r="A319" t="s">
        <v>496</v>
      </c>
      <c r="B319" t="s">
        <v>468</v>
      </c>
      <c r="C319" t="s">
        <v>863</v>
      </c>
      <c r="D319" t="s">
        <v>604</v>
      </c>
      <c r="E319" s="6">
        <v>15.956521739130435</v>
      </c>
      <c r="F319" s="6">
        <v>0</v>
      </c>
      <c r="G319" s="6">
        <v>0</v>
      </c>
      <c r="H319" s="6">
        <v>0</v>
      </c>
      <c r="I319" s="6">
        <v>0</v>
      </c>
      <c r="J319" s="6">
        <v>0</v>
      </c>
      <c r="K319" s="6">
        <v>0</v>
      </c>
      <c r="L319" s="6">
        <v>0</v>
      </c>
      <c r="M319" s="6">
        <v>0</v>
      </c>
      <c r="N319" s="6">
        <v>2.5</v>
      </c>
      <c r="O319" s="6">
        <f>SUM(NonNurse[[#This Row],[Qualified Social Work Staff Hours]],NonNurse[[#This Row],[Other Social Work Staff Hours]])/NonNurse[[#This Row],[MDS Census]]</f>
        <v>0.15667574931880107</v>
      </c>
      <c r="P319" s="6">
        <v>0</v>
      </c>
      <c r="Q319" s="6">
        <v>3.2065217391304346</v>
      </c>
      <c r="R319" s="6">
        <f>SUM(NonNurse[[#This Row],[Qualified Activities Professional Hours]],NonNurse[[#This Row],[Other Activities Professional Hours]])/NonNurse[[#This Row],[MDS Census]]</f>
        <v>0.20095367847411441</v>
      </c>
      <c r="S319" s="6">
        <v>0</v>
      </c>
      <c r="T319" s="6">
        <v>0</v>
      </c>
      <c r="U319" s="6">
        <v>0</v>
      </c>
      <c r="V319" s="6">
        <f>SUM(NonNurse[[#This Row],[Occupational Therapist Hours]],NonNurse[[#This Row],[OT Assistant Hours]],NonNurse[[#This Row],[OT Aide Hours]])/NonNurse[[#This Row],[MDS Census]]</f>
        <v>0</v>
      </c>
      <c r="W319" s="6">
        <v>0</v>
      </c>
      <c r="X319" s="6">
        <v>0</v>
      </c>
      <c r="Y319" s="6">
        <v>0</v>
      </c>
      <c r="Z319" s="6">
        <f>SUM(NonNurse[[#This Row],[Physical Therapist (PT) Hours]],NonNurse[[#This Row],[PT Assistant Hours]],NonNurse[[#This Row],[PT Aide Hours]])/NonNurse[[#This Row],[MDS Census]]</f>
        <v>0</v>
      </c>
      <c r="AA319" s="6">
        <v>0</v>
      </c>
      <c r="AB319" s="6">
        <v>0</v>
      </c>
      <c r="AC319" s="6">
        <v>0</v>
      </c>
      <c r="AD319" s="6">
        <v>0</v>
      </c>
      <c r="AE319" s="6">
        <v>0</v>
      </c>
      <c r="AF319" s="6">
        <v>0</v>
      </c>
      <c r="AG319" s="6">
        <v>0</v>
      </c>
      <c r="AH319" t="s">
        <v>4</v>
      </c>
      <c r="AI319">
        <v>7</v>
      </c>
    </row>
    <row r="320" spans="1:35" x14ac:dyDescent="0.25">
      <c r="A320" t="s">
        <v>496</v>
      </c>
      <c r="B320" t="s">
        <v>94</v>
      </c>
      <c r="C320" t="s">
        <v>750</v>
      </c>
      <c r="D320" t="s">
        <v>605</v>
      </c>
      <c r="E320" s="6">
        <v>9.6304347826086953</v>
      </c>
      <c r="F320" s="6">
        <v>0</v>
      </c>
      <c r="G320" s="6">
        <v>0</v>
      </c>
      <c r="H320" s="6">
        <v>0.2847826086956522</v>
      </c>
      <c r="I320" s="6">
        <v>0</v>
      </c>
      <c r="J320" s="6">
        <v>0</v>
      </c>
      <c r="K320" s="6">
        <v>0</v>
      </c>
      <c r="L320" s="6">
        <v>5.0135869565217392</v>
      </c>
      <c r="M320" s="6">
        <v>4.2706521739130423</v>
      </c>
      <c r="N320" s="6">
        <v>0</v>
      </c>
      <c r="O320" s="6">
        <f>SUM(NonNurse[[#This Row],[Qualified Social Work Staff Hours]],NonNurse[[#This Row],[Other Social Work Staff Hours]])/NonNurse[[#This Row],[MDS Census]]</f>
        <v>0.44345372460496602</v>
      </c>
      <c r="P320" s="6">
        <v>3.7891304347826096</v>
      </c>
      <c r="Q320" s="6">
        <v>0</v>
      </c>
      <c r="R320" s="6">
        <f>SUM(NonNurse[[#This Row],[Qualified Activities Professional Hours]],NonNurse[[#This Row],[Other Activities Professional Hours]])/NonNurse[[#This Row],[MDS Census]]</f>
        <v>0.39345372460496625</v>
      </c>
      <c r="S320" s="6">
        <v>8.6231521739130468</v>
      </c>
      <c r="T320" s="6">
        <v>2.9309782608695651</v>
      </c>
      <c r="U320" s="6">
        <v>0</v>
      </c>
      <c r="V320" s="6">
        <f>SUM(NonNurse[[#This Row],[Occupational Therapist Hours]],NonNurse[[#This Row],[OT Assistant Hours]],NonNurse[[#This Row],[OT Aide Hours]])/NonNurse[[#This Row],[MDS Census]]</f>
        <v>1.1997516930022578</v>
      </c>
      <c r="W320" s="6">
        <v>11.910978260869564</v>
      </c>
      <c r="X320" s="6">
        <v>3.1314130434782612</v>
      </c>
      <c r="Y320" s="6">
        <v>15.228260869565217</v>
      </c>
      <c r="Z320" s="6">
        <f>SUM(NonNurse[[#This Row],[Physical Therapist (PT) Hours]],NonNurse[[#This Row],[PT Assistant Hours]],NonNurse[[#This Row],[PT Aide Hours]])/NonNurse[[#This Row],[MDS Census]]</f>
        <v>3.1432279909706544</v>
      </c>
      <c r="AA320" s="6">
        <v>0</v>
      </c>
      <c r="AB320" s="6">
        <v>0</v>
      </c>
      <c r="AC320" s="6">
        <v>0</v>
      </c>
      <c r="AD320" s="6">
        <v>0</v>
      </c>
      <c r="AE320" s="6">
        <v>3.8913043478260869</v>
      </c>
      <c r="AF320" s="6">
        <v>0</v>
      </c>
      <c r="AG320" s="6">
        <v>0</v>
      </c>
      <c r="AH320" s="1">
        <v>265327</v>
      </c>
      <c r="AI320">
        <v>7</v>
      </c>
    </row>
    <row r="321" spans="1:35" x14ac:dyDescent="0.25">
      <c r="A321" t="s">
        <v>496</v>
      </c>
      <c r="B321" t="s">
        <v>103</v>
      </c>
      <c r="C321" t="s">
        <v>726</v>
      </c>
      <c r="D321" t="s">
        <v>593</v>
      </c>
      <c r="E321" s="6">
        <v>45.054347826086953</v>
      </c>
      <c r="F321" s="6">
        <v>11.142717391304345</v>
      </c>
      <c r="G321" s="6">
        <v>0</v>
      </c>
      <c r="H321" s="6">
        <v>0</v>
      </c>
      <c r="I321" s="6">
        <v>0</v>
      </c>
      <c r="J321" s="6">
        <v>0</v>
      </c>
      <c r="K321" s="6">
        <v>0</v>
      </c>
      <c r="L321" s="6">
        <v>0.85576086956521746</v>
      </c>
      <c r="M321" s="6">
        <v>4.7069565217391309</v>
      </c>
      <c r="N321" s="6">
        <v>0</v>
      </c>
      <c r="O321" s="6">
        <f>SUM(NonNurse[[#This Row],[Qualified Social Work Staff Hours]],NonNurse[[#This Row],[Other Social Work Staff Hours]])/NonNurse[[#This Row],[MDS Census]]</f>
        <v>0.10447285886610376</v>
      </c>
      <c r="P321" s="6">
        <v>4.384239130434783</v>
      </c>
      <c r="Q321" s="6">
        <v>0</v>
      </c>
      <c r="R321" s="6">
        <f>SUM(NonNurse[[#This Row],[Qualified Activities Professional Hours]],NonNurse[[#This Row],[Other Activities Professional Hours]])/NonNurse[[#This Row],[MDS Census]]</f>
        <v>9.7310012062726187E-2</v>
      </c>
      <c r="S321" s="6">
        <v>0.26195652173913048</v>
      </c>
      <c r="T321" s="6">
        <v>4.7682608695652178</v>
      </c>
      <c r="U321" s="6">
        <v>0</v>
      </c>
      <c r="V321" s="6">
        <f>SUM(NonNurse[[#This Row],[Occupational Therapist Hours]],NonNurse[[#This Row],[OT Assistant Hours]],NonNurse[[#This Row],[OT Aide Hours]])/NonNurse[[#This Row],[MDS Census]]</f>
        <v>0.11164776839565745</v>
      </c>
      <c r="W321" s="6">
        <v>3.8476086956521733</v>
      </c>
      <c r="X321" s="6">
        <v>0.43402173913043479</v>
      </c>
      <c r="Y321" s="6">
        <v>0</v>
      </c>
      <c r="Z321" s="6">
        <f>SUM(NonNurse[[#This Row],[Physical Therapist (PT) Hours]],NonNurse[[#This Row],[PT Assistant Hours]],NonNurse[[#This Row],[PT Aide Hours]])/NonNurse[[#This Row],[MDS Census]]</f>
        <v>9.5032569360675501E-2</v>
      </c>
      <c r="AA321" s="6">
        <v>0</v>
      </c>
      <c r="AB321" s="6">
        <v>0</v>
      </c>
      <c r="AC321" s="6">
        <v>0</v>
      </c>
      <c r="AD321" s="6">
        <v>0</v>
      </c>
      <c r="AE321" s="6">
        <v>0</v>
      </c>
      <c r="AF321" s="6">
        <v>0</v>
      </c>
      <c r="AG321" s="6">
        <v>0</v>
      </c>
      <c r="AH321" s="1">
        <v>265341</v>
      </c>
      <c r="AI321">
        <v>7</v>
      </c>
    </row>
    <row r="322" spans="1:35" x14ac:dyDescent="0.25">
      <c r="A322" t="s">
        <v>496</v>
      </c>
      <c r="B322" t="s">
        <v>192</v>
      </c>
      <c r="C322" t="s">
        <v>789</v>
      </c>
      <c r="D322" t="s">
        <v>622</v>
      </c>
      <c r="E322" s="6">
        <v>59.097826086956523</v>
      </c>
      <c r="F322" s="6">
        <v>11.87130434782609</v>
      </c>
      <c r="G322" s="6">
        <v>0</v>
      </c>
      <c r="H322" s="6">
        <v>0.18478260869565216</v>
      </c>
      <c r="I322" s="6">
        <v>0.42391304347826086</v>
      </c>
      <c r="J322" s="6">
        <v>0</v>
      </c>
      <c r="K322" s="6">
        <v>0</v>
      </c>
      <c r="L322" s="6">
        <v>4.6969565217391303</v>
      </c>
      <c r="M322" s="6">
        <v>0</v>
      </c>
      <c r="N322" s="6">
        <v>4.9828260869565222</v>
      </c>
      <c r="O322" s="6">
        <f>SUM(NonNurse[[#This Row],[Qualified Social Work Staff Hours]],NonNurse[[#This Row],[Other Social Work Staff Hours]])/NonNurse[[#This Row],[MDS Census]]</f>
        <v>8.4314879529152106E-2</v>
      </c>
      <c r="P322" s="6">
        <v>2.9824999999999999</v>
      </c>
      <c r="Q322" s="6">
        <v>4.1488043478260863</v>
      </c>
      <c r="R322" s="6">
        <f>SUM(NonNurse[[#This Row],[Qualified Activities Professional Hours]],NonNurse[[#This Row],[Other Activities Professional Hours]])/NonNurse[[#This Row],[MDS Census]]</f>
        <v>0.12066948684936545</v>
      </c>
      <c r="S322" s="6">
        <v>4.8772826086956531</v>
      </c>
      <c r="T322" s="6">
        <v>5.1323913043478253</v>
      </c>
      <c r="U322" s="6">
        <v>0</v>
      </c>
      <c r="V322" s="6">
        <f>SUM(NonNurse[[#This Row],[Occupational Therapist Hours]],NonNurse[[#This Row],[OT Assistant Hours]],NonNurse[[#This Row],[OT Aide Hours]])/NonNurse[[#This Row],[MDS Census]]</f>
        <v>0.1693746551407026</v>
      </c>
      <c r="W322" s="6">
        <v>4.4724999999999993</v>
      </c>
      <c r="X322" s="6">
        <v>5.3817391304347826</v>
      </c>
      <c r="Y322" s="6">
        <v>0</v>
      </c>
      <c r="Z322" s="6">
        <f>SUM(NonNurse[[#This Row],[Physical Therapist (PT) Hours]],NonNurse[[#This Row],[PT Assistant Hours]],NonNurse[[#This Row],[PT Aide Hours]])/NonNurse[[#This Row],[MDS Census]]</f>
        <v>0.16674452823248112</v>
      </c>
      <c r="AA322" s="6">
        <v>0</v>
      </c>
      <c r="AB322" s="6">
        <v>0</v>
      </c>
      <c r="AC322" s="6">
        <v>0</v>
      </c>
      <c r="AD322" s="6">
        <v>0</v>
      </c>
      <c r="AE322" s="6">
        <v>0</v>
      </c>
      <c r="AF322" s="6">
        <v>0</v>
      </c>
      <c r="AG322" s="6">
        <v>0</v>
      </c>
      <c r="AH322" s="1">
        <v>265481</v>
      </c>
      <c r="AI322">
        <v>7</v>
      </c>
    </row>
    <row r="323" spans="1:35" x14ac:dyDescent="0.25">
      <c r="A323" t="s">
        <v>496</v>
      </c>
      <c r="B323" t="s">
        <v>205</v>
      </c>
      <c r="C323" t="s">
        <v>796</v>
      </c>
      <c r="D323" t="s">
        <v>623</v>
      </c>
      <c r="E323" s="6">
        <v>52.130434782608695</v>
      </c>
      <c r="F323" s="6">
        <v>5.7391304347826084</v>
      </c>
      <c r="G323" s="6">
        <v>0</v>
      </c>
      <c r="H323" s="6">
        <v>0.17119565217391305</v>
      </c>
      <c r="I323" s="6">
        <v>0.18478260869565216</v>
      </c>
      <c r="J323" s="6">
        <v>0</v>
      </c>
      <c r="K323" s="6">
        <v>0</v>
      </c>
      <c r="L323" s="6">
        <v>0</v>
      </c>
      <c r="M323" s="6">
        <v>0</v>
      </c>
      <c r="N323" s="6">
        <v>6.9891304347826066</v>
      </c>
      <c r="O323" s="6">
        <f>SUM(NonNurse[[#This Row],[Qualified Social Work Staff Hours]],NonNurse[[#This Row],[Other Social Work Staff Hours]])/NonNurse[[#This Row],[MDS Census]]</f>
        <v>0.13407005838198494</v>
      </c>
      <c r="P323" s="6">
        <v>0</v>
      </c>
      <c r="Q323" s="6">
        <v>5.0958695652173898</v>
      </c>
      <c r="R323" s="6">
        <f>SUM(NonNurse[[#This Row],[Qualified Activities Professional Hours]],NonNurse[[#This Row],[Other Activities Professional Hours]])/NonNurse[[#This Row],[MDS Census]]</f>
        <v>9.7752293577981625E-2</v>
      </c>
      <c r="S323" s="6">
        <v>0</v>
      </c>
      <c r="T323" s="6">
        <v>0</v>
      </c>
      <c r="U323" s="6">
        <v>0</v>
      </c>
      <c r="V323" s="6">
        <f>SUM(NonNurse[[#This Row],[Occupational Therapist Hours]],NonNurse[[#This Row],[OT Assistant Hours]],NonNurse[[#This Row],[OT Aide Hours]])/NonNurse[[#This Row],[MDS Census]]</f>
        <v>0</v>
      </c>
      <c r="W323" s="6">
        <v>4.1222826086956523</v>
      </c>
      <c r="X323" s="6">
        <v>0</v>
      </c>
      <c r="Y323" s="6">
        <v>5.0543478260869561</v>
      </c>
      <c r="Z323" s="6">
        <f>SUM(NonNurse[[#This Row],[Physical Therapist (PT) Hours]],NonNurse[[#This Row],[PT Assistant Hours]],NonNurse[[#This Row],[PT Aide Hours]])/NonNurse[[#This Row],[MDS Census]]</f>
        <v>0.17603211009174313</v>
      </c>
      <c r="AA323" s="6">
        <v>0</v>
      </c>
      <c r="AB323" s="6">
        <v>0</v>
      </c>
      <c r="AC323" s="6">
        <v>0</v>
      </c>
      <c r="AD323" s="6">
        <v>6.8220652173913017</v>
      </c>
      <c r="AE323" s="6">
        <v>0</v>
      </c>
      <c r="AF323" s="6">
        <v>0</v>
      </c>
      <c r="AG323" s="6">
        <v>0</v>
      </c>
      <c r="AH323" s="1">
        <v>265506</v>
      </c>
      <c r="AI323">
        <v>7</v>
      </c>
    </row>
    <row r="324" spans="1:35" x14ac:dyDescent="0.25">
      <c r="A324" t="s">
        <v>496</v>
      </c>
      <c r="B324" t="s">
        <v>43</v>
      </c>
      <c r="C324" t="s">
        <v>733</v>
      </c>
      <c r="D324" t="s">
        <v>601</v>
      </c>
      <c r="E324" s="6">
        <v>49.967391304347828</v>
      </c>
      <c r="F324" s="6">
        <v>8.9478260869565229</v>
      </c>
      <c r="G324" s="6">
        <v>0</v>
      </c>
      <c r="H324" s="6">
        <v>0.18913043478260869</v>
      </c>
      <c r="I324" s="6">
        <v>0</v>
      </c>
      <c r="J324" s="6">
        <v>0</v>
      </c>
      <c r="K324" s="6">
        <v>0</v>
      </c>
      <c r="L324" s="6">
        <v>5.2114130434782613</v>
      </c>
      <c r="M324" s="6">
        <v>10.164130434782608</v>
      </c>
      <c r="N324" s="6">
        <v>0</v>
      </c>
      <c r="O324" s="6">
        <f>SUM(NonNurse[[#This Row],[Qualified Social Work Staff Hours]],NonNurse[[#This Row],[Other Social Work Staff Hours]])/NonNurse[[#This Row],[MDS Census]]</f>
        <v>0.20341527082880137</v>
      </c>
      <c r="P324" s="6">
        <v>5.658695652173912</v>
      </c>
      <c r="Q324" s="6">
        <v>0</v>
      </c>
      <c r="R324" s="6">
        <f>SUM(NonNurse[[#This Row],[Qualified Activities Professional Hours]],NonNurse[[#This Row],[Other Activities Professional Hours]])/NonNurse[[#This Row],[MDS Census]]</f>
        <v>0.11324777028496844</v>
      </c>
      <c r="S324" s="6">
        <v>0.8726086956521738</v>
      </c>
      <c r="T324" s="6">
        <v>5.6102173913043449</v>
      </c>
      <c r="U324" s="6">
        <v>0</v>
      </c>
      <c r="V324" s="6">
        <f>SUM(NonNurse[[#This Row],[Occupational Therapist Hours]],NonNurse[[#This Row],[OT Assistant Hours]],NonNurse[[#This Row],[OT Aide Hours]])/NonNurse[[#This Row],[MDS Census]]</f>
        <v>0.12974113552316721</v>
      </c>
      <c r="W324" s="6">
        <v>1.1582608695652177</v>
      </c>
      <c r="X324" s="6">
        <v>3.7942391304347827</v>
      </c>
      <c r="Y324" s="6">
        <v>0.68478260869565222</v>
      </c>
      <c r="Z324" s="6">
        <f>SUM(NonNurse[[#This Row],[Physical Therapist (PT) Hours]],NonNurse[[#This Row],[PT Assistant Hours]],NonNurse[[#This Row],[PT Aide Hours]])/NonNurse[[#This Row],[MDS Census]]</f>
        <v>0.11281922993256473</v>
      </c>
      <c r="AA324" s="6">
        <v>0</v>
      </c>
      <c r="AB324" s="6">
        <v>0</v>
      </c>
      <c r="AC324" s="6">
        <v>0</v>
      </c>
      <c r="AD324" s="6">
        <v>35.322826086956532</v>
      </c>
      <c r="AE324" s="6">
        <v>0</v>
      </c>
      <c r="AF324" s="6">
        <v>0</v>
      </c>
      <c r="AG324" s="6">
        <v>0</v>
      </c>
      <c r="AH324" s="1">
        <v>265169</v>
      </c>
      <c r="AI324">
        <v>7</v>
      </c>
    </row>
    <row r="325" spans="1:35" x14ac:dyDescent="0.25">
      <c r="A325" t="s">
        <v>496</v>
      </c>
      <c r="B325" t="s">
        <v>241</v>
      </c>
      <c r="C325" t="s">
        <v>649</v>
      </c>
      <c r="D325" t="s">
        <v>571</v>
      </c>
      <c r="E325" s="6">
        <v>67.858695652173907</v>
      </c>
      <c r="F325" s="6">
        <v>26.76</v>
      </c>
      <c r="G325" s="6">
        <v>0</v>
      </c>
      <c r="H325" s="6">
        <v>0</v>
      </c>
      <c r="I325" s="6">
        <v>0</v>
      </c>
      <c r="J325" s="6">
        <v>0</v>
      </c>
      <c r="K325" s="6">
        <v>0</v>
      </c>
      <c r="L325" s="6">
        <v>3.5830434782608704</v>
      </c>
      <c r="M325" s="6">
        <v>0</v>
      </c>
      <c r="N325" s="6">
        <v>5.2747826086956504</v>
      </c>
      <c r="O325" s="6">
        <f>SUM(NonNurse[[#This Row],[Qualified Social Work Staff Hours]],NonNurse[[#This Row],[Other Social Work Staff Hours]])/NonNurse[[#This Row],[MDS Census]]</f>
        <v>7.7731859682844767E-2</v>
      </c>
      <c r="P325" s="6">
        <v>3.0616304347826082</v>
      </c>
      <c r="Q325" s="6">
        <v>0</v>
      </c>
      <c r="R325" s="6">
        <f>SUM(NonNurse[[#This Row],[Qualified Activities Professional Hours]],NonNurse[[#This Row],[Other Activities Professional Hours]])/NonNurse[[#This Row],[MDS Census]]</f>
        <v>4.511773185968284E-2</v>
      </c>
      <c r="S325" s="6">
        <v>2.6955434782608698</v>
      </c>
      <c r="T325" s="6">
        <v>2.68695652173913</v>
      </c>
      <c r="U325" s="6">
        <v>0</v>
      </c>
      <c r="V325" s="6">
        <f>SUM(NonNurse[[#This Row],[Occupational Therapist Hours]],NonNurse[[#This Row],[OT Assistant Hours]],NonNurse[[#This Row],[OT Aide Hours]])/NonNurse[[#This Row],[MDS Census]]</f>
        <v>7.9319237546051594E-2</v>
      </c>
      <c r="W325" s="6">
        <v>5.1598913043478261</v>
      </c>
      <c r="X325" s="6">
        <v>2.942173913043479</v>
      </c>
      <c r="Y325" s="6">
        <v>0</v>
      </c>
      <c r="Z325" s="6">
        <f>SUM(NonNurse[[#This Row],[Physical Therapist (PT) Hours]],NonNurse[[#This Row],[PT Assistant Hours]],NonNurse[[#This Row],[PT Aide Hours]])/NonNurse[[#This Row],[MDS Census]]</f>
        <v>0.11939612365849753</v>
      </c>
      <c r="AA325" s="6">
        <v>0</v>
      </c>
      <c r="AB325" s="6">
        <v>0</v>
      </c>
      <c r="AC325" s="6">
        <v>0</v>
      </c>
      <c r="AD325" s="6">
        <v>0</v>
      </c>
      <c r="AE325" s="6">
        <v>0</v>
      </c>
      <c r="AF325" s="6">
        <v>0</v>
      </c>
      <c r="AG325" s="6">
        <v>0</v>
      </c>
      <c r="AH325" s="1">
        <v>265565</v>
      </c>
      <c r="AI325">
        <v>7</v>
      </c>
    </row>
    <row r="326" spans="1:35" x14ac:dyDescent="0.25">
      <c r="A326" t="s">
        <v>496</v>
      </c>
      <c r="B326" t="s">
        <v>308</v>
      </c>
      <c r="C326" t="s">
        <v>695</v>
      </c>
      <c r="D326" t="s">
        <v>531</v>
      </c>
      <c r="E326" s="6">
        <v>76.543478260869563</v>
      </c>
      <c r="F326" s="6">
        <v>0.80065217391304344</v>
      </c>
      <c r="G326" s="6">
        <v>0.20108695652173914</v>
      </c>
      <c r="H326" s="6">
        <v>0.20108695652173914</v>
      </c>
      <c r="I326" s="6">
        <v>0.17391304347826086</v>
      </c>
      <c r="J326" s="6">
        <v>0</v>
      </c>
      <c r="K326" s="6">
        <v>0</v>
      </c>
      <c r="L326" s="6">
        <v>2.0777173913043483</v>
      </c>
      <c r="M326" s="6">
        <v>7.6322826086956503</v>
      </c>
      <c r="N326" s="6">
        <v>0</v>
      </c>
      <c r="O326" s="6">
        <f>SUM(NonNurse[[#This Row],[Qualified Social Work Staff Hours]],NonNurse[[#This Row],[Other Social Work Staff Hours]])/NonNurse[[#This Row],[MDS Census]]</f>
        <v>9.9711729622266376E-2</v>
      </c>
      <c r="P326" s="6">
        <v>5.5214130434782609</v>
      </c>
      <c r="Q326" s="6">
        <v>0</v>
      </c>
      <c r="R326" s="6">
        <f>SUM(NonNurse[[#This Row],[Qualified Activities Professional Hours]],NonNurse[[#This Row],[Other Activities Professional Hours]])/NonNurse[[#This Row],[MDS Census]]</f>
        <v>7.2134336836126106E-2</v>
      </c>
      <c r="S326" s="6">
        <v>3.0415217391304346</v>
      </c>
      <c r="T326" s="6">
        <v>0.11489130434782609</v>
      </c>
      <c r="U326" s="6">
        <v>0</v>
      </c>
      <c r="V326" s="6">
        <f>SUM(NonNurse[[#This Row],[Occupational Therapist Hours]],NonNurse[[#This Row],[OT Assistant Hours]],NonNurse[[#This Row],[OT Aide Hours]])/NonNurse[[#This Row],[MDS Census]]</f>
        <v>4.1236864527122975E-2</v>
      </c>
      <c r="W326" s="6">
        <v>3.5338043478260883</v>
      </c>
      <c r="X326" s="6">
        <v>5.8152173913043476E-2</v>
      </c>
      <c r="Y326" s="6">
        <v>0</v>
      </c>
      <c r="Z326" s="6">
        <f>SUM(NonNurse[[#This Row],[Physical Therapist (PT) Hours]],NonNurse[[#This Row],[PT Assistant Hours]],NonNurse[[#This Row],[PT Aide Hours]])/NonNurse[[#This Row],[MDS Census]]</f>
        <v>4.6927009372337423E-2</v>
      </c>
      <c r="AA326" s="6">
        <v>0</v>
      </c>
      <c r="AB326" s="6">
        <v>0</v>
      </c>
      <c r="AC326" s="6">
        <v>0</v>
      </c>
      <c r="AD326" s="6">
        <v>0</v>
      </c>
      <c r="AE326" s="6">
        <v>0</v>
      </c>
      <c r="AF326" s="6">
        <v>0</v>
      </c>
      <c r="AG326" s="6">
        <v>0</v>
      </c>
      <c r="AH326" s="1">
        <v>265679</v>
      </c>
      <c r="AI326">
        <v>7</v>
      </c>
    </row>
    <row r="327" spans="1:35" x14ac:dyDescent="0.25">
      <c r="A327" t="s">
        <v>496</v>
      </c>
      <c r="B327" t="s">
        <v>352</v>
      </c>
      <c r="C327" t="s">
        <v>839</v>
      </c>
      <c r="D327" t="s">
        <v>583</v>
      </c>
      <c r="E327" s="6">
        <v>27.489130434782609</v>
      </c>
      <c r="F327" s="6">
        <v>5.3913043478260869</v>
      </c>
      <c r="G327" s="6">
        <v>3.2608695652173912E-2</v>
      </c>
      <c r="H327" s="6">
        <v>0.25271739130434784</v>
      </c>
      <c r="I327" s="6">
        <v>0.16304347826086957</v>
      </c>
      <c r="J327" s="6">
        <v>0</v>
      </c>
      <c r="K327" s="6">
        <v>0</v>
      </c>
      <c r="L327" s="6">
        <v>0.95673913043478243</v>
      </c>
      <c r="M327" s="6">
        <v>0</v>
      </c>
      <c r="N327" s="6">
        <v>4.0110869565217389</v>
      </c>
      <c r="O327" s="6">
        <f>SUM(NonNurse[[#This Row],[Qualified Social Work Staff Hours]],NonNurse[[#This Row],[Other Social Work Staff Hours]])/NonNurse[[#This Row],[MDS Census]]</f>
        <v>0.14591538157374456</v>
      </c>
      <c r="P327" s="6">
        <v>4.700869565217392</v>
      </c>
      <c r="Q327" s="6">
        <v>0</v>
      </c>
      <c r="R327" s="6">
        <f>SUM(NonNurse[[#This Row],[Qualified Activities Professional Hours]],NonNurse[[#This Row],[Other Activities Professional Hours]])/NonNurse[[#This Row],[MDS Census]]</f>
        <v>0.17100830367734285</v>
      </c>
      <c r="S327" s="6">
        <v>2.3497826086956537</v>
      </c>
      <c r="T327" s="6">
        <v>2.5760869565217392E-2</v>
      </c>
      <c r="U327" s="6">
        <v>0</v>
      </c>
      <c r="V327" s="6">
        <f>SUM(NonNurse[[#This Row],[Occupational Therapist Hours]],NonNurse[[#This Row],[OT Assistant Hours]],NonNurse[[#This Row],[OT Aide Hours]])/NonNurse[[#This Row],[MDS Census]]</f>
        <v>8.6417556346382027E-2</v>
      </c>
      <c r="W327" s="6">
        <v>0.56597826086956515</v>
      </c>
      <c r="X327" s="6">
        <v>3.035760869565217</v>
      </c>
      <c r="Y327" s="6">
        <v>0</v>
      </c>
      <c r="Z327" s="6">
        <f>SUM(NonNurse[[#This Row],[Physical Therapist (PT) Hours]],NonNurse[[#This Row],[PT Assistant Hours]],NonNurse[[#This Row],[PT Aide Hours]])/NonNurse[[#This Row],[MDS Census]]</f>
        <v>0.13102412020561485</v>
      </c>
      <c r="AA327" s="6">
        <v>0</v>
      </c>
      <c r="AB327" s="6">
        <v>0</v>
      </c>
      <c r="AC327" s="6">
        <v>0</v>
      </c>
      <c r="AD327" s="6">
        <v>0</v>
      </c>
      <c r="AE327" s="6">
        <v>0</v>
      </c>
      <c r="AF327" s="6">
        <v>0</v>
      </c>
      <c r="AG327" s="6">
        <v>0</v>
      </c>
      <c r="AH327" s="1">
        <v>265744</v>
      </c>
      <c r="AI327">
        <v>7</v>
      </c>
    </row>
    <row r="328" spans="1:35" x14ac:dyDescent="0.25">
      <c r="A328" t="s">
        <v>496</v>
      </c>
      <c r="B328" t="s">
        <v>150</v>
      </c>
      <c r="C328" t="s">
        <v>651</v>
      </c>
      <c r="D328" t="s">
        <v>616</v>
      </c>
      <c r="E328" s="6">
        <v>92.880434782608702</v>
      </c>
      <c r="F328" s="6">
        <v>11.035869565217389</v>
      </c>
      <c r="G328" s="6">
        <v>0</v>
      </c>
      <c r="H328" s="6">
        <v>0.31793478260869568</v>
      </c>
      <c r="I328" s="6">
        <v>0.93478260869565222</v>
      </c>
      <c r="J328" s="6">
        <v>0</v>
      </c>
      <c r="K328" s="6">
        <v>0</v>
      </c>
      <c r="L328" s="6">
        <v>3.5075000000000007</v>
      </c>
      <c r="M328" s="6">
        <v>0</v>
      </c>
      <c r="N328" s="6">
        <v>8.9805434782608717</v>
      </c>
      <c r="O328" s="6">
        <f>SUM(NonNurse[[#This Row],[Qualified Social Work Staff Hours]],NonNurse[[#This Row],[Other Social Work Staff Hours]])/NonNurse[[#This Row],[MDS Census]]</f>
        <v>9.6689291983616171E-2</v>
      </c>
      <c r="P328" s="6">
        <v>5.3011956521739148</v>
      </c>
      <c r="Q328" s="6">
        <v>0</v>
      </c>
      <c r="R328" s="6">
        <f>SUM(NonNurse[[#This Row],[Qualified Activities Professional Hours]],NonNurse[[#This Row],[Other Activities Professional Hours]])/NonNurse[[#This Row],[MDS Census]]</f>
        <v>5.7075482738443546E-2</v>
      </c>
      <c r="S328" s="6">
        <v>3.0097826086956521</v>
      </c>
      <c r="T328" s="6">
        <v>4.1810869565217397</v>
      </c>
      <c r="U328" s="6">
        <v>0</v>
      </c>
      <c r="V328" s="6">
        <f>SUM(NonNurse[[#This Row],[Occupational Therapist Hours]],NonNurse[[#This Row],[OT Assistant Hours]],NonNurse[[#This Row],[OT Aide Hours]])/NonNurse[[#This Row],[MDS Census]]</f>
        <v>7.7420713867758922E-2</v>
      </c>
      <c r="W328" s="6">
        <v>2.9044565217391307</v>
      </c>
      <c r="X328" s="6">
        <v>3.7952173913043485</v>
      </c>
      <c r="Y328" s="6">
        <v>0</v>
      </c>
      <c r="Z328" s="6">
        <f>SUM(NonNurse[[#This Row],[Physical Therapist (PT) Hours]],NonNurse[[#This Row],[PT Assistant Hours]],NonNurse[[#This Row],[PT Aide Hours]])/NonNurse[[#This Row],[MDS Census]]</f>
        <v>7.2132241076653017E-2</v>
      </c>
      <c r="AA328" s="6">
        <v>0</v>
      </c>
      <c r="AB328" s="6">
        <v>0</v>
      </c>
      <c r="AC328" s="6">
        <v>0</v>
      </c>
      <c r="AD328" s="6">
        <v>0</v>
      </c>
      <c r="AE328" s="6">
        <v>0</v>
      </c>
      <c r="AF328" s="6">
        <v>0</v>
      </c>
      <c r="AG328" s="6">
        <v>0</v>
      </c>
      <c r="AH328" s="1">
        <v>265411</v>
      </c>
      <c r="AI328">
        <v>7</v>
      </c>
    </row>
    <row r="329" spans="1:35" x14ac:dyDescent="0.25">
      <c r="A329" t="s">
        <v>496</v>
      </c>
      <c r="B329" t="s">
        <v>231</v>
      </c>
      <c r="C329" t="s">
        <v>803</v>
      </c>
      <c r="D329" t="s">
        <v>603</v>
      </c>
      <c r="E329" s="6">
        <v>56.597826086956523</v>
      </c>
      <c r="F329" s="6">
        <v>0</v>
      </c>
      <c r="G329" s="6">
        <v>0.22826086956521738</v>
      </c>
      <c r="H329" s="6">
        <v>0.45652173913043476</v>
      </c>
      <c r="I329" s="6">
        <v>5.434782608695652E-2</v>
      </c>
      <c r="J329" s="6">
        <v>0</v>
      </c>
      <c r="K329" s="6">
        <v>0</v>
      </c>
      <c r="L329" s="6">
        <v>0.34934782608695653</v>
      </c>
      <c r="M329" s="6">
        <v>0</v>
      </c>
      <c r="N329" s="6">
        <v>0</v>
      </c>
      <c r="O329" s="6">
        <f>SUM(NonNurse[[#This Row],[Qualified Social Work Staff Hours]],NonNurse[[#This Row],[Other Social Work Staff Hours]])/NonNurse[[#This Row],[MDS Census]]</f>
        <v>0</v>
      </c>
      <c r="P329" s="6">
        <v>0</v>
      </c>
      <c r="Q329" s="6">
        <v>0</v>
      </c>
      <c r="R329" s="6">
        <f>SUM(NonNurse[[#This Row],[Qualified Activities Professional Hours]],NonNurse[[#This Row],[Other Activities Professional Hours]])/NonNurse[[#This Row],[MDS Census]]</f>
        <v>0</v>
      </c>
      <c r="S329" s="6">
        <v>0.19543478260869562</v>
      </c>
      <c r="T329" s="6">
        <v>3.0476086956521744</v>
      </c>
      <c r="U329" s="6">
        <v>0</v>
      </c>
      <c r="V329" s="6">
        <f>SUM(NonNurse[[#This Row],[Occupational Therapist Hours]],NonNurse[[#This Row],[OT Assistant Hours]],NonNurse[[#This Row],[OT Aide Hours]])/NonNurse[[#This Row],[MDS Census]]</f>
        <v>5.7299788745918963E-2</v>
      </c>
      <c r="W329" s="6">
        <v>0.3360869565217392</v>
      </c>
      <c r="X329" s="6">
        <v>3.2718478260869563</v>
      </c>
      <c r="Y329" s="6">
        <v>0</v>
      </c>
      <c r="Z329" s="6">
        <f>SUM(NonNurse[[#This Row],[Physical Therapist (PT) Hours]],NonNurse[[#This Row],[PT Assistant Hours]],NonNurse[[#This Row],[PT Aide Hours]])/NonNurse[[#This Row],[MDS Census]]</f>
        <v>6.3746879201075468E-2</v>
      </c>
      <c r="AA329" s="6">
        <v>0</v>
      </c>
      <c r="AB329" s="6">
        <v>0</v>
      </c>
      <c r="AC329" s="6">
        <v>0</v>
      </c>
      <c r="AD329" s="6">
        <v>0</v>
      </c>
      <c r="AE329" s="6">
        <v>0</v>
      </c>
      <c r="AF329" s="6">
        <v>0</v>
      </c>
      <c r="AG329" s="6">
        <v>0.13043478260869565</v>
      </c>
      <c r="AH329" s="1">
        <v>265549</v>
      </c>
      <c r="AI329">
        <v>7</v>
      </c>
    </row>
    <row r="330" spans="1:35" x14ac:dyDescent="0.25">
      <c r="A330" t="s">
        <v>496</v>
      </c>
      <c r="B330" t="s">
        <v>310</v>
      </c>
      <c r="C330" t="s">
        <v>798</v>
      </c>
      <c r="D330" t="s">
        <v>530</v>
      </c>
      <c r="E330" s="6">
        <v>42.141304347826086</v>
      </c>
      <c r="F330" s="6">
        <v>9.9934782608695674</v>
      </c>
      <c r="G330" s="6">
        <v>0</v>
      </c>
      <c r="H330" s="6">
        <v>0.12586956521739132</v>
      </c>
      <c r="I330" s="6">
        <v>0.28260869565217389</v>
      </c>
      <c r="J330" s="6">
        <v>0</v>
      </c>
      <c r="K330" s="6">
        <v>0</v>
      </c>
      <c r="L330" s="6">
        <v>1.0140217391304345</v>
      </c>
      <c r="M330" s="6">
        <v>0</v>
      </c>
      <c r="N330" s="6">
        <v>4.3629347826086953</v>
      </c>
      <c r="O330" s="6">
        <f>SUM(NonNurse[[#This Row],[Qualified Social Work Staff Hours]],NonNurse[[#This Row],[Other Social Work Staff Hours]])/NonNurse[[#This Row],[MDS Census]]</f>
        <v>0.10353108073252514</v>
      </c>
      <c r="P330" s="6">
        <v>5.0286956521739139</v>
      </c>
      <c r="Q330" s="6">
        <v>0</v>
      </c>
      <c r="R330" s="6">
        <f>SUM(NonNurse[[#This Row],[Qualified Activities Professional Hours]],NonNurse[[#This Row],[Other Activities Professional Hours]])/NonNurse[[#This Row],[MDS Census]]</f>
        <v>0.11932937838534952</v>
      </c>
      <c r="S330" s="6">
        <v>0.77749999999999986</v>
      </c>
      <c r="T330" s="6">
        <v>0.74989130434782614</v>
      </c>
      <c r="U330" s="6">
        <v>0</v>
      </c>
      <c r="V330" s="6">
        <f>SUM(NonNurse[[#This Row],[Occupational Therapist Hours]],NonNurse[[#This Row],[OT Assistant Hours]],NonNurse[[#This Row],[OT Aide Hours]])/NonNurse[[#This Row],[MDS Census]]</f>
        <v>3.6244518957957182E-2</v>
      </c>
      <c r="W330" s="6">
        <v>0.60945652173913056</v>
      </c>
      <c r="X330" s="6">
        <v>3.0627173913043477</v>
      </c>
      <c r="Y330" s="6">
        <v>0</v>
      </c>
      <c r="Z330" s="6">
        <f>SUM(NonNurse[[#This Row],[Physical Therapist (PT) Hours]],NonNurse[[#This Row],[PT Assistant Hours]],NonNurse[[#This Row],[PT Aide Hours]])/NonNurse[[#This Row],[MDS Census]]</f>
        <v>8.7139540882125346E-2</v>
      </c>
      <c r="AA330" s="6">
        <v>0</v>
      </c>
      <c r="AB330" s="6">
        <v>0</v>
      </c>
      <c r="AC330" s="6">
        <v>0</v>
      </c>
      <c r="AD330" s="6">
        <v>0</v>
      </c>
      <c r="AE330" s="6">
        <v>0</v>
      </c>
      <c r="AF330" s="6">
        <v>0</v>
      </c>
      <c r="AG330" s="6">
        <v>0</v>
      </c>
      <c r="AH330" s="1">
        <v>265681</v>
      </c>
      <c r="AI330">
        <v>7</v>
      </c>
    </row>
    <row r="331" spans="1:35" x14ac:dyDescent="0.25">
      <c r="A331" t="s">
        <v>496</v>
      </c>
      <c r="B331" t="s">
        <v>415</v>
      </c>
      <c r="C331" t="s">
        <v>850</v>
      </c>
      <c r="D331" t="s">
        <v>557</v>
      </c>
      <c r="E331" s="6">
        <v>56.554347826086953</v>
      </c>
      <c r="F331" s="6">
        <v>5.7391304347826084</v>
      </c>
      <c r="G331" s="6">
        <v>0</v>
      </c>
      <c r="H331" s="6">
        <v>0</v>
      </c>
      <c r="I331" s="6">
        <v>0</v>
      </c>
      <c r="J331" s="6">
        <v>0</v>
      </c>
      <c r="K331" s="6">
        <v>0</v>
      </c>
      <c r="L331" s="6">
        <v>0.29402173913043478</v>
      </c>
      <c r="M331" s="6">
        <v>0</v>
      </c>
      <c r="N331" s="6">
        <v>0</v>
      </c>
      <c r="O331" s="6">
        <f>SUM(NonNurse[[#This Row],[Qualified Social Work Staff Hours]],NonNurse[[#This Row],[Other Social Work Staff Hours]])/NonNurse[[#This Row],[MDS Census]]</f>
        <v>0</v>
      </c>
      <c r="P331" s="6">
        <v>4.7472826086956523</v>
      </c>
      <c r="Q331" s="6">
        <v>0</v>
      </c>
      <c r="R331" s="6">
        <f>SUM(NonNurse[[#This Row],[Qualified Activities Professional Hours]],NonNurse[[#This Row],[Other Activities Professional Hours]])/NonNurse[[#This Row],[MDS Census]]</f>
        <v>8.3941956563521047E-2</v>
      </c>
      <c r="S331" s="6">
        <v>0.20586956521739133</v>
      </c>
      <c r="T331" s="6">
        <v>2.4810869565217386</v>
      </c>
      <c r="U331" s="6">
        <v>0</v>
      </c>
      <c r="V331" s="6">
        <f>SUM(NonNurse[[#This Row],[Occupational Therapist Hours]],NonNurse[[#This Row],[OT Assistant Hours]],NonNurse[[#This Row],[OT Aide Hours]])/NonNurse[[#This Row],[MDS Census]]</f>
        <v>4.751105131654814E-2</v>
      </c>
      <c r="W331" s="6">
        <v>0.21739130434782608</v>
      </c>
      <c r="X331" s="6">
        <v>1.8178260869565215</v>
      </c>
      <c r="Y331" s="6">
        <v>0</v>
      </c>
      <c r="Z331" s="6">
        <f>SUM(NonNurse[[#This Row],[Physical Therapist (PT) Hours]],NonNurse[[#This Row],[PT Assistant Hours]],NonNurse[[#This Row],[PT Aide Hours]])/NonNurse[[#This Row],[MDS Census]]</f>
        <v>3.5986930616951754E-2</v>
      </c>
      <c r="AA331" s="6">
        <v>0</v>
      </c>
      <c r="AB331" s="6">
        <v>0</v>
      </c>
      <c r="AC331" s="6">
        <v>0</v>
      </c>
      <c r="AD331" s="6">
        <v>0</v>
      </c>
      <c r="AE331" s="6">
        <v>0</v>
      </c>
      <c r="AF331" s="6">
        <v>0</v>
      </c>
      <c r="AG331" s="6">
        <v>0</v>
      </c>
      <c r="AH331" s="1">
        <v>265826</v>
      </c>
      <c r="AI331">
        <v>7</v>
      </c>
    </row>
    <row r="332" spans="1:35" x14ac:dyDescent="0.25">
      <c r="A332" t="s">
        <v>496</v>
      </c>
      <c r="B332" t="s">
        <v>199</v>
      </c>
      <c r="C332" t="s">
        <v>793</v>
      </c>
      <c r="D332" t="s">
        <v>613</v>
      </c>
      <c r="E332" s="6">
        <v>30.239130434782609</v>
      </c>
      <c r="F332" s="6">
        <v>4.6521739130434785</v>
      </c>
      <c r="G332" s="6">
        <v>0.36956521739130432</v>
      </c>
      <c r="H332" s="6">
        <v>0.11141304347826086</v>
      </c>
      <c r="I332" s="6">
        <v>0.13043478260869565</v>
      </c>
      <c r="J332" s="6">
        <v>0</v>
      </c>
      <c r="K332" s="6">
        <v>0</v>
      </c>
      <c r="L332" s="6">
        <v>0.70456521739130429</v>
      </c>
      <c r="M332" s="6">
        <v>2.3722826086956523</v>
      </c>
      <c r="N332" s="6">
        <v>2.5923913043478262</v>
      </c>
      <c r="O332" s="6">
        <f>SUM(NonNurse[[#This Row],[Qualified Social Work Staff Hours]],NonNurse[[#This Row],[Other Social Work Staff Hours]])/NonNurse[[#This Row],[MDS Census]]</f>
        <v>0.16418044572250179</v>
      </c>
      <c r="P332" s="6">
        <v>4.4918478260869561</v>
      </c>
      <c r="Q332" s="6">
        <v>0</v>
      </c>
      <c r="R332" s="6">
        <f>SUM(NonNurse[[#This Row],[Qualified Activities Professional Hours]],NonNurse[[#This Row],[Other Activities Professional Hours]])/NonNurse[[#This Row],[MDS Census]]</f>
        <v>0.14854421279654922</v>
      </c>
      <c r="S332" s="6">
        <v>4.7578260869565216</v>
      </c>
      <c r="T332" s="6">
        <v>3.0989130434782619</v>
      </c>
      <c r="U332" s="6">
        <v>0</v>
      </c>
      <c r="V332" s="6">
        <f>SUM(NonNurse[[#This Row],[Occupational Therapist Hours]],NonNurse[[#This Row],[OT Assistant Hours]],NonNurse[[#This Row],[OT Aide Hours]])/NonNurse[[#This Row],[MDS Census]]</f>
        <v>0.2598202731847592</v>
      </c>
      <c r="W332" s="6">
        <v>2.6657608695652173</v>
      </c>
      <c r="X332" s="6">
        <v>2.1434782608695659</v>
      </c>
      <c r="Y332" s="6">
        <v>0</v>
      </c>
      <c r="Z332" s="6">
        <f>SUM(NonNurse[[#This Row],[Physical Therapist (PT) Hours]],NonNurse[[#This Row],[PT Assistant Hours]],NonNurse[[#This Row],[PT Aide Hours]])/NonNurse[[#This Row],[MDS Census]]</f>
        <v>0.15904025880661396</v>
      </c>
      <c r="AA332" s="6">
        <v>0</v>
      </c>
      <c r="AB332" s="6">
        <v>0</v>
      </c>
      <c r="AC332" s="6">
        <v>0</v>
      </c>
      <c r="AD332" s="6">
        <v>0</v>
      </c>
      <c r="AE332" s="6">
        <v>0</v>
      </c>
      <c r="AF332" s="6">
        <v>0</v>
      </c>
      <c r="AG332" s="6">
        <v>0</v>
      </c>
      <c r="AH332" s="1">
        <v>265496</v>
      </c>
      <c r="AI332">
        <v>7</v>
      </c>
    </row>
    <row r="333" spans="1:35" x14ac:dyDescent="0.25">
      <c r="A333" t="s">
        <v>496</v>
      </c>
      <c r="B333" t="s">
        <v>111</v>
      </c>
      <c r="C333" t="s">
        <v>768</v>
      </c>
      <c r="D333" t="s">
        <v>566</v>
      </c>
      <c r="E333" s="6">
        <v>44.086956521739133</v>
      </c>
      <c r="F333" s="6">
        <v>0</v>
      </c>
      <c r="G333" s="6">
        <v>0.2608695652173913</v>
      </c>
      <c r="H333" s="6">
        <v>0.13043478260869565</v>
      </c>
      <c r="I333" s="6">
        <v>0.11956521739130435</v>
      </c>
      <c r="J333" s="6">
        <v>0</v>
      </c>
      <c r="K333" s="6">
        <v>0</v>
      </c>
      <c r="L333" s="6">
        <v>2.4593478260869568</v>
      </c>
      <c r="M333" s="6">
        <v>0</v>
      </c>
      <c r="N333" s="6">
        <v>0</v>
      </c>
      <c r="O333" s="6">
        <f>SUM(NonNurse[[#This Row],[Qualified Social Work Staff Hours]],NonNurse[[#This Row],[Other Social Work Staff Hours]])/NonNurse[[#This Row],[MDS Census]]</f>
        <v>0</v>
      </c>
      <c r="P333" s="6">
        <v>4.4103260869565215</v>
      </c>
      <c r="Q333" s="6">
        <v>0</v>
      </c>
      <c r="R333" s="6">
        <f>SUM(NonNurse[[#This Row],[Qualified Activities Professional Hours]],NonNurse[[#This Row],[Other Activities Professional Hours]])/NonNurse[[#This Row],[MDS Census]]</f>
        <v>0.1000369822485207</v>
      </c>
      <c r="S333" s="6">
        <v>0.89478260869565207</v>
      </c>
      <c r="T333" s="6">
        <v>4.7255434782608692</v>
      </c>
      <c r="U333" s="6">
        <v>0</v>
      </c>
      <c r="V333" s="6">
        <f>SUM(NonNurse[[#This Row],[Occupational Therapist Hours]],NonNurse[[#This Row],[OT Assistant Hours]],NonNurse[[#This Row],[OT Aide Hours]])/NonNurse[[#This Row],[MDS Census]]</f>
        <v>0.12748274161735698</v>
      </c>
      <c r="W333" s="6">
        <v>0.54</v>
      </c>
      <c r="X333" s="6">
        <v>5.7953260869565213</v>
      </c>
      <c r="Y333" s="6">
        <v>0</v>
      </c>
      <c r="Z333" s="6">
        <f>SUM(NonNurse[[#This Row],[Physical Therapist (PT) Hours]],NonNurse[[#This Row],[PT Assistant Hours]],NonNurse[[#This Row],[PT Aide Hours]])/NonNurse[[#This Row],[MDS Census]]</f>
        <v>0.14370069033530569</v>
      </c>
      <c r="AA333" s="6">
        <v>0</v>
      </c>
      <c r="AB333" s="6">
        <v>0</v>
      </c>
      <c r="AC333" s="6">
        <v>0</v>
      </c>
      <c r="AD333" s="6">
        <v>0</v>
      </c>
      <c r="AE333" s="6">
        <v>0</v>
      </c>
      <c r="AF333" s="6">
        <v>0</v>
      </c>
      <c r="AG333" s="6">
        <v>0</v>
      </c>
      <c r="AH333" s="1">
        <v>265353</v>
      </c>
      <c r="AI333">
        <v>7</v>
      </c>
    </row>
    <row r="334" spans="1:35" x14ac:dyDescent="0.25">
      <c r="A334" t="s">
        <v>496</v>
      </c>
      <c r="B334" t="s">
        <v>421</v>
      </c>
      <c r="C334" t="s">
        <v>854</v>
      </c>
      <c r="D334" t="s">
        <v>593</v>
      </c>
      <c r="E334" s="6">
        <v>97.326086956521735</v>
      </c>
      <c r="F334" s="6">
        <v>5.7391304347826084</v>
      </c>
      <c r="G334" s="6">
        <v>0.16847826086956522</v>
      </c>
      <c r="H334" s="6">
        <v>0.2608695652173913</v>
      </c>
      <c r="I334" s="6">
        <v>4.7826086956521738</v>
      </c>
      <c r="J334" s="6">
        <v>0</v>
      </c>
      <c r="K334" s="6">
        <v>0</v>
      </c>
      <c r="L334" s="6">
        <v>8.937391304347825</v>
      </c>
      <c r="M334" s="6">
        <v>0</v>
      </c>
      <c r="N334" s="6">
        <v>9.304347826086957</v>
      </c>
      <c r="O334" s="6">
        <f>SUM(NonNurse[[#This Row],[Qualified Social Work Staff Hours]],NonNurse[[#This Row],[Other Social Work Staff Hours]])/NonNurse[[#This Row],[MDS Census]]</f>
        <v>9.5599731963368337E-2</v>
      </c>
      <c r="P334" s="6">
        <v>5.3872826086956529</v>
      </c>
      <c r="Q334" s="6">
        <v>3.0046739130434785</v>
      </c>
      <c r="R334" s="6">
        <f>SUM(NonNurse[[#This Row],[Qualified Activities Professional Hours]],NonNurse[[#This Row],[Other Activities Professional Hours]])/NonNurse[[#This Row],[MDS Census]]</f>
        <v>8.6225150770605344E-2</v>
      </c>
      <c r="S334" s="6">
        <v>6.315652173913044</v>
      </c>
      <c r="T334" s="6">
        <v>8.4048913043478279</v>
      </c>
      <c r="U334" s="6">
        <v>0</v>
      </c>
      <c r="V334" s="6">
        <f>SUM(NonNurse[[#This Row],[Occupational Therapist Hours]],NonNurse[[#This Row],[OT Assistant Hours]],NonNurse[[#This Row],[OT Aide Hours]])/NonNurse[[#This Row],[MDS Census]]</f>
        <v>0.15124972079517537</v>
      </c>
      <c r="W334" s="6">
        <v>5.6304347826086945</v>
      </c>
      <c r="X334" s="6">
        <v>7.2431521739130451</v>
      </c>
      <c r="Y334" s="6">
        <v>0</v>
      </c>
      <c r="Z334" s="6">
        <f>SUM(NonNurse[[#This Row],[Physical Therapist (PT) Hours]],NonNurse[[#This Row],[PT Assistant Hours]],NonNurse[[#This Row],[PT Aide Hours]])/NonNurse[[#This Row],[MDS Census]]</f>
        <v>0.13227272727272729</v>
      </c>
      <c r="AA334" s="6">
        <v>0</v>
      </c>
      <c r="AB334" s="6">
        <v>0</v>
      </c>
      <c r="AC334" s="6">
        <v>0</v>
      </c>
      <c r="AD334" s="6">
        <v>0</v>
      </c>
      <c r="AE334" s="6">
        <v>0</v>
      </c>
      <c r="AF334" s="6">
        <v>0</v>
      </c>
      <c r="AG334" s="6">
        <v>0</v>
      </c>
      <c r="AH334" s="1">
        <v>265834</v>
      </c>
      <c r="AI334">
        <v>7</v>
      </c>
    </row>
    <row r="335" spans="1:35" x14ac:dyDescent="0.25">
      <c r="A335" t="s">
        <v>496</v>
      </c>
      <c r="B335" t="s">
        <v>145</v>
      </c>
      <c r="C335" t="s">
        <v>726</v>
      </c>
      <c r="D335" t="s">
        <v>593</v>
      </c>
      <c r="E335" s="6">
        <v>85.478260869565219</v>
      </c>
      <c r="F335" s="6">
        <v>4.5869565217391308</v>
      </c>
      <c r="G335" s="6">
        <v>0</v>
      </c>
      <c r="H335" s="6">
        <v>0</v>
      </c>
      <c r="I335" s="6">
        <v>0</v>
      </c>
      <c r="J335" s="6">
        <v>0</v>
      </c>
      <c r="K335" s="6">
        <v>0</v>
      </c>
      <c r="L335" s="6">
        <v>0</v>
      </c>
      <c r="M335" s="6">
        <v>5.5489130434782616</v>
      </c>
      <c r="N335" s="6">
        <v>0</v>
      </c>
      <c r="O335" s="6">
        <f>SUM(NonNurse[[#This Row],[Qualified Social Work Staff Hours]],NonNurse[[#This Row],[Other Social Work Staff Hours]])/NonNurse[[#This Row],[MDS Census]]</f>
        <v>6.4916073245167863E-2</v>
      </c>
      <c r="P335" s="6">
        <v>0</v>
      </c>
      <c r="Q335" s="6">
        <v>11.411956521739128</v>
      </c>
      <c r="R335" s="6">
        <f>SUM(NonNurse[[#This Row],[Qualified Activities Professional Hours]],NonNurse[[#This Row],[Other Activities Professional Hours]])/NonNurse[[#This Row],[MDS Census]]</f>
        <v>0.13350712105798573</v>
      </c>
      <c r="S335" s="6">
        <v>0</v>
      </c>
      <c r="T335" s="6">
        <v>0</v>
      </c>
      <c r="U335" s="6">
        <v>0</v>
      </c>
      <c r="V335" s="6">
        <f>SUM(NonNurse[[#This Row],[Occupational Therapist Hours]],NonNurse[[#This Row],[OT Assistant Hours]],NonNurse[[#This Row],[OT Aide Hours]])/NonNurse[[#This Row],[MDS Census]]</f>
        <v>0</v>
      </c>
      <c r="W335" s="6">
        <v>0</v>
      </c>
      <c r="X335" s="6">
        <v>0</v>
      </c>
      <c r="Y335" s="6">
        <v>0</v>
      </c>
      <c r="Z335" s="6">
        <f>SUM(NonNurse[[#This Row],[Physical Therapist (PT) Hours]],NonNurse[[#This Row],[PT Assistant Hours]],NonNurse[[#This Row],[PT Aide Hours]])/NonNurse[[#This Row],[MDS Census]]</f>
        <v>0</v>
      </c>
      <c r="AA335" s="6">
        <v>0</v>
      </c>
      <c r="AB335" s="6">
        <v>0</v>
      </c>
      <c r="AC335" s="6">
        <v>0</v>
      </c>
      <c r="AD335" s="6">
        <v>7.7782608695652149</v>
      </c>
      <c r="AE335" s="6">
        <v>0</v>
      </c>
      <c r="AF335" s="6">
        <v>0</v>
      </c>
      <c r="AG335" s="6">
        <v>0</v>
      </c>
      <c r="AH335" s="1">
        <v>265402</v>
      </c>
      <c r="AI335">
        <v>7</v>
      </c>
    </row>
    <row r="336" spans="1:35" x14ac:dyDescent="0.25">
      <c r="A336" t="s">
        <v>496</v>
      </c>
      <c r="B336" t="s">
        <v>354</v>
      </c>
      <c r="C336" t="s">
        <v>728</v>
      </c>
      <c r="D336" t="s">
        <v>596</v>
      </c>
      <c r="E336" s="6">
        <v>33.021739130434781</v>
      </c>
      <c r="F336" s="6">
        <v>0</v>
      </c>
      <c r="G336" s="6">
        <v>0</v>
      </c>
      <c r="H336" s="6">
        <v>0</v>
      </c>
      <c r="I336" s="6">
        <v>0</v>
      </c>
      <c r="J336" s="6">
        <v>0</v>
      </c>
      <c r="K336" s="6">
        <v>0</v>
      </c>
      <c r="L336" s="6">
        <v>2.6907608695652177</v>
      </c>
      <c r="M336" s="6">
        <v>7.0815217391304346</v>
      </c>
      <c r="N336" s="6">
        <v>0</v>
      </c>
      <c r="O336" s="6">
        <f>SUM(NonNurse[[#This Row],[Qualified Social Work Staff Hours]],NonNurse[[#This Row],[Other Social Work Staff Hours]])/NonNurse[[#This Row],[MDS Census]]</f>
        <v>0.21445029624753129</v>
      </c>
      <c r="P336" s="6">
        <v>0</v>
      </c>
      <c r="Q336" s="6">
        <v>0</v>
      </c>
      <c r="R336" s="6">
        <f>SUM(NonNurse[[#This Row],[Qualified Activities Professional Hours]],NonNurse[[#This Row],[Other Activities Professional Hours]])/NonNurse[[#This Row],[MDS Census]]</f>
        <v>0</v>
      </c>
      <c r="S336" s="6">
        <v>0.54749999999999999</v>
      </c>
      <c r="T336" s="6">
        <v>3.5013043478260868</v>
      </c>
      <c r="U336" s="6">
        <v>0</v>
      </c>
      <c r="V336" s="6">
        <f>SUM(NonNurse[[#This Row],[Occupational Therapist Hours]],NonNurse[[#This Row],[OT Assistant Hours]],NonNurse[[#This Row],[OT Aide Hours]])/NonNurse[[#This Row],[MDS Census]]</f>
        <v>0.12261026991441737</v>
      </c>
      <c r="W336" s="6">
        <v>0.48271739130434776</v>
      </c>
      <c r="X336" s="6">
        <v>3.0646739130434777</v>
      </c>
      <c r="Y336" s="6">
        <v>0</v>
      </c>
      <c r="Z336" s="6">
        <f>SUM(NonNurse[[#This Row],[Physical Therapist (PT) Hours]],NonNurse[[#This Row],[PT Assistant Hours]],NonNurse[[#This Row],[PT Aide Hours]])/NonNurse[[#This Row],[MDS Census]]</f>
        <v>0.10742593811718233</v>
      </c>
      <c r="AA336" s="6">
        <v>0</v>
      </c>
      <c r="AB336" s="6">
        <v>0</v>
      </c>
      <c r="AC336" s="6">
        <v>0</v>
      </c>
      <c r="AD336" s="6">
        <v>0</v>
      </c>
      <c r="AE336" s="6">
        <v>6.0652173913043477</v>
      </c>
      <c r="AF336" s="6">
        <v>0</v>
      </c>
      <c r="AG336" s="6">
        <v>0</v>
      </c>
      <c r="AH336" s="1">
        <v>265747</v>
      </c>
      <c r="AI336">
        <v>7</v>
      </c>
    </row>
    <row r="337" spans="1:35" x14ac:dyDescent="0.25">
      <c r="A337" t="s">
        <v>496</v>
      </c>
      <c r="B337" t="s">
        <v>260</v>
      </c>
      <c r="C337" t="s">
        <v>700</v>
      </c>
      <c r="D337" t="s">
        <v>538</v>
      </c>
      <c r="E337" s="6">
        <v>113.3804347826087</v>
      </c>
      <c r="F337" s="6">
        <v>5.4782608695652177</v>
      </c>
      <c r="G337" s="6">
        <v>0.57065217391304346</v>
      </c>
      <c r="H337" s="6">
        <v>0.46739130434782611</v>
      </c>
      <c r="I337" s="6">
        <v>0.69565217391304346</v>
      </c>
      <c r="J337" s="6">
        <v>0</v>
      </c>
      <c r="K337" s="6">
        <v>0</v>
      </c>
      <c r="L337" s="6">
        <v>5.1235869565217387</v>
      </c>
      <c r="M337" s="6">
        <v>9.3247826086956493</v>
      </c>
      <c r="N337" s="6">
        <v>0</v>
      </c>
      <c r="O337" s="6">
        <f>SUM(NonNurse[[#This Row],[Qualified Social Work Staff Hours]],NonNurse[[#This Row],[Other Social Work Staff Hours]])/NonNurse[[#This Row],[MDS Census]]</f>
        <v>8.224331320103534E-2</v>
      </c>
      <c r="P337" s="6">
        <v>0</v>
      </c>
      <c r="Q337" s="6">
        <v>0</v>
      </c>
      <c r="R337" s="6">
        <f>SUM(NonNurse[[#This Row],[Qualified Activities Professional Hours]],NonNurse[[#This Row],[Other Activities Professional Hours]])/NonNurse[[#This Row],[MDS Census]]</f>
        <v>0</v>
      </c>
      <c r="S337" s="6">
        <v>3.9673913043478253</v>
      </c>
      <c r="T337" s="6">
        <v>0</v>
      </c>
      <c r="U337" s="6">
        <v>6.4456521739130439</v>
      </c>
      <c r="V337" s="6">
        <f>SUM(NonNurse[[#This Row],[Occupational Therapist Hours]],NonNurse[[#This Row],[OT Assistant Hours]],NonNurse[[#This Row],[OT Aide Hours]])/NonNurse[[#This Row],[MDS Census]]</f>
        <v>9.1841625922730319E-2</v>
      </c>
      <c r="W337" s="6">
        <v>4.6959782608695635</v>
      </c>
      <c r="X337" s="6">
        <v>0</v>
      </c>
      <c r="Y337" s="6">
        <v>6.8152173913043477</v>
      </c>
      <c r="Z337" s="6">
        <f>SUM(NonNurse[[#This Row],[Physical Therapist (PT) Hours]],NonNurse[[#This Row],[PT Assistant Hours]],NonNurse[[#This Row],[PT Aide Hours]])/NonNurse[[#This Row],[MDS Census]]</f>
        <v>0.10152717860224328</v>
      </c>
      <c r="AA337" s="6">
        <v>0</v>
      </c>
      <c r="AB337" s="6">
        <v>0</v>
      </c>
      <c r="AC337" s="6">
        <v>0</v>
      </c>
      <c r="AD337" s="6">
        <v>0</v>
      </c>
      <c r="AE337" s="6">
        <v>0</v>
      </c>
      <c r="AF337" s="6">
        <v>0</v>
      </c>
      <c r="AG337" s="6">
        <v>0</v>
      </c>
      <c r="AH337" s="1">
        <v>265597</v>
      </c>
      <c r="AI337">
        <v>7</v>
      </c>
    </row>
    <row r="338" spans="1:35" x14ac:dyDescent="0.25">
      <c r="A338" t="s">
        <v>496</v>
      </c>
      <c r="B338" t="s">
        <v>278</v>
      </c>
      <c r="C338" t="s">
        <v>768</v>
      </c>
      <c r="D338" t="s">
        <v>566</v>
      </c>
      <c r="E338" s="6">
        <v>66.184782608695656</v>
      </c>
      <c r="F338" s="6">
        <v>3.4429347826086958</v>
      </c>
      <c r="G338" s="6">
        <v>0.70652173913043481</v>
      </c>
      <c r="H338" s="6">
        <v>0.32608695652173914</v>
      </c>
      <c r="I338" s="6">
        <v>0.97826086956521741</v>
      </c>
      <c r="J338" s="6">
        <v>0</v>
      </c>
      <c r="K338" s="6">
        <v>0</v>
      </c>
      <c r="L338" s="6">
        <v>0.42826086956521736</v>
      </c>
      <c r="M338" s="6">
        <v>5.3043478260869561</v>
      </c>
      <c r="N338" s="6">
        <v>0</v>
      </c>
      <c r="O338" s="6">
        <f>SUM(NonNurse[[#This Row],[Qualified Social Work Staff Hours]],NonNurse[[#This Row],[Other Social Work Staff Hours]])/NonNurse[[#This Row],[MDS Census]]</f>
        <v>8.0144522910165855E-2</v>
      </c>
      <c r="P338" s="6">
        <v>0</v>
      </c>
      <c r="Q338" s="6">
        <v>4.568586956521739</v>
      </c>
      <c r="R338" s="6">
        <f>SUM(NonNurse[[#This Row],[Qualified Activities Professional Hours]],NonNurse[[#This Row],[Other Activities Professional Hours]])/NonNurse[[#This Row],[MDS Census]]</f>
        <v>6.902775496797503E-2</v>
      </c>
      <c r="S338" s="6">
        <v>1.1244565217391302</v>
      </c>
      <c r="T338" s="6">
        <v>0</v>
      </c>
      <c r="U338" s="6">
        <v>5.4347826086956523</v>
      </c>
      <c r="V338" s="6">
        <f>SUM(NonNurse[[#This Row],[Occupational Therapist Hours]],NonNurse[[#This Row],[OT Assistant Hours]],NonNurse[[#This Row],[OT Aide Hours]])/NonNurse[[#This Row],[MDS Census]]</f>
        <v>9.9104943340449989E-2</v>
      </c>
      <c r="W338" s="6">
        <v>1.1377173913043479</v>
      </c>
      <c r="X338" s="6">
        <v>0</v>
      </c>
      <c r="Y338" s="6">
        <v>14.239130434782609</v>
      </c>
      <c r="Z338" s="6">
        <f>SUM(NonNurse[[#This Row],[Physical Therapist (PT) Hours]],NonNurse[[#This Row],[PT Assistant Hours]],NonNurse[[#This Row],[PT Aide Hours]])/NonNurse[[#This Row],[MDS Census]]</f>
        <v>0.23233207423222202</v>
      </c>
      <c r="AA338" s="6">
        <v>0</v>
      </c>
      <c r="AB338" s="6">
        <v>0</v>
      </c>
      <c r="AC338" s="6">
        <v>0</v>
      </c>
      <c r="AD338" s="6">
        <v>0</v>
      </c>
      <c r="AE338" s="6">
        <v>0</v>
      </c>
      <c r="AF338" s="6">
        <v>0</v>
      </c>
      <c r="AG338" s="6">
        <v>0</v>
      </c>
      <c r="AH338" s="1">
        <v>265633</v>
      </c>
      <c r="AI338">
        <v>7</v>
      </c>
    </row>
    <row r="339" spans="1:35" x14ac:dyDescent="0.25">
      <c r="A339" t="s">
        <v>496</v>
      </c>
      <c r="B339" t="s">
        <v>340</v>
      </c>
      <c r="C339" t="s">
        <v>675</v>
      </c>
      <c r="D339" t="s">
        <v>538</v>
      </c>
      <c r="E339" s="6">
        <v>161.83695652173913</v>
      </c>
      <c r="F339" s="6">
        <v>5.2173913043478262</v>
      </c>
      <c r="G339" s="6">
        <v>0.66304347826086951</v>
      </c>
      <c r="H339" s="6">
        <v>1.0597826086956521</v>
      </c>
      <c r="I339" s="6">
        <v>1.5326086956521738</v>
      </c>
      <c r="J339" s="6">
        <v>0</v>
      </c>
      <c r="K339" s="6">
        <v>0</v>
      </c>
      <c r="L339" s="6">
        <v>4.249021739130435</v>
      </c>
      <c r="M339" s="6">
        <v>9.6370652173913065</v>
      </c>
      <c r="N339" s="6">
        <v>0</v>
      </c>
      <c r="O339" s="6">
        <f>SUM(NonNurse[[#This Row],[Qualified Social Work Staff Hours]],NonNurse[[#This Row],[Other Social Work Staff Hours]])/NonNurse[[#This Row],[MDS Census]]</f>
        <v>5.9547988447847422E-2</v>
      </c>
      <c r="P339" s="6">
        <v>0</v>
      </c>
      <c r="Q339" s="6">
        <v>0</v>
      </c>
      <c r="R339" s="6">
        <f>SUM(NonNurse[[#This Row],[Qualified Activities Professional Hours]],NonNurse[[#This Row],[Other Activities Professional Hours]])/NonNurse[[#This Row],[MDS Census]]</f>
        <v>0</v>
      </c>
      <c r="S339" s="6">
        <v>4.4543478260869565</v>
      </c>
      <c r="T339" s="6">
        <v>0</v>
      </c>
      <c r="U339" s="6">
        <v>12.206521739130435</v>
      </c>
      <c r="V339" s="6">
        <f>SUM(NonNurse[[#This Row],[Occupational Therapist Hours]],NonNurse[[#This Row],[OT Assistant Hours]],NonNurse[[#This Row],[OT Aide Hours]])/NonNurse[[#This Row],[MDS Census]]</f>
        <v>0.10294848545906375</v>
      </c>
      <c r="W339" s="6">
        <v>5.1597826086956537</v>
      </c>
      <c r="X339" s="6">
        <v>0</v>
      </c>
      <c r="Y339" s="6">
        <v>16.978260869565219</v>
      </c>
      <c r="Z339" s="6">
        <f>SUM(NonNurse[[#This Row],[Physical Therapist (PT) Hours]],NonNurse[[#This Row],[PT Assistant Hours]],NonNurse[[#This Row],[PT Aide Hours]])/NonNurse[[#This Row],[MDS Census]]</f>
        <v>0.13679226274430789</v>
      </c>
      <c r="AA339" s="6">
        <v>0</v>
      </c>
      <c r="AB339" s="6">
        <v>0</v>
      </c>
      <c r="AC339" s="6">
        <v>0</v>
      </c>
      <c r="AD339" s="6">
        <v>0</v>
      </c>
      <c r="AE339" s="6">
        <v>0</v>
      </c>
      <c r="AF339" s="6">
        <v>0</v>
      </c>
      <c r="AG339" s="6">
        <v>0</v>
      </c>
      <c r="AH339" s="1">
        <v>265727</v>
      </c>
      <c r="AI339">
        <v>7</v>
      </c>
    </row>
    <row r="340" spans="1:35" x14ac:dyDescent="0.25">
      <c r="A340" t="s">
        <v>496</v>
      </c>
      <c r="B340" t="s">
        <v>315</v>
      </c>
      <c r="C340" t="s">
        <v>675</v>
      </c>
      <c r="D340" t="s">
        <v>538</v>
      </c>
      <c r="E340" s="6">
        <v>104.23913043478261</v>
      </c>
      <c r="F340" s="6">
        <v>9.6521739130434785</v>
      </c>
      <c r="G340" s="6">
        <v>1.173913043478261</v>
      </c>
      <c r="H340" s="6">
        <v>0.38043478260869568</v>
      </c>
      <c r="I340" s="6">
        <v>1.5217391304347827</v>
      </c>
      <c r="J340" s="6">
        <v>0</v>
      </c>
      <c r="K340" s="6">
        <v>0</v>
      </c>
      <c r="L340" s="6">
        <v>5.6799999999999979</v>
      </c>
      <c r="M340" s="6">
        <v>10.260869565217391</v>
      </c>
      <c r="N340" s="6">
        <v>0</v>
      </c>
      <c r="O340" s="6">
        <f>SUM(NonNurse[[#This Row],[Qualified Social Work Staff Hours]],NonNurse[[#This Row],[Other Social Work Staff Hours]])/NonNurse[[#This Row],[MDS Census]]</f>
        <v>9.8435870698644415E-2</v>
      </c>
      <c r="P340" s="6">
        <v>0</v>
      </c>
      <c r="Q340" s="6">
        <v>5.4939130434782593</v>
      </c>
      <c r="R340" s="6">
        <f>SUM(NonNurse[[#This Row],[Qualified Activities Professional Hours]],NonNurse[[#This Row],[Other Activities Professional Hours]])/NonNurse[[#This Row],[MDS Census]]</f>
        <v>5.2704900938477565E-2</v>
      </c>
      <c r="S340" s="6">
        <v>6.5690217391304326</v>
      </c>
      <c r="T340" s="6">
        <v>0</v>
      </c>
      <c r="U340" s="6">
        <v>18.619565217391305</v>
      </c>
      <c r="V340" s="6">
        <f>SUM(NonNurse[[#This Row],[Occupational Therapist Hours]],NonNurse[[#This Row],[OT Assistant Hours]],NonNurse[[#This Row],[OT Aide Hours]])/NonNurse[[#This Row],[MDS Census]]</f>
        <v>0.24164233576642336</v>
      </c>
      <c r="W340" s="6">
        <v>4.9152173913043482</v>
      </c>
      <c r="X340" s="6">
        <v>0</v>
      </c>
      <c r="Y340" s="6">
        <v>21.739130434782609</v>
      </c>
      <c r="Z340" s="6">
        <f>SUM(NonNurse[[#This Row],[Physical Therapist (PT) Hours]],NonNurse[[#This Row],[PT Assistant Hours]],NonNurse[[#This Row],[PT Aide Hours]])/NonNurse[[#This Row],[MDS Census]]</f>
        <v>0.25570385818561003</v>
      </c>
      <c r="AA340" s="6">
        <v>0</v>
      </c>
      <c r="AB340" s="6">
        <v>0</v>
      </c>
      <c r="AC340" s="6">
        <v>0</v>
      </c>
      <c r="AD340" s="6">
        <v>0</v>
      </c>
      <c r="AE340" s="6">
        <v>0</v>
      </c>
      <c r="AF340" s="6">
        <v>0</v>
      </c>
      <c r="AG340" s="6">
        <v>0</v>
      </c>
      <c r="AH340" s="1">
        <v>265693</v>
      </c>
      <c r="AI340">
        <v>7</v>
      </c>
    </row>
    <row r="341" spans="1:35" x14ac:dyDescent="0.25">
      <c r="A341" t="s">
        <v>496</v>
      </c>
      <c r="B341" t="s">
        <v>363</v>
      </c>
      <c r="C341" t="s">
        <v>700</v>
      </c>
      <c r="D341" t="s">
        <v>538</v>
      </c>
      <c r="E341" s="6">
        <v>85.054347826086953</v>
      </c>
      <c r="F341" s="6">
        <v>5.8260869565217392</v>
      </c>
      <c r="G341" s="6">
        <v>0.56521739130434778</v>
      </c>
      <c r="H341" s="6">
        <v>0.42391304347826086</v>
      </c>
      <c r="I341" s="6">
        <v>1.1304347826086956</v>
      </c>
      <c r="J341" s="6">
        <v>0</v>
      </c>
      <c r="K341" s="6">
        <v>0</v>
      </c>
      <c r="L341" s="6">
        <v>1.1856521739130437</v>
      </c>
      <c r="M341" s="6">
        <v>5.0434782608695654</v>
      </c>
      <c r="N341" s="6">
        <v>0</v>
      </c>
      <c r="O341" s="6">
        <f>SUM(NonNurse[[#This Row],[Qualified Social Work Staff Hours]],NonNurse[[#This Row],[Other Social Work Staff Hours]])/NonNurse[[#This Row],[MDS Census]]</f>
        <v>5.9297124600638983E-2</v>
      </c>
      <c r="P341" s="6">
        <v>0</v>
      </c>
      <c r="Q341" s="6">
        <v>0</v>
      </c>
      <c r="R341" s="6">
        <f>SUM(NonNurse[[#This Row],[Qualified Activities Professional Hours]],NonNurse[[#This Row],[Other Activities Professional Hours]])/NonNurse[[#This Row],[MDS Census]]</f>
        <v>0</v>
      </c>
      <c r="S341" s="6">
        <v>2.5142391304347824</v>
      </c>
      <c r="T341" s="6">
        <v>0</v>
      </c>
      <c r="U341" s="6">
        <v>5.0108695652173916</v>
      </c>
      <c r="V341" s="6">
        <f>SUM(NonNurse[[#This Row],[Occupational Therapist Hours]],NonNurse[[#This Row],[OT Assistant Hours]],NonNurse[[#This Row],[OT Aide Hours]])/NonNurse[[#This Row],[MDS Census]]</f>
        <v>8.8474121405750797E-2</v>
      </c>
      <c r="W341" s="6">
        <v>1.5735869565217393</v>
      </c>
      <c r="X341" s="6">
        <v>0</v>
      </c>
      <c r="Y341" s="6">
        <v>9.4347826086956523</v>
      </c>
      <c r="Z341" s="6">
        <f>SUM(NonNurse[[#This Row],[Physical Therapist (PT) Hours]],NonNurse[[#This Row],[PT Assistant Hours]],NonNurse[[#This Row],[PT Aide Hours]])/NonNurse[[#This Row],[MDS Census]]</f>
        <v>0.12942747603833865</v>
      </c>
      <c r="AA341" s="6">
        <v>0</v>
      </c>
      <c r="AB341" s="6">
        <v>0</v>
      </c>
      <c r="AC341" s="6">
        <v>0</v>
      </c>
      <c r="AD341" s="6">
        <v>0</v>
      </c>
      <c r="AE341" s="6">
        <v>0</v>
      </c>
      <c r="AF341" s="6">
        <v>0</v>
      </c>
      <c r="AG341" s="6">
        <v>0</v>
      </c>
      <c r="AH341" s="1">
        <v>265758</v>
      </c>
      <c r="AI341">
        <v>7</v>
      </c>
    </row>
    <row r="342" spans="1:35" x14ac:dyDescent="0.25">
      <c r="A342" t="s">
        <v>496</v>
      </c>
      <c r="B342" t="s">
        <v>188</v>
      </c>
      <c r="C342" t="s">
        <v>788</v>
      </c>
      <c r="D342" t="s">
        <v>571</v>
      </c>
      <c r="E342" s="6">
        <v>107.8804347826087</v>
      </c>
      <c r="F342" s="6">
        <v>5.3913043478260869</v>
      </c>
      <c r="G342" s="6">
        <v>0.55978260869565222</v>
      </c>
      <c r="H342" s="6">
        <v>0.52173913043478259</v>
      </c>
      <c r="I342" s="6">
        <v>1.076086956521739</v>
      </c>
      <c r="J342" s="6">
        <v>0</v>
      </c>
      <c r="K342" s="6">
        <v>0</v>
      </c>
      <c r="L342" s="6">
        <v>2.8841304347826084</v>
      </c>
      <c r="M342" s="6">
        <v>5.4782608695652177</v>
      </c>
      <c r="N342" s="6">
        <v>0</v>
      </c>
      <c r="O342" s="6">
        <f>SUM(NonNurse[[#This Row],[Qualified Social Work Staff Hours]],NonNurse[[#This Row],[Other Social Work Staff Hours]])/NonNurse[[#This Row],[MDS Census]]</f>
        <v>5.0780856423173801E-2</v>
      </c>
      <c r="P342" s="6">
        <v>0</v>
      </c>
      <c r="Q342" s="6">
        <v>13.401413043478261</v>
      </c>
      <c r="R342" s="6">
        <f>SUM(NonNurse[[#This Row],[Qualified Activities Professional Hours]],NonNurse[[#This Row],[Other Activities Professional Hours]])/NonNurse[[#This Row],[MDS Census]]</f>
        <v>0.12422468513853903</v>
      </c>
      <c r="S342" s="6">
        <v>5.4782608695652177</v>
      </c>
      <c r="T342" s="6">
        <v>0</v>
      </c>
      <c r="U342" s="6">
        <v>4.8369565217391308</v>
      </c>
      <c r="V342" s="6">
        <f>SUM(NonNurse[[#This Row],[Occupational Therapist Hours]],NonNurse[[#This Row],[OT Assistant Hours]],NonNurse[[#This Row],[OT Aide Hours]])/NonNurse[[#This Row],[MDS Census]]</f>
        <v>9.5617128463476059E-2</v>
      </c>
      <c r="W342" s="6">
        <v>2.2614130434782611</v>
      </c>
      <c r="X342" s="6">
        <v>0</v>
      </c>
      <c r="Y342" s="6">
        <v>4.3913043478260869</v>
      </c>
      <c r="Z342" s="6">
        <f>SUM(NonNurse[[#This Row],[Physical Therapist (PT) Hours]],NonNurse[[#This Row],[PT Assistant Hours]],NonNurse[[#This Row],[PT Aide Hours]])/NonNurse[[#This Row],[MDS Census]]</f>
        <v>6.1667506297229217E-2</v>
      </c>
      <c r="AA342" s="6">
        <v>0</v>
      </c>
      <c r="AB342" s="6">
        <v>0</v>
      </c>
      <c r="AC342" s="6">
        <v>0</v>
      </c>
      <c r="AD342" s="6">
        <v>0</v>
      </c>
      <c r="AE342" s="6">
        <v>0</v>
      </c>
      <c r="AF342" s="6">
        <v>0</v>
      </c>
      <c r="AG342" s="6">
        <v>0</v>
      </c>
      <c r="AH342" s="1">
        <v>265476</v>
      </c>
      <c r="AI342">
        <v>7</v>
      </c>
    </row>
    <row r="343" spans="1:35" x14ac:dyDescent="0.25">
      <c r="A343" t="s">
        <v>496</v>
      </c>
      <c r="B343" t="s">
        <v>93</v>
      </c>
      <c r="C343" t="s">
        <v>758</v>
      </c>
      <c r="D343" t="s">
        <v>544</v>
      </c>
      <c r="E343" s="6">
        <v>85.206521739130437</v>
      </c>
      <c r="F343" s="6">
        <v>16.624456521739138</v>
      </c>
      <c r="G343" s="6">
        <v>0.44021739130434784</v>
      </c>
      <c r="H343" s="6">
        <v>0.28717391304347828</v>
      </c>
      <c r="I343" s="6">
        <v>0.54347826086956519</v>
      </c>
      <c r="J343" s="6">
        <v>0</v>
      </c>
      <c r="K343" s="6">
        <v>0.70923913043478259</v>
      </c>
      <c r="L343" s="6">
        <v>1.0722826086956525</v>
      </c>
      <c r="M343" s="6">
        <v>0</v>
      </c>
      <c r="N343" s="6">
        <v>10.121956521739133</v>
      </c>
      <c r="O343" s="6">
        <f>SUM(NonNurse[[#This Row],[Qualified Social Work Staff Hours]],NonNurse[[#This Row],[Other Social Work Staff Hours]])/NonNurse[[#This Row],[MDS Census]]</f>
        <v>0.11879321342007912</v>
      </c>
      <c r="P343" s="6">
        <v>10.33576086956522</v>
      </c>
      <c r="Q343" s="6">
        <v>2.4782608695652172E-2</v>
      </c>
      <c r="R343" s="6">
        <f>SUM(NonNurse[[#This Row],[Qualified Activities Professional Hours]],NonNurse[[#This Row],[Other Activities Professional Hours]])/NonNurse[[#This Row],[MDS Census]]</f>
        <v>0.12159331547391251</v>
      </c>
      <c r="S343" s="6">
        <v>4.0961956521739129</v>
      </c>
      <c r="T343" s="6">
        <v>4.9580434782608691</v>
      </c>
      <c r="U343" s="6">
        <v>0</v>
      </c>
      <c r="V343" s="6">
        <f>SUM(NonNurse[[#This Row],[Occupational Therapist Hours]],NonNurse[[#This Row],[OT Assistant Hours]],NonNurse[[#This Row],[OT Aide Hours]])/NonNurse[[#This Row],[MDS Census]]</f>
        <v>0.10626227835183058</v>
      </c>
      <c r="W343" s="6">
        <v>4.5989130434782632</v>
      </c>
      <c r="X343" s="6">
        <v>4.6968478260869571</v>
      </c>
      <c r="Y343" s="6">
        <v>0</v>
      </c>
      <c r="Z343" s="6">
        <f>SUM(NonNurse[[#This Row],[Physical Therapist (PT) Hours]],NonNurse[[#This Row],[PT Assistant Hours]],NonNurse[[#This Row],[PT Aide Hours]])/NonNurse[[#This Row],[MDS Census]]</f>
        <v>0.10909682357443555</v>
      </c>
      <c r="AA343" s="6">
        <v>0</v>
      </c>
      <c r="AB343" s="6">
        <v>0</v>
      </c>
      <c r="AC343" s="6">
        <v>0</v>
      </c>
      <c r="AD343" s="6">
        <v>0</v>
      </c>
      <c r="AE343" s="6">
        <v>0</v>
      </c>
      <c r="AF343" s="6">
        <v>0</v>
      </c>
      <c r="AG343" s="6">
        <v>0</v>
      </c>
      <c r="AH343" s="1">
        <v>265326</v>
      </c>
      <c r="AI343">
        <v>7</v>
      </c>
    </row>
    <row r="344" spans="1:35" x14ac:dyDescent="0.25">
      <c r="A344" t="s">
        <v>496</v>
      </c>
      <c r="B344" t="s">
        <v>441</v>
      </c>
      <c r="C344" t="s">
        <v>729</v>
      </c>
      <c r="D344" t="s">
        <v>597</v>
      </c>
      <c r="E344" s="6">
        <v>41.989130434782609</v>
      </c>
      <c r="F344" s="6">
        <v>0</v>
      </c>
      <c r="G344" s="6">
        <v>0</v>
      </c>
      <c r="H344" s="6">
        <v>0</v>
      </c>
      <c r="I344" s="6">
        <v>0</v>
      </c>
      <c r="J344" s="6">
        <v>0</v>
      </c>
      <c r="K344" s="6">
        <v>0</v>
      </c>
      <c r="L344" s="6">
        <v>0</v>
      </c>
      <c r="M344" s="6">
        <v>0</v>
      </c>
      <c r="N344" s="6">
        <v>0</v>
      </c>
      <c r="O344" s="6">
        <f>SUM(NonNurse[[#This Row],[Qualified Social Work Staff Hours]],NonNurse[[#This Row],[Other Social Work Staff Hours]])/NonNurse[[#This Row],[MDS Census]]</f>
        <v>0</v>
      </c>
      <c r="P344" s="6">
        <v>0</v>
      </c>
      <c r="Q344" s="6">
        <v>5.1735869565217385</v>
      </c>
      <c r="R344" s="6">
        <f>SUM(NonNurse[[#This Row],[Qualified Activities Professional Hours]],NonNurse[[#This Row],[Other Activities Professional Hours]])/NonNurse[[#This Row],[MDS Census]]</f>
        <v>0.12321252912244368</v>
      </c>
      <c r="S344" s="6">
        <v>0</v>
      </c>
      <c r="T344" s="6">
        <v>0</v>
      </c>
      <c r="U344" s="6">
        <v>0</v>
      </c>
      <c r="V344" s="6">
        <f>SUM(NonNurse[[#This Row],[Occupational Therapist Hours]],NonNurse[[#This Row],[OT Assistant Hours]],NonNurse[[#This Row],[OT Aide Hours]])/NonNurse[[#This Row],[MDS Census]]</f>
        <v>0</v>
      </c>
      <c r="W344" s="6">
        <v>0</v>
      </c>
      <c r="X344" s="6">
        <v>0</v>
      </c>
      <c r="Y344" s="6">
        <v>0</v>
      </c>
      <c r="Z344" s="6">
        <f>SUM(NonNurse[[#This Row],[Physical Therapist (PT) Hours]],NonNurse[[#This Row],[PT Assistant Hours]],NonNurse[[#This Row],[PT Aide Hours]])/NonNurse[[#This Row],[MDS Census]]</f>
        <v>0</v>
      </c>
      <c r="AA344" s="6">
        <v>0</v>
      </c>
      <c r="AB344" s="6">
        <v>0</v>
      </c>
      <c r="AC344" s="6">
        <v>0</v>
      </c>
      <c r="AD344" s="6">
        <v>45.013152173913021</v>
      </c>
      <c r="AE344" s="6">
        <v>0</v>
      </c>
      <c r="AF344" s="6">
        <v>0</v>
      </c>
      <c r="AG344" s="6">
        <v>0</v>
      </c>
      <c r="AH344" s="1">
        <v>265854</v>
      </c>
      <c r="AI344">
        <v>7</v>
      </c>
    </row>
    <row r="345" spans="1:35" x14ac:dyDescent="0.25">
      <c r="A345" t="s">
        <v>496</v>
      </c>
      <c r="B345" t="s">
        <v>360</v>
      </c>
      <c r="C345" t="s">
        <v>672</v>
      </c>
      <c r="D345" t="s">
        <v>549</v>
      </c>
      <c r="E345" s="6">
        <v>28.5</v>
      </c>
      <c r="F345" s="6">
        <v>4.8695652173913047</v>
      </c>
      <c r="G345" s="6">
        <v>3.2608695652173912E-2</v>
      </c>
      <c r="H345" s="6">
        <v>0.14673913043478262</v>
      </c>
      <c r="I345" s="6">
        <v>0.2608695652173913</v>
      </c>
      <c r="J345" s="6">
        <v>0</v>
      </c>
      <c r="K345" s="6">
        <v>0</v>
      </c>
      <c r="L345" s="6">
        <v>1.0819565217391305</v>
      </c>
      <c r="M345" s="6">
        <v>0</v>
      </c>
      <c r="N345" s="6">
        <v>5.5081521739130439</v>
      </c>
      <c r="O345" s="6">
        <f>SUM(NonNurse[[#This Row],[Qualified Social Work Staff Hours]],NonNurse[[#This Row],[Other Social Work Staff Hours]])/NonNurse[[#This Row],[MDS Census]]</f>
        <v>0.19326849733028223</v>
      </c>
      <c r="P345" s="6">
        <v>4.7989130434782608</v>
      </c>
      <c r="Q345" s="6">
        <v>0</v>
      </c>
      <c r="R345" s="6">
        <f>SUM(NonNurse[[#This Row],[Qualified Activities Professional Hours]],NonNurse[[#This Row],[Other Activities Professional Hours]])/NonNurse[[#This Row],[MDS Census]]</f>
        <v>0.16838291380625475</v>
      </c>
      <c r="S345" s="6">
        <v>0.75586956521739157</v>
      </c>
      <c r="T345" s="6">
        <v>2.3126086956521736</v>
      </c>
      <c r="U345" s="6">
        <v>0</v>
      </c>
      <c r="V345" s="6">
        <f>SUM(NonNurse[[#This Row],[Occupational Therapist Hours]],NonNurse[[#This Row],[OT Assistant Hours]],NonNurse[[#This Row],[OT Aide Hours]])/NonNurse[[#This Row],[MDS Census]]</f>
        <v>0.10766590389016019</v>
      </c>
      <c r="W345" s="6">
        <v>0.21891304347826085</v>
      </c>
      <c r="X345" s="6">
        <v>2.1551086956521739</v>
      </c>
      <c r="Y345" s="6">
        <v>0</v>
      </c>
      <c r="Z345" s="6">
        <f>SUM(NonNurse[[#This Row],[Physical Therapist (PT) Hours]],NonNurse[[#This Row],[PT Assistant Hours]],NonNurse[[#This Row],[PT Aide Hours]])/NonNurse[[#This Row],[MDS Census]]</f>
        <v>8.3299008390541565E-2</v>
      </c>
      <c r="AA345" s="6">
        <v>0</v>
      </c>
      <c r="AB345" s="6">
        <v>0</v>
      </c>
      <c r="AC345" s="6">
        <v>0</v>
      </c>
      <c r="AD345" s="6">
        <v>0</v>
      </c>
      <c r="AE345" s="6">
        <v>0</v>
      </c>
      <c r="AF345" s="6">
        <v>0</v>
      </c>
      <c r="AG345" s="6">
        <v>0</v>
      </c>
      <c r="AH345" s="1">
        <v>265755</v>
      </c>
      <c r="AI345">
        <v>7</v>
      </c>
    </row>
    <row r="346" spans="1:35" x14ac:dyDescent="0.25">
      <c r="A346" t="s">
        <v>496</v>
      </c>
      <c r="B346" t="s">
        <v>393</v>
      </c>
      <c r="C346" t="s">
        <v>819</v>
      </c>
      <c r="D346" t="s">
        <v>543</v>
      </c>
      <c r="E346" s="6">
        <v>45.804347826086953</v>
      </c>
      <c r="F346" s="6">
        <v>5.7391304347826084</v>
      </c>
      <c r="G346" s="6">
        <v>0.2608695652173913</v>
      </c>
      <c r="H346" s="6">
        <v>0.13043478260869565</v>
      </c>
      <c r="I346" s="6">
        <v>0.19565217391304349</v>
      </c>
      <c r="J346" s="6">
        <v>0</v>
      </c>
      <c r="K346" s="6">
        <v>0</v>
      </c>
      <c r="L346" s="6">
        <v>5.1892391304347827</v>
      </c>
      <c r="M346" s="6">
        <v>0</v>
      </c>
      <c r="N346" s="6">
        <v>6.2690217391304346</v>
      </c>
      <c r="O346" s="6">
        <f>SUM(NonNurse[[#This Row],[Qualified Social Work Staff Hours]],NonNurse[[#This Row],[Other Social Work Staff Hours]])/NonNurse[[#This Row],[MDS Census]]</f>
        <v>0.13686521120075937</v>
      </c>
      <c r="P346" s="6">
        <v>6.0733695652173916</v>
      </c>
      <c r="Q346" s="6">
        <v>0</v>
      </c>
      <c r="R346" s="6">
        <f>SUM(NonNurse[[#This Row],[Qualified Activities Professional Hours]],NonNurse[[#This Row],[Other Activities Professional Hours]])/NonNurse[[#This Row],[MDS Census]]</f>
        <v>0.13259373516848602</v>
      </c>
      <c r="S346" s="6">
        <v>0</v>
      </c>
      <c r="T346" s="6">
        <v>4.9147826086956528</v>
      </c>
      <c r="U346" s="6">
        <v>0</v>
      </c>
      <c r="V346" s="6">
        <f>SUM(NonNurse[[#This Row],[Occupational Therapist Hours]],NonNurse[[#This Row],[OT Assistant Hours]],NonNurse[[#This Row],[OT Aide Hours]])/NonNurse[[#This Row],[MDS Census]]</f>
        <v>0.10729947793070718</v>
      </c>
      <c r="W346" s="6">
        <v>1.1490217391304347</v>
      </c>
      <c r="X346" s="6">
        <v>5.4438043478260871</v>
      </c>
      <c r="Y346" s="6">
        <v>0</v>
      </c>
      <c r="Z346" s="6">
        <f>SUM(NonNurse[[#This Row],[Physical Therapist (PT) Hours]],NonNurse[[#This Row],[PT Assistant Hours]],NonNurse[[#This Row],[PT Aide Hours]])/NonNurse[[#This Row],[MDS Census]]</f>
        <v>0.14393450403417182</v>
      </c>
      <c r="AA346" s="6">
        <v>0</v>
      </c>
      <c r="AB346" s="6">
        <v>0</v>
      </c>
      <c r="AC346" s="6">
        <v>0</v>
      </c>
      <c r="AD346" s="6">
        <v>0</v>
      </c>
      <c r="AE346" s="6">
        <v>0</v>
      </c>
      <c r="AF346" s="6">
        <v>0</v>
      </c>
      <c r="AG346" s="6">
        <v>0</v>
      </c>
      <c r="AH346" s="1">
        <v>265797</v>
      </c>
      <c r="AI346">
        <v>7</v>
      </c>
    </row>
    <row r="347" spans="1:35" x14ac:dyDescent="0.25">
      <c r="A347" t="s">
        <v>496</v>
      </c>
      <c r="B347" t="s">
        <v>132</v>
      </c>
      <c r="C347" t="s">
        <v>712</v>
      </c>
      <c r="D347" t="s">
        <v>600</v>
      </c>
      <c r="E347" s="6">
        <v>20.532608695652176</v>
      </c>
      <c r="F347" s="6">
        <v>7.7234782608695642</v>
      </c>
      <c r="G347" s="6">
        <v>5.9782608695652176E-2</v>
      </c>
      <c r="H347" s="6">
        <v>6.6086956521739126E-2</v>
      </c>
      <c r="I347" s="6">
        <v>0.2608695652173913</v>
      </c>
      <c r="J347" s="6">
        <v>0</v>
      </c>
      <c r="K347" s="6">
        <v>8.1521739130434784E-2</v>
      </c>
      <c r="L347" s="6">
        <v>0.16630434782608694</v>
      </c>
      <c r="M347" s="6">
        <v>0</v>
      </c>
      <c r="N347" s="6">
        <v>4.9539130434782637</v>
      </c>
      <c r="O347" s="6">
        <f>SUM(NonNurse[[#This Row],[Qualified Social Work Staff Hours]],NonNurse[[#This Row],[Other Social Work Staff Hours]])/NonNurse[[#This Row],[MDS Census]]</f>
        <v>0.24127051349920606</v>
      </c>
      <c r="P347" s="6">
        <v>2.9761956521739137</v>
      </c>
      <c r="Q347" s="6">
        <v>0</v>
      </c>
      <c r="R347" s="6">
        <f>SUM(NonNurse[[#This Row],[Qualified Activities Professional Hours]],NonNurse[[#This Row],[Other Activities Professional Hours]])/NonNurse[[#This Row],[MDS Census]]</f>
        <v>0.14494970884065644</v>
      </c>
      <c r="S347" s="6">
        <v>1.1195652173913044E-2</v>
      </c>
      <c r="T347" s="6">
        <v>4.2173913043478263E-2</v>
      </c>
      <c r="U347" s="6">
        <v>0</v>
      </c>
      <c r="V347" s="6">
        <f>SUM(NonNurse[[#This Row],[Occupational Therapist Hours]],NonNurse[[#This Row],[OT Assistant Hours]],NonNurse[[#This Row],[OT Aide Hours]])/NonNurse[[#This Row],[MDS Census]]</f>
        <v>2.5992588671254631E-3</v>
      </c>
      <c r="W347" s="6">
        <v>5.0434782608695647E-2</v>
      </c>
      <c r="X347" s="6">
        <v>0.42239130434782624</v>
      </c>
      <c r="Y347" s="6">
        <v>0</v>
      </c>
      <c r="Z347" s="6">
        <f>SUM(NonNurse[[#This Row],[Physical Therapist (PT) Hours]],NonNurse[[#This Row],[PT Assistant Hours]],NonNurse[[#This Row],[PT Aide Hours]])/NonNurse[[#This Row],[MDS Census]]</f>
        <v>2.302805717310747E-2</v>
      </c>
      <c r="AA347" s="6">
        <v>0</v>
      </c>
      <c r="AB347" s="6">
        <v>0</v>
      </c>
      <c r="AC347" s="6">
        <v>0</v>
      </c>
      <c r="AD347" s="6">
        <v>0</v>
      </c>
      <c r="AE347" s="6">
        <v>0</v>
      </c>
      <c r="AF347" s="6">
        <v>0</v>
      </c>
      <c r="AG347" s="6">
        <v>0</v>
      </c>
      <c r="AH347" s="1">
        <v>265384</v>
      </c>
      <c r="AI347">
        <v>7</v>
      </c>
    </row>
    <row r="348" spans="1:35" x14ac:dyDescent="0.25">
      <c r="A348" t="s">
        <v>496</v>
      </c>
      <c r="B348" t="s">
        <v>175</v>
      </c>
      <c r="C348" t="s">
        <v>716</v>
      </c>
      <c r="D348" t="s">
        <v>593</v>
      </c>
      <c r="E348" s="6">
        <v>71.978260869565219</v>
      </c>
      <c r="F348" s="6">
        <v>4.2608695652173916</v>
      </c>
      <c r="G348" s="6">
        <v>0</v>
      </c>
      <c r="H348" s="6">
        <v>0.30978260869565216</v>
      </c>
      <c r="I348" s="6">
        <v>5.2173913043478262</v>
      </c>
      <c r="J348" s="6">
        <v>0</v>
      </c>
      <c r="K348" s="6">
        <v>0</v>
      </c>
      <c r="L348" s="6">
        <v>5.0604347826086951</v>
      </c>
      <c r="M348" s="6">
        <v>5.0434782608695654</v>
      </c>
      <c r="N348" s="6">
        <v>0</v>
      </c>
      <c r="O348" s="6">
        <f>SUM(NonNurse[[#This Row],[Qualified Social Work Staff Hours]],NonNurse[[#This Row],[Other Social Work Staff Hours]])/NonNurse[[#This Row],[MDS Census]]</f>
        <v>7.0069465418302626E-2</v>
      </c>
      <c r="P348" s="6">
        <v>4.6956521739130439</v>
      </c>
      <c r="Q348" s="6">
        <v>0</v>
      </c>
      <c r="R348" s="6">
        <f>SUM(NonNurse[[#This Row],[Qualified Activities Professional Hours]],NonNurse[[#This Row],[Other Activities Professional Hours]])/NonNurse[[#This Row],[MDS Census]]</f>
        <v>6.5237088492902454E-2</v>
      </c>
      <c r="S348" s="6">
        <v>2.0104347826086952</v>
      </c>
      <c r="T348" s="6">
        <v>4.4338043478260891</v>
      </c>
      <c r="U348" s="6">
        <v>0</v>
      </c>
      <c r="V348" s="6">
        <f>SUM(NonNurse[[#This Row],[Occupational Therapist Hours]],NonNurse[[#This Row],[OT Assistant Hours]],NonNurse[[#This Row],[OT Aide Hours]])/NonNurse[[#This Row],[MDS Census]]</f>
        <v>8.9530353367562696E-2</v>
      </c>
      <c r="W348" s="6">
        <v>2.0411956521739132</v>
      </c>
      <c r="X348" s="6">
        <v>5.7021739130434783</v>
      </c>
      <c r="Y348" s="6">
        <v>0</v>
      </c>
      <c r="Z348" s="6">
        <f>SUM(NonNurse[[#This Row],[Physical Therapist (PT) Hours]],NonNurse[[#This Row],[PT Assistant Hours]],NonNurse[[#This Row],[PT Aide Hours]])/NonNurse[[#This Row],[MDS Census]]</f>
        <v>0.10757928118393235</v>
      </c>
      <c r="AA348" s="6">
        <v>0</v>
      </c>
      <c r="AB348" s="6">
        <v>0</v>
      </c>
      <c r="AC348" s="6">
        <v>0</v>
      </c>
      <c r="AD348" s="6">
        <v>0</v>
      </c>
      <c r="AE348" s="6">
        <v>0</v>
      </c>
      <c r="AF348" s="6">
        <v>0</v>
      </c>
      <c r="AG348" s="6">
        <v>0</v>
      </c>
      <c r="AH348" s="1">
        <v>265457</v>
      </c>
      <c r="AI348">
        <v>7</v>
      </c>
    </row>
    <row r="349" spans="1:35" x14ac:dyDescent="0.25">
      <c r="A349" t="s">
        <v>496</v>
      </c>
      <c r="B349" t="s">
        <v>60</v>
      </c>
      <c r="C349" t="s">
        <v>741</v>
      </c>
      <c r="D349" t="s">
        <v>604</v>
      </c>
      <c r="E349" s="6">
        <v>62.630434782608695</v>
      </c>
      <c r="F349" s="6">
        <v>5.7391304347826084</v>
      </c>
      <c r="G349" s="6">
        <v>0.2608695652173913</v>
      </c>
      <c r="H349" s="6">
        <v>9.3478260869565219E-2</v>
      </c>
      <c r="I349" s="6">
        <v>0.29347826086956524</v>
      </c>
      <c r="J349" s="6">
        <v>0</v>
      </c>
      <c r="K349" s="6">
        <v>0</v>
      </c>
      <c r="L349" s="6">
        <v>0.83934782608695668</v>
      </c>
      <c r="M349" s="6">
        <v>0</v>
      </c>
      <c r="N349" s="6">
        <v>5.6331521739130439</v>
      </c>
      <c r="O349" s="6">
        <f>SUM(NonNurse[[#This Row],[Qualified Social Work Staff Hours]],NonNurse[[#This Row],[Other Social Work Staff Hours]])/NonNurse[[#This Row],[MDS Census]]</f>
        <v>8.9942728219368287E-2</v>
      </c>
      <c r="P349" s="6">
        <v>5.5326086956521738</v>
      </c>
      <c r="Q349" s="6">
        <v>0</v>
      </c>
      <c r="R349" s="6">
        <f>SUM(NonNurse[[#This Row],[Qualified Activities Professional Hours]],NonNurse[[#This Row],[Other Activities Professional Hours]])/NonNurse[[#This Row],[MDS Census]]</f>
        <v>8.833738285317598E-2</v>
      </c>
      <c r="S349" s="6">
        <v>0.60456521739130431</v>
      </c>
      <c r="T349" s="6">
        <v>2.8518478260869573</v>
      </c>
      <c r="U349" s="6">
        <v>0</v>
      </c>
      <c r="V349" s="6">
        <f>SUM(NonNurse[[#This Row],[Occupational Therapist Hours]],NonNurse[[#This Row],[OT Assistant Hours]],NonNurse[[#This Row],[OT Aide Hours]])/NonNurse[[#This Row],[MDS Census]]</f>
        <v>5.5187434918431109E-2</v>
      </c>
      <c r="W349" s="6">
        <v>0.38434782608695661</v>
      </c>
      <c r="X349" s="6">
        <v>0.49402173913043479</v>
      </c>
      <c r="Y349" s="6">
        <v>0</v>
      </c>
      <c r="Z349" s="6">
        <f>SUM(NonNurse[[#This Row],[Physical Therapist (PT) Hours]],NonNurse[[#This Row],[PT Assistant Hours]],NonNurse[[#This Row],[PT Aide Hours]])/NonNurse[[#This Row],[MDS Census]]</f>
        <v>1.4024644220756683E-2</v>
      </c>
      <c r="AA349" s="6">
        <v>0</v>
      </c>
      <c r="AB349" s="6">
        <v>0</v>
      </c>
      <c r="AC349" s="6">
        <v>0</v>
      </c>
      <c r="AD349" s="6">
        <v>0</v>
      </c>
      <c r="AE349" s="6">
        <v>0</v>
      </c>
      <c r="AF349" s="6">
        <v>0</v>
      </c>
      <c r="AG349" s="6">
        <v>0</v>
      </c>
      <c r="AH349" s="1">
        <v>265210</v>
      </c>
      <c r="AI349">
        <v>7</v>
      </c>
    </row>
    <row r="350" spans="1:35" x14ac:dyDescent="0.25">
      <c r="A350" t="s">
        <v>496</v>
      </c>
      <c r="B350" t="s">
        <v>115</v>
      </c>
      <c r="C350" t="s">
        <v>706</v>
      </c>
      <c r="D350" t="s">
        <v>551</v>
      </c>
      <c r="E350" s="6">
        <v>108.84782608695652</v>
      </c>
      <c r="F350" s="6">
        <v>5.4782608695652177</v>
      </c>
      <c r="G350" s="6">
        <v>1.1304347826086956</v>
      </c>
      <c r="H350" s="6">
        <v>0.35869565217391303</v>
      </c>
      <c r="I350" s="6">
        <v>0.10869565217391304</v>
      </c>
      <c r="J350" s="6">
        <v>0</v>
      </c>
      <c r="K350" s="6">
        <v>0</v>
      </c>
      <c r="L350" s="6">
        <v>2.2697826086956523</v>
      </c>
      <c r="M350" s="6">
        <v>4.7256521739130442</v>
      </c>
      <c r="N350" s="6">
        <v>0</v>
      </c>
      <c r="O350" s="6">
        <f>SUM(NonNurse[[#This Row],[Qualified Social Work Staff Hours]],NonNurse[[#This Row],[Other Social Work Staff Hours]])/NonNurse[[#This Row],[MDS Census]]</f>
        <v>4.3415218693828646E-2</v>
      </c>
      <c r="P350" s="6">
        <v>5.072608695652173</v>
      </c>
      <c r="Q350" s="6">
        <v>10.871413043478263</v>
      </c>
      <c r="R350" s="6">
        <f>SUM(NonNurse[[#This Row],[Qualified Activities Professional Hours]],NonNurse[[#This Row],[Other Activities Professional Hours]])/NonNurse[[#This Row],[MDS Census]]</f>
        <v>0.1464799281006591</v>
      </c>
      <c r="S350" s="6">
        <v>10.719347826086954</v>
      </c>
      <c r="T350" s="6">
        <v>0</v>
      </c>
      <c r="U350" s="6">
        <v>0</v>
      </c>
      <c r="V350" s="6">
        <f>SUM(NonNurse[[#This Row],[Occupational Therapist Hours]],NonNurse[[#This Row],[OT Assistant Hours]],NonNurse[[#This Row],[OT Aide Hours]])/NonNurse[[#This Row],[MDS Census]]</f>
        <v>9.848012782105052E-2</v>
      </c>
      <c r="W350" s="6">
        <v>5.1018478260869573</v>
      </c>
      <c r="X350" s="6">
        <v>0</v>
      </c>
      <c r="Y350" s="6">
        <v>4.8695652173913047</v>
      </c>
      <c r="Z350" s="6">
        <f>SUM(NonNurse[[#This Row],[Physical Therapist (PT) Hours]],NonNurse[[#This Row],[PT Assistant Hours]],NonNurse[[#This Row],[PT Aide Hours]])/NonNurse[[#This Row],[MDS Census]]</f>
        <v>9.1608747753145606E-2</v>
      </c>
      <c r="AA350" s="6">
        <v>0</v>
      </c>
      <c r="AB350" s="6">
        <v>0</v>
      </c>
      <c r="AC350" s="6">
        <v>0</v>
      </c>
      <c r="AD350" s="6">
        <v>0</v>
      </c>
      <c r="AE350" s="6">
        <v>0</v>
      </c>
      <c r="AF350" s="6">
        <v>0</v>
      </c>
      <c r="AG350" s="6">
        <v>0</v>
      </c>
      <c r="AH350" s="1">
        <v>265358</v>
      </c>
      <c r="AI350">
        <v>7</v>
      </c>
    </row>
    <row r="351" spans="1:35" x14ac:dyDescent="0.25">
      <c r="A351" t="s">
        <v>496</v>
      </c>
      <c r="B351" t="s">
        <v>117</v>
      </c>
      <c r="C351" t="s">
        <v>696</v>
      </c>
      <c r="D351" t="s">
        <v>612</v>
      </c>
      <c r="E351" s="6">
        <v>43</v>
      </c>
      <c r="F351" s="6">
        <v>5.7391304347826084</v>
      </c>
      <c r="G351" s="6">
        <v>0.2608695652173913</v>
      </c>
      <c r="H351" s="6">
        <v>9.7826086956521743E-2</v>
      </c>
      <c r="I351" s="6">
        <v>8.6956521739130432E-2</v>
      </c>
      <c r="J351" s="6">
        <v>0</v>
      </c>
      <c r="K351" s="6">
        <v>0</v>
      </c>
      <c r="L351" s="6">
        <v>5.5217391304347829E-2</v>
      </c>
      <c r="M351" s="6">
        <v>0</v>
      </c>
      <c r="N351" s="6">
        <v>0</v>
      </c>
      <c r="O351" s="6">
        <f>SUM(NonNurse[[#This Row],[Qualified Social Work Staff Hours]],NonNurse[[#This Row],[Other Social Work Staff Hours]])/NonNurse[[#This Row],[MDS Census]]</f>
        <v>0</v>
      </c>
      <c r="P351" s="6">
        <v>13.521739130434783</v>
      </c>
      <c r="Q351" s="6">
        <v>0</v>
      </c>
      <c r="R351" s="6">
        <f>SUM(NonNurse[[#This Row],[Qualified Activities Professional Hours]],NonNurse[[#This Row],[Other Activities Professional Hours]])/NonNurse[[#This Row],[MDS Census]]</f>
        <v>0.31445904954499498</v>
      </c>
      <c r="S351" s="6">
        <v>0.35652173913043478</v>
      </c>
      <c r="T351" s="6">
        <v>2.5872826086956522</v>
      </c>
      <c r="U351" s="6">
        <v>0</v>
      </c>
      <c r="V351" s="6">
        <f>SUM(NonNurse[[#This Row],[Occupational Therapist Hours]],NonNurse[[#This Row],[OT Assistant Hours]],NonNurse[[#This Row],[OT Aide Hours]])/NonNurse[[#This Row],[MDS Census]]</f>
        <v>6.8460566228513653E-2</v>
      </c>
      <c r="W351" s="6">
        <v>0.27282608695652172</v>
      </c>
      <c r="X351" s="6">
        <v>1.9429347826086953</v>
      </c>
      <c r="Y351" s="6">
        <v>0</v>
      </c>
      <c r="Z351" s="6">
        <f>SUM(NonNurse[[#This Row],[Physical Therapist (PT) Hours]],NonNurse[[#This Row],[PT Assistant Hours]],NonNurse[[#This Row],[PT Aide Hours]])/NonNurse[[#This Row],[MDS Census]]</f>
        <v>5.1529322548028306E-2</v>
      </c>
      <c r="AA351" s="6">
        <v>0</v>
      </c>
      <c r="AB351" s="6">
        <v>0</v>
      </c>
      <c r="AC351" s="6">
        <v>0</v>
      </c>
      <c r="AD351" s="6">
        <v>0</v>
      </c>
      <c r="AE351" s="6">
        <v>0</v>
      </c>
      <c r="AF351" s="6">
        <v>0</v>
      </c>
      <c r="AG351" s="6">
        <v>0</v>
      </c>
      <c r="AH351" s="1">
        <v>265361</v>
      </c>
      <c r="AI351">
        <v>7</v>
      </c>
    </row>
    <row r="352" spans="1:35" x14ac:dyDescent="0.25">
      <c r="A352" t="s">
        <v>496</v>
      </c>
      <c r="B352" t="s">
        <v>128</v>
      </c>
      <c r="C352" t="s">
        <v>470</v>
      </c>
      <c r="D352" t="s">
        <v>615</v>
      </c>
      <c r="E352" s="6">
        <v>83.5</v>
      </c>
      <c r="F352" s="6">
        <v>5.5652173913043477</v>
      </c>
      <c r="G352" s="6">
        <v>0.49456521739130432</v>
      </c>
      <c r="H352" s="6">
        <v>0</v>
      </c>
      <c r="I352" s="6">
        <v>4.8369565217391308</v>
      </c>
      <c r="J352" s="6">
        <v>0</v>
      </c>
      <c r="K352" s="6">
        <v>0</v>
      </c>
      <c r="L352" s="6">
        <v>13.434130434782611</v>
      </c>
      <c r="M352" s="6">
        <v>5.2173913043478262</v>
      </c>
      <c r="N352" s="6">
        <v>5.732608695652174</v>
      </c>
      <c r="O352" s="6">
        <f>SUM(NonNurse[[#This Row],[Qualified Social Work Staff Hours]],NonNurse[[#This Row],[Other Social Work Staff Hours]])/NonNurse[[#This Row],[MDS Census]]</f>
        <v>0.1311377245508982</v>
      </c>
      <c r="P352" s="6">
        <v>5.8519565217391305</v>
      </c>
      <c r="Q352" s="6">
        <v>3.348804347826086</v>
      </c>
      <c r="R352" s="6">
        <f>SUM(NonNurse[[#This Row],[Qualified Activities Professional Hours]],NonNurse[[#This Row],[Other Activities Professional Hours]])/NonNurse[[#This Row],[MDS Census]]</f>
        <v>0.11018875292892476</v>
      </c>
      <c r="S352" s="6">
        <v>1.5568478260869567</v>
      </c>
      <c r="T352" s="6">
        <v>4.5130434782608679</v>
      </c>
      <c r="U352" s="6">
        <v>0</v>
      </c>
      <c r="V352" s="6">
        <f>SUM(NonNurse[[#This Row],[Occupational Therapist Hours]],NonNurse[[#This Row],[OT Assistant Hours]],NonNurse[[#This Row],[OT Aide Hours]])/NonNurse[[#This Row],[MDS Census]]</f>
        <v>7.2693309034105688E-2</v>
      </c>
      <c r="W352" s="6">
        <v>8.5603260869565183</v>
      </c>
      <c r="X352" s="6">
        <v>12.993369565217391</v>
      </c>
      <c r="Y352" s="6">
        <v>0</v>
      </c>
      <c r="Z352" s="6">
        <f>SUM(NonNurse[[#This Row],[Physical Therapist (PT) Hours]],NonNurse[[#This Row],[PT Assistant Hours]],NonNurse[[#This Row],[PT Aide Hours]])/NonNurse[[#This Row],[MDS Census]]</f>
        <v>0.25812809164280126</v>
      </c>
      <c r="AA352" s="6">
        <v>0</v>
      </c>
      <c r="AB352" s="6">
        <v>0</v>
      </c>
      <c r="AC352" s="6">
        <v>0</v>
      </c>
      <c r="AD352" s="6">
        <v>63.125869565217378</v>
      </c>
      <c r="AE352" s="6">
        <v>0</v>
      </c>
      <c r="AF352" s="6">
        <v>0</v>
      </c>
      <c r="AG352" s="6">
        <v>0</v>
      </c>
      <c r="AH352" s="1">
        <v>265379</v>
      </c>
      <c r="AI352">
        <v>7</v>
      </c>
    </row>
    <row r="353" spans="1:35" x14ac:dyDescent="0.25">
      <c r="A353" t="s">
        <v>496</v>
      </c>
      <c r="B353" t="s">
        <v>416</v>
      </c>
      <c r="C353" t="s">
        <v>761</v>
      </c>
      <c r="D353" t="s">
        <v>581</v>
      </c>
      <c r="E353" s="6">
        <v>75.195652173913047</v>
      </c>
      <c r="F353" s="6">
        <v>5.3913043478260869</v>
      </c>
      <c r="G353" s="6">
        <v>0.32608695652173914</v>
      </c>
      <c r="H353" s="6">
        <v>0.41293478260869559</v>
      </c>
      <c r="I353" s="6">
        <v>2.3586956521739131</v>
      </c>
      <c r="J353" s="6">
        <v>0</v>
      </c>
      <c r="K353" s="6">
        <v>0</v>
      </c>
      <c r="L353" s="6">
        <v>3.4254347826086957</v>
      </c>
      <c r="M353" s="6">
        <v>6.0473913043478236</v>
      </c>
      <c r="N353" s="6">
        <v>0</v>
      </c>
      <c r="O353" s="6">
        <f>SUM(NonNurse[[#This Row],[Qualified Social Work Staff Hours]],NonNurse[[#This Row],[Other Social Work Staff Hours]])/NonNurse[[#This Row],[MDS Census]]</f>
        <v>8.0422087308470613E-2</v>
      </c>
      <c r="P353" s="6">
        <v>4.7196739130434766</v>
      </c>
      <c r="Q353" s="6">
        <v>0</v>
      </c>
      <c r="R353" s="6">
        <f>SUM(NonNurse[[#This Row],[Qualified Activities Professional Hours]],NonNurse[[#This Row],[Other Activities Professional Hours]])/NonNurse[[#This Row],[MDS Census]]</f>
        <v>6.2765250072275194E-2</v>
      </c>
      <c r="S353" s="6">
        <v>6.79304347826087</v>
      </c>
      <c r="T353" s="6">
        <v>2.0339130434782606</v>
      </c>
      <c r="U353" s="6">
        <v>0</v>
      </c>
      <c r="V353" s="6">
        <f>SUM(NonNurse[[#This Row],[Occupational Therapist Hours]],NonNurse[[#This Row],[OT Assistant Hours]],NonNurse[[#This Row],[OT Aide Hours]])/NonNurse[[#This Row],[MDS Census]]</f>
        <v>0.11738652789823649</v>
      </c>
      <c r="W353" s="6">
        <v>5.296086956521739</v>
      </c>
      <c r="X353" s="6">
        <v>9.0040217391304314</v>
      </c>
      <c r="Y353" s="6">
        <v>0</v>
      </c>
      <c r="Z353" s="6">
        <f>SUM(NonNurse[[#This Row],[Physical Therapist (PT) Hours]],NonNurse[[#This Row],[PT Assistant Hours]],NonNurse[[#This Row],[PT Aide Hours]])/NonNurse[[#This Row],[MDS Census]]</f>
        <v>0.19017201503324654</v>
      </c>
      <c r="AA353" s="6">
        <v>0</v>
      </c>
      <c r="AB353" s="6">
        <v>0</v>
      </c>
      <c r="AC353" s="6">
        <v>0</v>
      </c>
      <c r="AD353" s="6">
        <v>0</v>
      </c>
      <c r="AE353" s="6">
        <v>0</v>
      </c>
      <c r="AF353" s="6">
        <v>0</v>
      </c>
      <c r="AG353" s="6">
        <v>0</v>
      </c>
      <c r="AH353" s="1">
        <v>265827</v>
      </c>
      <c r="AI353">
        <v>7</v>
      </c>
    </row>
    <row r="354" spans="1:35" x14ac:dyDescent="0.25">
      <c r="A354" t="s">
        <v>496</v>
      </c>
      <c r="B354" t="s">
        <v>351</v>
      </c>
      <c r="C354" t="s">
        <v>838</v>
      </c>
      <c r="D354" t="s">
        <v>628</v>
      </c>
      <c r="E354" s="6">
        <v>93.206521739130437</v>
      </c>
      <c r="F354" s="6">
        <v>0</v>
      </c>
      <c r="G354" s="6">
        <v>0.14130434782608695</v>
      </c>
      <c r="H354" s="6">
        <v>0.54347826086956519</v>
      </c>
      <c r="I354" s="6">
        <v>0.95652173913043481</v>
      </c>
      <c r="J354" s="6">
        <v>0</v>
      </c>
      <c r="K354" s="6">
        <v>0</v>
      </c>
      <c r="L354" s="6">
        <v>2.3588043478260876</v>
      </c>
      <c r="M354" s="6">
        <v>4.1396739130434783</v>
      </c>
      <c r="N354" s="6">
        <v>0.50728260869565223</v>
      </c>
      <c r="O354" s="6">
        <f>SUM(NonNurse[[#This Row],[Qualified Social Work Staff Hours]],NonNurse[[#This Row],[Other Social Work Staff Hours]])/NonNurse[[#This Row],[MDS Census]]</f>
        <v>4.9856559766763849E-2</v>
      </c>
      <c r="P354" s="6">
        <v>0</v>
      </c>
      <c r="Q354" s="6">
        <v>4.4715217391304352</v>
      </c>
      <c r="R354" s="6">
        <f>SUM(NonNurse[[#This Row],[Qualified Activities Professional Hours]],NonNurse[[#This Row],[Other Activities Professional Hours]])/NonNurse[[#This Row],[MDS Census]]</f>
        <v>4.7974344023323616E-2</v>
      </c>
      <c r="S354" s="6">
        <v>5.2992391304347839</v>
      </c>
      <c r="T354" s="6">
        <v>4.8546739130434791</v>
      </c>
      <c r="U354" s="6">
        <v>0</v>
      </c>
      <c r="V354" s="6">
        <f>SUM(NonNurse[[#This Row],[Occupational Therapist Hours]],NonNurse[[#This Row],[OT Assistant Hours]],NonNurse[[#This Row],[OT Aide Hours]])/NonNurse[[#This Row],[MDS Census]]</f>
        <v>0.10893994169096211</v>
      </c>
      <c r="W354" s="6">
        <v>2.5946739130434779</v>
      </c>
      <c r="X354" s="6">
        <v>9.505217391304349</v>
      </c>
      <c r="Y354" s="6">
        <v>4.0869565217391308</v>
      </c>
      <c r="Z354" s="6">
        <f>SUM(NonNurse[[#This Row],[Physical Therapist (PT) Hours]],NonNurse[[#This Row],[PT Assistant Hours]],NonNurse[[#This Row],[PT Aide Hours]])/NonNurse[[#This Row],[MDS Census]]</f>
        <v>0.173666472303207</v>
      </c>
      <c r="AA354" s="6">
        <v>0</v>
      </c>
      <c r="AB354" s="6">
        <v>0</v>
      </c>
      <c r="AC354" s="6">
        <v>0</v>
      </c>
      <c r="AD354" s="6">
        <v>0</v>
      </c>
      <c r="AE354" s="6">
        <v>0</v>
      </c>
      <c r="AF354" s="6">
        <v>0</v>
      </c>
      <c r="AG354" s="6">
        <v>0</v>
      </c>
      <c r="AH354" s="1">
        <v>265743</v>
      </c>
      <c r="AI354">
        <v>7</v>
      </c>
    </row>
    <row r="355" spans="1:35" x14ac:dyDescent="0.25">
      <c r="A355" t="s">
        <v>496</v>
      </c>
      <c r="B355" t="s">
        <v>165</v>
      </c>
      <c r="C355" t="s">
        <v>782</v>
      </c>
      <c r="D355" t="s">
        <v>619</v>
      </c>
      <c r="E355" s="6">
        <v>38.869565217391305</v>
      </c>
      <c r="F355" s="6">
        <v>5.8260869565217392</v>
      </c>
      <c r="G355" s="6">
        <v>0.2608695652173913</v>
      </c>
      <c r="H355" s="6">
        <v>0.2608695652173913</v>
      </c>
      <c r="I355" s="6">
        <v>0.13043478260869565</v>
      </c>
      <c r="J355" s="6">
        <v>0</v>
      </c>
      <c r="K355" s="6">
        <v>0</v>
      </c>
      <c r="L355" s="6">
        <v>0.20576086956521739</v>
      </c>
      <c r="M355" s="6">
        <v>0</v>
      </c>
      <c r="N355" s="6">
        <v>5.1983695652173916</v>
      </c>
      <c r="O355" s="6">
        <f>SUM(NonNurse[[#This Row],[Qualified Social Work Staff Hours]],NonNurse[[#This Row],[Other Social Work Staff Hours]])/NonNurse[[#This Row],[MDS Census]]</f>
        <v>0.13373881431767337</v>
      </c>
      <c r="P355" s="6">
        <v>5.6983695652173916</v>
      </c>
      <c r="Q355" s="6">
        <v>0</v>
      </c>
      <c r="R355" s="6">
        <f>SUM(NonNurse[[#This Row],[Qualified Activities Professional Hours]],NonNurse[[#This Row],[Other Activities Professional Hours]])/NonNurse[[#This Row],[MDS Census]]</f>
        <v>0.14660234899328858</v>
      </c>
      <c r="S355" s="6">
        <v>0.21336956521739134</v>
      </c>
      <c r="T355" s="6">
        <v>4.6122826086956525</v>
      </c>
      <c r="U355" s="6">
        <v>0</v>
      </c>
      <c r="V355" s="6">
        <f>SUM(NonNurse[[#This Row],[Occupational Therapist Hours]],NonNurse[[#This Row],[OT Assistant Hours]],NonNurse[[#This Row],[OT Aide Hours]])/NonNurse[[#This Row],[MDS Census]]</f>
        <v>0.12414988814317673</v>
      </c>
      <c r="W355" s="6">
        <v>0.97641304347826074</v>
      </c>
      <c r="X355" s="6">
        <v>0</v>
      </c>
      <c r="Y355" s="6">
        <v>0</v>
      </c>
      <c r="Z355" s="6">
        <f>SUM(NonNurse[[#This Row],[Physical Therapist (PT) Hours]],NonNurse[[#This Row],[PT Assistant Hours]],NonNurse[[#This Row],[PT Aide Hours]])/NonNurse[[#This Row],[MDS Census]]</f>
        <v>2.5120246085011181E-2</v>
      </c>
      <c r="AA355" s="6">
        <v>0</v>
      </c>
      <c r="AB355" s="6">
        <v>0</v>
      </c>
      <c r="AC355" s="6">
        <v>0</v>
      </c>
      <c r="AD355" s="6">
        <v>0</v>
      </c>
      <c r="AE355" s="6">
        <v>0</v>
      </c>
      <c r="AF355" s="6">
        <v>0</v>
      </c>
      <c r="AG355" s="6">
        <v>0</v>
      </c>
      <c r="AH355" s="1">
        <v>265434</v>
      </c>
      <c r="AI355">
        <v>7</v>
      </c>
    </row>
    <row r="356" spans="1:35" x14ac:dyDescent="0.25">
      <c r="A356" t="s">
        <v>496</v>
      </c>
      <c r="B356" t="s">
        <v>356</v>
      </c>
      <c r="C356" t="s">
        <v>716</v>
      </c>
      <c r="D356" t="s">
        <v>610</v>
      </c>
      <c r="E356" s="6">
        <v>39.630434782608695</v>
      </c>
      <c r="F356" s="6">
        <v>0</v>
      </c>
      <c r="G356" s="6">
        <v>1.0217391304347827</v>
      </c>
      <c r="H356" s="6">
        <v>0.13043478260869565</v>
      </c>
      <c r="I356" s="6">
        <v>1.3804347826086956</v>
      </c>
      <c r="J356" s="6">
        <v>0</v>
      </c>
      <c r="K356" s="6">
        <v>0</v>
      </c>
      <c r="L356" s="6">
        <v>2.9182608695652177</v>
      </c>
      <c r="M356" s="6">
        <v>4.6086956521739131</v>
      </c>
      <c r="N356" s="6">
        <v>0</v>
      </c>
      <c r="O356" s="6">
        <f>SUM(NonNurse[[#This Row],[Qualified Social Work Staff Hours]],NonNurse[[#This Row],[Other Social Work Staff Hours]])/NonNurse[[#This Row],[MDS Census]]</f>
        <v>0.11629182665935271</v>
      </c>
      <c r="P356" s="6">
        <v>0</v>
      </c>
      <c r="Q356" s="6">
        <v>2.3043478260869565</v>
      </c>
      <c r="R356" s="6">
        <f>SUM(NonNurse[[#This Row],[Qualified Activities Professional Hours]],NonNurse[[#This Row],[Other Activities Professional Hours]])/NonNurse[[#This Row],[MDS Census]]</f>
        <v>5.8145913329676356E-2</v>
      </c>
      <c r="S356" s="6">
        <v>1.7196739130434786</v>
      </c>
      <c r="T356" s="6">
        <v>4.3304347826086964</v>
      </c>
      <c r="U356" s="6">
        <v>0</v>
      </c>
      <c r="V356" s="6">
        <f>SUM(NonNurse[[#This Row],[Occupational Therapist Hours]],NonNurse[[#This Row],[OT Assistant Hours]],NonNurse[[#This Row],[OT Aide Hours]])/NonNurse[[#This Row],[MDS Census]]</f>
        <v>0.15266319253976962</v>
      </c>
      <c r="W356" s="6">
        <v>3.6026086956521737</v>
      </c>
      <c r="X356" s="6">
        <v>0.10032608695652175</v>
      </c>
      <c r="Y356" s="6">
        <v>0</v>
      </c>
      <c r="Z356" s="6">
        <f>SUM(NonNurse[[#This Row],[Physical Therapist (PT) Hours]],NonNurse[[#This Row],[PT Assistant Hours]],NonNurse[[#This Row],[PT Aide Hours]])/NonNurse[[#This Row],[MDS Census]]</f>
        <v>9.3436642896324737E-2</v>
      </c>
      <c r="AA356" s="6">
        <v>0</v>
      </c>
      <c r="AB356" s="6">
        <v>0</v>
      </c>
      <c r="AC356" s="6">
        <v>0</v>
      </c>
      <c r="AD356" s="6">
        <v>0</v>
      </c>
      <c r="AE356" s="6">
        <v>0</v>
      </c>
      <c r="AF356" s="6">
        <v>0</v>
      </c>
      <c r="AG356" s="6">
        <v>0</v>
      </c>
      <c r="AH356" s="1">
        <v>265751</v>
      </c>
      <c r="AI356">
        <v>7</v>
      </c>
    </row>
    <row r="357" spans="1:35" x14ac:dyDescent="0.25">
      <c r="A357" t="s">
        <v>496</v>
      </c>
      <c r="B357" t="s">
        <v>119</v>
      </c>
      <c r="C357" t="s">
        <v>641</v>
      </c>
      <c r="D357" t="s">
        <v>587</v>
      </c>
      <c r="E357" s="6">
        <v>38.065217391304351</v>
      </c>
      <c r="F357" s="6">
        <v>5.7391304347826084</v>
      </c>
      <c r="G357" s="6">
        <v>0.2608695652173913</v>
      </c>
      <c r="H357" s="6">
        <v>7.0652173913043473E-2</v>
      </c>
      <c r="I357" s="6">
        <v>0.13043478260869565</v>
      </c>
      <c r="J357" s="6">
        <v>0</v>
      </c>
      <c r="K357" s="6">
        <v>0</v>
      </c>
      <c r="L357" s="6">
        <v>0.32293478260869563</v>
      </c>
      <c r="M357" s="6">
        <v>0</v>
      </c>
      <c r="N357" s="6">
        <v>9.4103260869565215</v>
      </c>
      <c r="O357" s="6">
        <f>SUM(NonNurse[[#This Row],[Qualified Social Work Staff Hours]],NonNurse[[#This Row],[Other Social Work Staff Hours]])/NonNurse[[#This Row],[MDS Census]]</f>
        <v>0.24721587664191888</v>
      </c>
      <c r="P357" s="6">
        <v>5.5815217391304346</v>
      </c>
      <c r="Q357" s="6">
        <v>11.546195652173912</v>
      </c>
      <c r="R357" s="6">
        <f>SUM(NonNurse[[#This Row],[Qualified Activities Professional Hours]],NonNurse[[#This Row],[Other Activities Professional Hours]])/NonNurse[[#This Row],[MDS Census]]</f>
        <v>0.44995716733295255</v>
      </c>
      <c r="S357" s="6">
        <v>0.3706521739130435</v>
      </c>
      <c r="T357" s="6">
        <v>2.3913043478260874</v>
      </c>
      <c r="U357" s="6">
        <v>0</v>
      </c>
      <c r="V357" s="6">
        <f>SUM(NonNurse[[#This Row],[Occupational Therapist Hours]],NonNurse[[#This Row],[OT Assistant Hours]],NonNurse[[#This Row],[OT Aide Hours]])/NonNurse[[#This Row],[MDS Census]]</f>
        <v>7.2558537978298115E-2</v>
      </c>
      <c r="W357" s="6">
        <v>0.26630434782608697</v>
      </c>
      <c r="X357" s="6">
        <v>2.1959782608695653</v>
      </c>
      <c r="Y357" s="6">
        <v>0</v>
      </c>
      <c r="Z357" s="6">
        <f>SUM(NonNurse[[#This Row],[Physical Therapist (PT) Hours]],NonNurse[[#This Row],[PT Assistant Hours]],NonNurse[[#This Row],[PT Aide Hours]])/NonNurse[[#This Row],[MDS Census]]</f>
        <v>6.4685893774985723E-2</v>
      </c>
      <c r="AA357" s="6">
        <v>0</v>
      </c>
      <c r="AB357" s="6">
        <v>0</v>
      </c>
      <c r="AC357" s="6">
        <v>0</v>
      </c>
      <c r="AD357" s="6">
        <v>0</v>
      </c>
      <c r="AE357" s="6">
        <v>0</v>
      </c>
      <c r="AF357" s="6">
        <v>0</v>
      </c>
      <c r="AG357" s="6">
        <v>0</v>
      </c>
      <c r="AH357" s="1">
        <v>265363</v>
      </c>
      <c r="AI357">
        <v>7</v>
      </c>
    </row>
    <row r="358" spans="1:35" x14ac:dyDescent="0.25">
      <c r="A358" t="s">
        <v>496</v>
      </c>
      <c r="B358" t="s">
        <v>225</v>
      </c>
      <c r="C358" t="s">
        <v>785</v>
      </c>
      <c r="D358" t="s">
        <v>591</v>
      </c>
      <c r="E358" s="6">
        <v>59.434782608695649</v>
      </c>
      <c r="F358" s="6">
        <v>5.3171739130434768</v>
      </c>
      <c r="G358" s="6">
        <v>0.36956521739130432</v>
      </c>
      <c r="H358" s="6">
        <v>0.42391304347826086</v>
      </c>
      <c r="I358" s="6">
        <v>0.17391304347826086</v>
      </c>
      <c r="J358" s="6">
        <v>0</v>
      </c>
      <c r="K358" s="6">
        <v>0</v>
      </c>
      <c r="L358" s="6">
        <v>2.3271739130434774</v>
      </c>
      <c r="M358" s="6">
        <v>0</v>
      </c>
      <c r="N358" s="6">
        <v>5.5171739130434778</v>
      </c>
      <c r="O358" s="6">
        <f>SUM(NonNurse[[#This Row],[Qualified Social Work Staff Hours]],NonNurse[[#This Row],[Other Social Work Staff Hours]])/NonNurse[[#This Row],[MDS Census]]</f>
        <v>9.282735918068763E-2</v>
      </c>
      <c r="P358" s="6">
        <v>6.4745652173913051</v>
      </c>
      <c r="Q358" s="6">
        <v>0</v>
      </c>
      <c r="R358" s="6">
        <f>SUM(NonNurse[[#This Row],[Qualified Activities Professional Hours]],NonNurse[[#This Row],[Other Activities Professional Hours]])/NonNurse[[#This Row],[MDS Census]]</f>
        <v>0.10893562545720557</v>
      </c>
      <c r="S358" s="6">
        <v>0.3177173913043479</v>
      </c>
      <c r="T358" s="6">
        <v>3.9979347826086951</v>
      </c>
      <c r="U358" s="6">
        <v>0</v>
      </c>
      <c r="V358" s="6">
        <f>SUM(NonNurse[[#This Row],[Occupational Therapist Hours]],NonNurse[[#This Row],[OT Assistant Hours]],NonNurse[[#This Row],[OT Aide Hours]])/NonNurse[[#This Row],[MDS Census]]</f>
        <v>7.2611558156547185E-2</v>
      </c>
      <c r="W358" s="6">
        <v>1.1281521739130436</v>
      </c>
      <c r="X358" s="6">
        <v>1.3832608695652173</v>
      </c>
      <c r="Y358" s="6">
        <v>0</v>
      </c>
      <c r="Z358" s="6">
        <f>SUM(NonNurse[[#This Row],[Physical Therapist (PT) Hours]],NonNurse[[#This Row],[PT Assistant Hours]],NonNurse[[#This Row],[PT Aide Hours]])/NonNurse[[#This Row],[MDS Census]]</f>
        <v>4.22549378200439E-2</v>
      </c>
      <c r="AA358" s="6">
        <v>0</v>
      </c>
      <c r="AB358" s="6">
        <v>0</v>
      </c>
      <c r="AC358" s="6">
        <v>0</v>
      </c>
      <c r="AD358" s="6">
        <v>0</v>
      </c>
      <c r="AE358" s="6">
        <v>0</v>
      </c>
      <c r="AF358" s="6">
        <v>0</v>
      </c>
      <c r="AG358" s="6">
        <v>0</v>
      </c>
      <c r="AH358" s="1">
        <v>265538</v>
      </c>
      <c r="AI358">
        <v>7</v>
      </c>
    </row>
    <row r="359" spans="1:35" x14ac:dyDescent="0.25">
      <c r="A359" t="s">
        <v>496</v>
      </c>
      <c r="B359" t="s">
        <v>123</v>
      </c>
      <c r="C359" t="s">
        <v>771</v>
      </c>
      <c r="D359" t="s">
        <v>614</v>
      </c>
      <c r="E359" s="6">
        <v>56.923913043478258</v>
      </c>
      <c r="F359" s="6">
        <v>10.008152173913043</v>
      </c>
      <c r="G359" s="6">
        <v>0</v>
      </c>
      <c r="H359" s="6">
        <v>35.652173913043477</v>
      </c>
      <c r="I359" s="6">
        <v>0</v>
      </c>
      <c r="J359" s="6">
        <v>0</v>
      </c>
      <c r="K359" s="6">
        <v>0</v>
      </c>
      <c r="L359" s="6">
        <v>8.2717391304347826E-2</v>
      </c>
      <c r="M359" s="6">
        <v>0</v>
      </c>
      <c r="N359" s="6">
        <v>5.6603260869565215</v>
      </c>
      <c r="O359" s="6">
        <f>SUM(NonNurse[[#This Row],[Qualified Social Work Staff Hours]],NonNurse[[#This Row],[Other Social Work Staff Hours]])/NonNurse[[#This Row],[MDS Census]]</f>
        <v>9.9436700400992936E-2</v>
      </c>
      <c r="P359" s="6">
        <v>5.4293478260869561</v>
      </c>
      <c r="Q359" s="6">
        <v>0</v>
      </c>
      <c r="R359" s="6">
        <f>SUM(NonNurse[[#This Row],[Qualified Activities Professional Hours]],NonNurse[[#This Row],[Other Activities Professional Hours]])/NonNurse[[#This Row],[MDS Census]]</f>
        <v>9.5379033797975937E-2</v>
      </c>
      <c r="S359" s="6">
        <v>0.66521739130434787</v>
      </c>
      <c r="T359" s="6">
        <v>1.559891304347826</v>
      </c>
      <c r="U359" s="6">
        <v>0</v>
      </c>
      <c r="V359" s="6">
        <f>SUM(NonNurse[[#This Row],[Occupational Therapist Hours]],NonNurse[[#This Row],[OT Assistant Hours]],NonNurse[[#This Row],[OT Aide Hours]])/NonNurse[[#This Row],[MDS Census]]</f>
        <v>3.9089173190758067E-2</v>
      </c>
      <c r="W359" s="6">
        <v>0.33260869565217399</v>
      </c>
      <c r="X359" s="6">
        <v>4.2020652173913051</v>
      </c>
      <c r="Y359" s="6">
        <v>0</v>
      </c>
      <c r="Z359" s="6">
        <f>SUM(NonNurse[[#This Row],[Physical Therapist (PT) Hours]],NonNurse[[#This Row],[PT Assistant Hours]],NonNurse[[#This Row],[PT Aide Hours]])/NonNurse[[#This Row],[MDS Census]]</f>
        <v>7.9662020240595779E-2</v>
      </c>
      <c r="AA359" s="6">
        <v>0</v>
      </c>
      <c r="AB359" s="6">
        <v>0</v>
      </c>
      <c r="AC359" s="6">
        <v>0</v>
      </c>
      <c r="AD359" s="6">
        <v>0</v>
      </c>
      <c r="AE359" s="6">
        <v>0</v>
      </c>
      <c r="AF359" s="6">
        <v>0</v>
      </c>
      <c r="AG359" s="6">
        <v>0</v>
      </c>
      <c r="AH359" s="1">
        <v>265368</v>
      </c>
      <c r="AI359">
        <v>7</v>
      </c>
    </row>
    <row r="360" spans="1:35" x14ac:dyDescent="0.25">
      <c r="A360" t="s">
        <v>496</v>
      </c>
      <c r="B360" t="s">
        <v>197</v>
      </c>
      <c r="C360" t="s">
        <v>664</v>
      </c>
      <c r="D360" t="s">
        <v>582</v>
      </c>
      <c r="E360" s="6">
        <v>34.771739130434781</v>
      </c>
      <c r="F360" s="6">
        <v>10.989456521739127</v>
      </c>
      <c r="G360" s="6">
        <v>0</v>
      </c>
      <c r="H360" s="6">
        <v>0.11304347826086956</v>
      </c>
      <c r="I360" s="6">
        <v>0.18478260869565216</v>
      </c>
      <c r="J360" s="6">
        <v>0</v>
      </c>
      <c r="K360" s="6">
        <v>0</v>
      </c>
      <c r="L360" s="6">
        <v>0.53815217391304326</v>
      </c>
      <c r="M360" s="6">
        <v>0</v>
      </c>
      <c r="N360" s="6">
        <v>0</v>
      </c>
      <c r="O360" s="6">
        <f>SUM(NonNurse[[#This Row],[Qualified Social Work Staff Hours]],NonNurse[[#This Row],[Other Social Work Staff Hours]])/NonNurse[[#This Row],[MDS Census]]</f>
        <v>0</v>
      </c>
      <c r="P360" s="6">
        <v>3.2697826086956514</v>
      </c>
      <c r="Q360" s="6">
        <v>0</v>
      </c>
      <c r="R360" s="6">
        <f>SUM(NonNurse[[#This Row],[Qualified Activities Professional Hours]],NonNurse[[#This Row],[Other Activities Professional Hours]])/NonNurse[[#This Row],[MDS Census]]</f>
        <v>9.4035636136292566E-2</v>
      </c>
      <c r="S360" s="6">
        <v>8.3695652173913032E-2</v>
      </c>
      <c r="T360" s="6">
        <v>1.2839130434782609</v>
      </c>
      <c r="U360" s="6">
        <v>0</v>
      </c>
      <c r="V360" s="6">
        <f>SUM(NonNurse[[#This Row],[Occupational Therapist Hours]],NonNurse[[#This Row],[OT Assistant Hours]],NonNurse[[#This Row],[OT Aide Hours]])/NonNurse[[#This Row],[MDS Census]]</f>
        <v>3.9331040950296964E-2</v>
      </c>
      <c r="W360" s="6">
        <v>0.19750000000000001</v>
      </c>
      <c r="X360" s="6">
        <v>0.99815217391304334</v>
      </c>
      <c r="Y360" s="6">
        <v>0</v>
      </c>
      <c r="Z360" s="6">
        <f>SUM(NonNurse[[#This Row],[Physical Therapist (PT) Hours]],NonNurse[[#This Row],[PT Assistant Hours]],NonNurse[[#This Row],[PT Aide Hours]])/NonNurse[[#This Row],[MDS Census]]</f>
        <v>3.4385745545482967E-2</v>
      </c>
      <c r="AA360" s="6">
        <v>0</v>
      </c>
      <c r="AB360" s="6">
        <v>0</v>
      </c>
      <c r="AC360" s="6">
        <v>0</v>
      </c>
      <c r="AD360" s="6">
        <v>0</v>
      </c>
      <c r="AE360" s="6">
        <v>0</v>
      </c>
      <c r="AF360" s="6">
        <v>0</v>
      </c>
      <c r="AG360" s="6">
        <v>0</v>
      </c>
      <c r="AH360" s="1">
        <v>265494</v>
      </c>
      <c r="AI360">
        <v>7</v>
      </c>
    </row>
    <row r="361" spans="1:35" x14ac:dyDescent="0.25">
      <c r="A361" t="s">
        <v>496</v>
      </c>
      <c r="B361" t="s">
        <v>431</v>
      </c>
      <c r="C361" t="s">
        <v>750</v>
      </c>
      <c r="D361" t="s">
        <v>605</v>
      </c>
      <c r="E361" s="6">
        <v>80.304347826086953</v>
      </c>
      <c r="F361" s="6">
        <v>3.9130434782608696</v>
      </c>
      <c r="G361" s="6">
        <v>0.55434782608695654</v>
      </c>
      <c r="H361" s="6">
        <v>0.31793478260869568</v>
      </c>
      <c r="I361" s="6">
        <v>0.20652173913043478</v>
      </c>
      <c r="J361" s="6">
        <v>0</v>
      </c>
      <c r="K361" s="6">
        <v>0</v>
      </c>
      <c r="L361" s="6">
        <v>2.8126086956521736</v>
      </c>
      <c r="M361" s="6">
        <v>0</v>
      </c>
      <c r="N361" s="6">
        <v>0</v>
      </c>
      <c r="O361" s="6">
        <f>SUM(NonNurse[[#This Row],[Qualified Social Work Staff Hours]],NonNurse[[#This Row],[Other Social Work Staff Hours]])/NonNurse[[#This Row],[MDS Census]]</f>
        <v>0</v>
      </c>
      <c r="P361" s="6">
        <v>4.3558695652173922</v>
      </c>
      <c r="Q361" s="6">
        <v>0</v>
      </c>
      <c r="R361" s="6">
        <f>SUM(NonNurse[[#This Row],[Qualified Activities Professional Hours]],NonNurse[[#This Row],[Other Activities Professional Hours]])/NonNurse[[#This Row],[MDS Census]]</f>
        <v>5.4242014076881444E-2</v>
      </c>
      <c r="S361" s="6">
        <v>1.4854347826086955</v>
      </c>
      <c r="T361" s="6">
        <v>0</v>
      </c>
      <c r="U361" s="6">
        <v>7.1630434782608692</v>
      </c>
      <c r="V361" s="6">
        <f>SUM(NonNurse[[#This Row],[Occupational Therapist Hours]],NonNurse[[#This Row],[OT Assistant Hours]],NonNurse[[#This Row],[OT Aide Hours]])/NonNurse[[#This Row],[MDS Census]]</f>
        <v>0.10769626421223606</v>
      </c>
      <c r="W361" s="6">
        <v>4.849347826086956</v>
      </c>
      <c r="X361" s="6">
        <v>0</v>
      </c>
      <c r="Y361" s="6">
        <v>11.347826086956522</v>
      </c>
      <c r="Z361" s="6">
        <f>SUM(NonNurse[[#This Row],[Physical Therapist (PT) Hours]],NonNurse[[#This Row],[PT Assistant Hours]],NonNurse[[#This Row],[PT Aide Hours]])/NonNurse[[#This Row],[MDS Census]]</f>
        <v>0.20169734704926909</v>
      </c>
      <c r="AA361" s="6">
        <v>0</v>
      </c>
      <c r="AB361" s="6">
        <v>0</v>
      </c>
      <c r="AC361" s="6">
        <v>0</v>
      </c>
      <c r="AD361" s="6">
        <v>0</v>
      </c>
      <c r="AE361" s="6">
        <v>0</v>
      </c>
      <c r="AF361" s="6">
        <v>0</v>
      </c>
      <c r="AG361" s="6">
        <v>0</v>
      </c>
      <c r="AH361" s="1">
        <v>265844</v>
      </c>
      <c r="AI361">
        <v>7</v>
      </c>
    </row>
    <row r="362" spans="1:35" x14ac:dyDescent="0.25">
      <c r="A362" t="s">
        <v>496</v>
      </c>
      <c r="B362" t="s">
        <v>249</v>
      </c>
      <c r="C362" t="s">
        <v>750</v>
      </c>
      <c r="D362" t="s">
        <v>605</v>
      </c>
      <c r="E362" s="6">
        <v>22.793478260869566</v>
      </c>
      <c r="F362" s="6">
        <v>5.0434782608695654</v>
      </c>
      <c r="G362" s="6">
        <v>0.13043478260869565</v>
      </c>
      <c r="H362" s="6">
        <v>0.29347826086956524</v>
      </c>
      <c r="I362" s="6">
        <v>0.2608695652173913</v>
      </c>
      <c r="J362" s="6">
        <v>0</v>
      </c>
      <c r="K362" s="6">
        <v>0</v>
      </c>
      <c r="L362" s="6">
        <v>0.88282608695652154</v>
      </c>
      <c r="M362" s="6">
        <v>0</v>
      </c>
      <c r="N362" s="6">
        <v>4.5984782608695642</v>
      </c>
      <c r="O362" s="6">
        <f>SUM(NonNurse[[#This Row],[Qualified Social Work Staff Hours]],NonNurse[[#This Row],[Other Social Work Staff Hours]])/NonNurse[[#This Row],[MDS Census]]</f>
        <v>0.20174535050071526</v>
      </c>
      <c r="P362" s="6">
        <v>5.7785869565217389</v>
      </c>
      <c r="Q362" s="6">
        <v>0</v>
      </c>
      <c r="R362" s="6">
        <f>SUM(NonNurse[[#This Row],[Qualified Activities Professional Hours]],NonNurse[[#This Row],[Other Activities Professional Hours]])/NonNurse[[#This Row],[MDS Census]]</f>
        <v>0.25351931330472099</v>
      </c>
      <c r="S362" s="6">
        <v>0.80326086956521747</v>
      </c>
      <c r="T362" s="6">
        <v>4.7202173913043461</v>
      </c>
      <c r="U362" s="6">
        <v>0</v>
      </c>
      <c r="V362" s="6">
        <f>SUM(NonNurse[[#This Row],[Occupational Therapist Hours]],NonNurse[[#This Row],[OT Assistant Hours]],NonNurse[[#This Row],[OT Aide Hours]])/NonNurse[[#This Row],[MDS Census]]</f>
        <v>0.24232713400095365</v>
      </c>
      <c r="W362" s="6">
        <v>0.8001086956521738</v>
      </c>
      <c r="X362" s="6">
        <v>4.2120652173913049</v>
      </c>
      <c r="Y362" s="6">
        <v>0</v>
      </c>
      <c r="Z362" s="6">
        <f>SUM(NonNurse[[#This Row],[Physical Therapist (PT) Hours]],NonNurse[[#This Row],[PT Assistant Hours]],NonNurse[[#This Row],[PT Aide Hours]])/NonNurse[[#This Row],[MDS Census]]</f>
        <v>0.21989508822126849</v>
      </c>
      <c r="AA362" s="6">
        <v>0</v>
      </c>
      <c r="AB362" s="6">
        <v>0</v>
      </c>
      <c r="AC362" s="6">
        <v>0</v>
      </c>
      <c r="AD362" s="6">
        <v>0</v>
      </c>
      <c r="AE362" s="6">
        <v>0</v>
      </c>
      <c r="AF362" s="6">
        <v>0</v>
      </c>
      <c r="AG362" s="6">
        <v>0</v>
      </c>
      <c r="AH362" s="1">
        <v>265580</v>
      </c>
      <c r="AI362">
        <v>7</v>
      </c>
    </row>
    <row r="363" spans="1:35" x14ac:dyDescent="0.25">
      <c r="A363" t="s">
        <v>496</v>
      </c>
      <c r="B363" t="s">
        <v>384</v>
      </c>
      <c r="C363" t="s">
        <v>675</v>
      </c>
      <c r="D363" t="s">
        <v>538</v>
      </c>
      <c r="E363" s="6">
        <v>247.90217391304347</v>
      </c>
      <c r="F363" s="6">
        <v>3.0326086956521738</v>
      </c>
      <c r="G363" s="6">
        <v>0</v>
      </c>
      <c r="H363" s="6">
        <v>0</v>
      </c>
      <c r="I363" s="6">
        <v>0</v>
      </c>
      <c r="J363" s="6">
        <v>0</v>
      </c>
      <c r="K363" s="6">
        <v>0</v>
      </c>
      <c r="L363" s="6">
        <v>8.4249999999999972</v>
      </c>
      <c r="M363" s="6">
        <v>16.859782608695646</v>
      </c>
      <c r="N363" s="6">
        <v>0</v>
      </c>
      <c r="O363" s="6">
        <f>SUM(NonNurse[[#This Row],[Qualified Social Work Staff Hours]],NonNurse[[#This Row],[Other Social Work Staff Hours]])/NonNurse[[#This Row],[MDS Census]]</f>
        <v>6.8009821546016549E-2</v>
      </c>
      <c r="P363" s="6">
        <v>0</v>
      </c>
      <c r="Q363" s="6">
        <v>16.482608695652171</v>
      </c>
      <c r="R363" s="6">
        <f>SUM(NonNurse[[#This Row],[Qualified Activities Professional Hours]],NonNurse[[#This Row],[Other Activities Professional Hours]])/NonNurse[[#This Row],[MDS Census]]</f>
        <v>6.6488358837199099E-2</v>
      </c>
      <c r="S363" s="6">
        <v>3.588043478260869</v>
      </c>
      <c r="T363" s="6">
        <v>6.4941304347826074</v>
      </c>
      <c r="U363" s="6">
        <v>0</v>
      </c>
      <c r="V363" s="6">
        <f>SUM(NonNurse[[#This Row],[Occupational Therapist Hours]],NonNurse[[#This Row],[OT Assistant Hours]],NonNurse[[#This Row],[OT Aide Hours]])/NonNurse[[#This Row],[MDS Census]]</f>
        <v>4.0669969746130567E-2</v>
      </c>
      <c r="W363" s="6">
        <v>4.258152173913043</v>
      </c>
      <c r="X363" s="6">
        <v>8.7918478260869559</v>
      </c>
      <c r="Y363" s="6">
        <v>0</v>
      </c>
      <c r="Z363" s="6">
        <f>SUM(NonNurse[[#This Row],[Physical Therapist (PT) Hours]],NonNurse[[#This Row],[PT Assistant Hours]],NonNurse[[#This Row],[PT Aide Hours]])/NonNurse[[#This Row],[MDS Census]]</f>
        <v>5.264173280133292E-2</v>
      </c>
      <c r="AA363" s="6">
        <v>0</v>
      </c>
      <c r="AB363" s="6">
        <v>0</v>
      </c>
      <c r="AC363" s="6">
        <v>0</v>
      </c>
      <c r="AD363" s="6">
        <v>31.559782608695649</v>
      </c>
      <c r="AE363" s="6">
        <v>0</v>
      </c>
      <c r="AF363" s="6">
        <v>0</v>
      </c>
      <c r="AG363" s="6">
        <v>0</v>
      </c>
      <c r="AH363" s="1">
        <v>265786</v>
      </c>
      <c r="AI363">
        <v>7</v>
      </c>
    </row>
    <row r="364" spans="1:35" x14ac:dyDescent="0.25">
      <c r="A364" t="s">
        <v>496</v>
      </c>
      <c r="B364" t="s">
        <v>127</v>
      </c>
      <c r="C364" t="s">
        <v>716</v>
      </c>
      <c r="D364" t="s">
        <v>610</v>
      </c>
      <c r="E364" s="6">
        <v>76.532608695652172</v>
      </c>
      <c r="F364" s="6">
        <v>5.3043478260869561</v>
      </c>
      <c r="G364" s="6">
        <v>0</v>
      </c>
      <c r="H364" s="6">
        <v>0</v>
      </c>
      <c r="I364" s="6">
        <v>0</v>
      </c>
      <c r="J364" s="6">
        <v>0</v>
      </c>
      <c r="K364" s="6">
        <v>0</v>
      </c>
      <c r="L364" s="6">
        <v>1.2663043478260869</v>
      </c>
      <c r="M364" s="6">
        <v>0.78260869565217395</v>
      </c>
      <c r="N364" s="6">
        <v>0</v>
      </c>
      <c r="O364" s="6">
        <f>SUM(NonNurse[[#This Row],[Qualified Social Work Staff Hours]],NonNurse[[#This Row],[Other Social Work Staff Hours]])/NonNurse[[#This Row],[MDS Census]]</f>
        <v>1.0225820195994887E-2</v>
      </c>
      <c r="P364" s="6">
        <v>10.682065217391305</v>
      </c>
      <c r="Q364" s="6">
        <v>7.6739130434782608</v>
      </c>
      <c r="R364" s="6">
        <f>SUM(NonNurse[[#This Row],[Qualified Activities Professional Hours]],NonNurse[[#This Row],[Other Activities Professional Hours]])/NonNurse[[#This Row],[MDS Census]]</f>
        <v>0.23984519244425509</v>
      </c>
      <c r="S364" s="6">
        <v>1.3586956521739131</v>
      </c>
      <c r="T364" s="6">
        <v>5.3043478260869561</v>
      </c>
      <c r="U364" s="6">
        <v>1.4891304347826086</v>
      </c>
      <c r="V364" s="6">
        <f>SUM(NonNurse[[#This Row],[Occupational Therapist Hours]],NonNurse[[#This Row],[OT Assistant Hours]],NonNurse[[#This Row],[OT Aide Hours]])/NonNurse[[#This Row],[MDS Census]]</f>
        <v>0.10651896037494675</v>
      </c>
      <c r="W364" s="6">
        <v>1.4782608695652173</v>
      </c>
      <c r="X364" s="6">
        <v>0</v>
      </c>
      <c r="Y364" s="6">
        <v>5.3260869565217392</v>
      </c>
      <c r="Z364" s="6">
        <f>SUM(NonNurse[[#This Row],[Physical Therapist (PT) Hours]],NonNurse[[#This Row],[PT Assistant Hours]],NonNurse[[#This Row],[PT Aide Hours]])/NonNurse[[#This Row],[MDS Census]]</f>
        <v>8.8907825592955556E-2</v>
      </c>
      <c r="AA364" s="6">
        <v>0</v>
      </c>
      <c r="AB364" s="6">
        <v>0</v>
      </c>
      <c r="AC364" s="6">
        <v>0</v>
      </c>
      <c r="AD364" s="6">
        <v>0</v>
      </c>
      <c r="AE364" s="6">
        <v>0</v>
      </c>
      <c r="AF364" s="6">
        <v>0</v>
      </c>
      <c r="AG364" s="6">
        <v>0</v>
      </c>
      <c r="AH364" s="1">
        <v>265378</v>
      </c>
      <c r="AI364">
        <v>7</v>
      </c>
    </row>
    <row r="365" spans="1:35" x14ac:dyDescent="0.25">
      <c r="A365" t="s">
        <v>496</v>
      </c>
      <c r="B365" t="s">
        <v>316</v>
      </c>
      <c r="C365" t="s">
        <v>829</v>
      </c>
      <c r="D365" t="s">
        <v>534</v>
      </c>
      <c r="E365" s="6">
        <v>64.271739130434781</v>
      </c>
      <c r="F365" s="6">
        <v>24.802173913043475</v>
      </c>
      <c r="G365" s="6">
        <v>0.90217391304347827</v>
      </c>
      <c r="H365" s="6">
        <v>0.39130434782608697</v>
      </c>
      <c r="I365" s="6">
        <v>0.45652173913043476</v>
      </c>
      <c r="J365" s="6">
        <v>0</v>
      </c>
      <c r="K365" s="6">
        <v>0</v>
      </c>
      <c r="L365" s="6">
        <v>0.96652173913043482</v>
      </c>
      <c r="M365" s="6">
        <v>0</v>
      </c>
      <c r="N365" s="6">
        <v>5.2784782608695648</v>
      </c>
      <c r="O365" s="6">
        <f>SUM(NonNurse[[#This Row],[Qualified Social Work Staff Hours]],NonNurse[[#This Row],[Other Social Work Staff Hours]])/NonNurse[[#This Row],[MDS Census]]</f>
        <v>8.2127515643497379E-2</v>
      </c>
      <c r="P365" s="6">
        <v>5.6769565217391298</v>
      </c>
      <c r="Q365" s="6">
        <v>10.643478260869569</v>
      </c>
      <c r="R365" s="6">
        <f>SUM(NonNurse[[#This Row],[Qualified Activities Professional Hours]],NonNurse[[#This Row],[Other Activities Professional Hours]])/NonNurse[[#This Row],[MDS Census]]</f>
        <v>0.25392863182817527</v>
      </c>
      <c r="S365" s="6">
        <v>1.9157608695652173</v>
      </c>
      <c r="T365" s="6">
        <v>0.46010869565217399</v>
      </c>
      <c r="U365" s="6">
        <v>0</v>
      </c>
      <c r="V365" s="6">
        <f>SUM(NonNurse[[#This Row],[Occupational Therapist Hours]],NonNurse[[#This Row],[OT Assistant Hours]],NonNurse[[#This Row],[OT Aide Hours]])/NonNurse[[#This Row],[MDS Census]]</f>
        <v>3.6966007102993408E-2</v>
      </c>
      <c r="W365" s="6">
        <v>0.73021739130434793</v>
      </c>
      <c r="X365" s="6">
        <v>2.7684782608695646</v>
      </c>
      <c r="Y365" s="6">
        <v>0</v>
      </c>
      <c r="Z365" s="6">
        <f>SUM(NonNurse[[#This Row],[Physical Therapist (PT) Hours]],NonNurse[[#This Row],[PT Assistant Hours]],NonNurse[[#This Row],[PT Aide Hours]])/NonNurse[[#This Row],[MDS Census]]</f>
        <v>5.443598849991544E-2</v>
      </c>
      <c r="AA365" s="6">
        <v>0</v>
      </c>
      <c r="AB365" s="6">
        <v>0</v>
      </c>
      <c r="AC365" s="6">
        <v>0</v>
      </c>
      <c r="AD365" s="6">
        <v>0</v>
      </c>
      <c r="AE365" s="6">
        <v>0</v>
      </c>
      <c r="AF365" s="6">
        <v>0</v>
      </c>
      <c r="AG365" s="6">
        <v>0</v>
      </c>
      <c r="AH365" s="1">
        <v>265694</v>
      </c>
      <c r="AI365">
        <v>7</v>
      </c>
    </row>
    <row r="366" spans="1:35" x14ac:dyDescent="0.25">
      <c r="A366" t="s">
        <v>496</v>
      </c>
      <c r="B366" t="s">
        <v>288</v>
      </c>
      <c r="C366" t="s">
        <v>821</v>
      </c>
      <c r="D366" t="s">
        <v>562</v>
      </c>
      <c r="E366" s="6">
        <v>34.032608695652172</v>
      </c>
      <c r="F366" s="6">
        <v>5.3804347826086953</v>
      </c>
      <c r="G366" s="6">
        <v>0</v>
      </c>
      <c r="H366" s="6">
        <v>0</v>
      </c>
      <c r="I366" s="6">
        <v>0</v>
      </c>
      <c r="J366" s="6">
        <v>0</v>
      </c>
      <c r="K366" s="6">
        <v>0</v>
      </c>
      <c r="L366" s="6">
        <v>0</v>
      </c>
      <c r="M366" s="6">
        <v>0</v>
      </c>
      <c r="N366" s="6">
        <v>4.4514130434782615</v>
      </c>
      <c r="O366" s="6">
        <f>SUM(NonNurse[[#This Row],[Qualified Social Work Staff Hours]],NonNurse[[#This Row],[Other Social Work Staff Hours]])/NonNurse[[#This Row],[MDS Census]]</f>
        <v>0.13079846694346856</v>
      </c>
      <c r="P366" s="6">
        <v>0</v>
      </c>
      <c r="Q366" s="6">
        <v>4.1143478260869566</v>
      </c>
      <c r="R366" s="6">
        <f>SUM(NonNurse[[#This Row],[Qualified Activities Professional Hours]],NonNurse[[#This Row],[Other Activities Professional Hours]])/NonNurse[[#This Row],[MDS Census]]</f>
        <v>0.12089428297668478</v>
      </c>
      <c r="S366" s="6">
        <v>0</v>
      </c>
      <c r="T366" s="6">
        <v>0</v>
      </c>
      <c r="U366" s="6">
        <v>0</v>
      </c>
      <c r="V366" s="6">
        <f>SUM(NonNurse[[#This Row],[Occupational Therapist Hours]],NonNurse[[#This Row],[OT Assistant Hours]],NonNurse[[#This Row],[OT Aide Hours]])/NonNurse[[#This Row],[MDS Census]]</f>
        <v>0</v>
      </c>
      <c r="W366" s="6">
        <v>0</v>
      </c>
      <c r="X366" s="6">
        <v>0</v>
      </c>
      <c r="Y366" s="6">
        <v>0</v>
      </c>
      <c r="Z366" s="6">
        <f>SUM(NonNurse[[#This Row],[Physical Therapist (PT) Hours]],NonNurse[[#This Row],[PT Assistant Hours]],NonNurse[[#This Row],[PT Aide Hours]])/NonNurse[[#This Row],[MDS Census]]</f>
        <v>0</v>
      </c>
      <c r="AA366" s="6">
        <v>0</v>
      </c>
      <c r="AB366" s="6">
        <v>0</v>
      </c>
      <c r="AC366" s="6">
        <v>0</v>
      </c>
      <c r="AD366" s="6">
        <v>1.6203260869565217</v>
      </c>
      <c r="AE366" s="6">
        <v>0</v>
      </c>
      <c r="AF366" s="6">
        <v>0</v>
      </c>
      <c r="AG366" s="6">
        <v>0</v>
      </c>
      <c r="AH366" s="1">
        <v>265649</v>
      </c>
      <c r="AI366">
        <v>7</v>
      </c>
    </row>
    <row r="367" spans="1:35" x14ac:dyDescent="0.25">
      <c r="A367" t="s">
        <v>496</v>
      </c>
      <c r="B367" t="s">
        <v>61</v>
      </c>
      <c r="C367" t="s">
        <v>742</v>
      </c>
      <c r="D367" t="s">
        <v>523</v>
      </c>
      <c r="E367" s="6">
        <v>159.38043478260869</v>
      </c>
      <c r="F367" s="6">
        <v>5.6521739130434785</v>
      </c>
      <c r="G367" s="6">
        <v>0.39130434782608697</v>
      </c>
      <c r="H367" s="6">
        <v>0</v>
      </c>
      <c r="I367" s="6">
        <v>1.7826086956521738</v>
      </c>
      <c r="J367" s="6">
        <v>0</v>
      </c>
      <c r="K367" s="6">
        <v>0</v>
      </c>
      <c r="L367" s="6">
        <v>19.200652173913046</v>
      </c>
      <c r="M367" s="6">
        <v>10.307717391304347</v>
      </c>
      <c r="N367" s="6">
        <v>3.0434782608695654</v>
      </c>
      <c r="O367" s="6">
        <f>SUM(NonNurse[[#This Row],[Qualified Social Work Staff Hours]],NonNurse[[#This Row],[Other Social Work Staff Hours]])/NonNurse[[#This Row],[MDS Census]]</f>
        <v>8.3769351428766292E-2</v>
      </c>
      <c r="P367" s="6">
        <v>0</v>
      </c>
      <c r="Q367" s="6">
        <v>12.701739130434785</v>
      </c>
      <c r="R367" s="6">
        <f>SUM(NonNurse[[#This Row],[Qualified Activities Professional Hours]],NonNurse[[#This Row],[Other Activities Professional Hours]])/NonNurse[[#This Row],[MDS Census]]</f>
        <v>7.969446907181342E-2</v>
      </c>
      <c r="S367" s="6">
        <v>13.074565217391307</v>
      </c>
      <c r="T367" s="6">
        <v>21.843152173913044</v>
      </c>
      <c r="U367" s="6">
        <v>0</v>
      </c>
      <c r="V367" s="6">
        <f>SUM(NonNurse[[#This Row],[Occupational Therapist Hours]],NonNurse[[#This Row],[OT Assistant Hours]],NonNurse[[#This Row],[OT Aide Hours]])/NonNurse[[#This Row],[MDS Census]]</f>
        <v>0.21908408920411923</v>
      </c>
      <c r="W367" s="6">
        <v>14.884021739130436</v>
      </c>
      <c r="X367" s="6">
        <v>12.581195652173914</v>
      </c>
      <c r="Y367" s="6">
        <v>0</v>
      </c>
      <c r="Z367" s="6">
        <f>SUM(NonNurse[[#This Row],[Physical Therapist (PT) Hours]],NonNurse[[#This Row],[PT Assistant Hours]],NonNurse[[#This Row],[PT Aide Hours]])/NonNurse[[#This Row],[MDS Census]]</f>
        <v>0.17232489940666987</v>
      </c>
      <c r="AA367" s="6">
        <v>0</v>
      </c>
      <c r="AB367" s="6">
        <v>0</v>
      </c>
      <c r="AC367" s="6">
        <v>0</v>
      </c>
      <c r="AD367" s="6">
        <v>74.314456521739132</v>
      </c>
      <c r="AE367" s="6">
        <v>0</v>
      </c>
      <c r="AF367" s="6">
        <v>0</v>
      </c>
      <c r="AG367" s="6">
        <v>0</v>
      </c>
      <c r="AH367" s="1">
        <v>265216</v>
      </c>
      <c r="AI367">
        <v>7</v>
      </c>
    </row>
    <row r="368" spans="1:35" x14ac:dyDescent="0.25">
      <c r="A368" t="s">
        <v>496</v>
      </c>
      <c r="B368" t="s">
        <v>406</v>
      </c>
      <c r="C368" t="s">
        <v>848</v>
      </c>
      <c r="D368" t="s">
        <v>568</v>
      </c>
      <c r="E368" s="6">
        <v>40.826086956521742</v>
      </c>
      <c r="F368" s="6">
        <v>9.8104347826086968</v>
      </c>
      <c r="G368" s="6">
        <v>0</v>
      </c>
      <c r="H368" s="6">
        <v>0</v>
      </c>
      <c r="I368" s="6">
        <v>0</v>
      </c>
      <c r="J368" s="6">
        <v>0</v>
      </c>
      <c r="K368" s="6">
        <v>0</v>
      </c>
      <c r="L368" s="6">
        <v>1.1859782608695653</v>
      </c>
      <c r="M368" s="6">
        <v>4.6303260869565221</v>
      </c>
      <c r="N368" s="6">
        <v>0</v>
      </c>
      <c r="O368" s="6">
        <f>SUM(NonNurse[[#This Row],[Qualified Social Work Staff Hours]],NonNurse[[#This Row],[Other Social Work Staff Hours]])/NonNurse[[#This Row],[MDS Census]]</f>
        <v>0.11341586794462194</v>
      </c>
      <c r="P368" s="6">
        <v>5.2392391304347816</v>
      </c>
      <c r="Q368" s="6">
        <v>0</v>
      </c>
      <c r="R368" s="6">
        <f>SUM(NonNurse[[#This Row],[Qualified Activities Professional Hours]],NonNurse[[#This Row],[Other Activities Professional Hours]])/NonNurse[[#This Row],[MDS Census]]</f>
        <v>0.12833067092651754</v>
      </c>
      <c r="S368" s="6">
        <v>0.66195652173913044</v>
      </c>
      <c r="T368" s="6">
        <v>1.0711956521739132</v>
      </c>
      <c r="U368" s="6">
        <v>3.2608695652173912E-2</v>
      </c>
      <c r="V368" s="6">
        <f>SUM(NonNurse[[#This Row],[Occupational Therapist Hours]],NonNurse[[#This Row],[OT Assistant Hours]],NonNurse[[#This Row],[OT Aide Hours]])/NonNurse[[#This Row],[MDS Census]]</f>
        <v>4.3250798722044723E-2</v>
      </c>
      <c r="W368" s="6">
        <v>0.4411956521739131</v>
      </c>
      <c r="X368" s="6">
        <v>2.0350000000000001</v>
      </c>
      <c r="Y368" s="6">
        <v>0.66304347826086951</v>
      </c>
      <c r="Z368" s="6">
        <f>SUM(NonNurse[[#This Row],[Physical Therapist (PT) Hours]],NonNurse[[#This Row],[PT Assistant Hours]],NonNurse[[#This Row],[PT Aide Hours]])/NonNurse[[#This Row],[MDS Census]]</f>
        <v>7.6892971246006386E-2</v>
      </c>
      <c r="AA368" s="6">
        <v>0</v>
      </c>
      <c r="AB368" s="6">
        <v>0</v>
      </c>
      <c r="AC368" s="6">
        <v>0</v>
      </c>
      <c r="AD368" s="6">
        <v>0</v>
      </c>
      <c r="AE368" s="6">
        <v>0</v>
      </c>
      <c r="AF368" s="6">
        <v>0</v>
      </c>
      <c r="AG368" s="6">
        <v>0</v>
      </c>
      <c r="AH368" s="1">
        <v>265816</v>
      </c>
      <c r="AI368">
        <v>7</v>
      </c>
    </row>
    <row r="369" spans="1:35" x14ac:dyDescent="0.25">
      <c r="A369" t="s">
        <v>496</v>
      </c>
      <c r="B369" t="s">
        <v>386</v>
      </c>
      <c r="C369" t="s">
        <v>845</v>
      </c>
      <c r="D369" t="s">
        <v>630</v>
      </c>
      <c r="E369" s="6">
        <v>38.413043478260867</v>
      </c>
      <c r="F369" s="6">
        <v>3.3142391304347827</v>
      </c>
      <c r="G369" s="6">
        <v>0</v>
      </c>
      <c r="H369" s="6">
        <v>0</v>
      </c>
      <c r="I369" s="6">
        <v>0.10869565217391304</v>
      </c>
      <c r="J369" s="6">
        <v>0</v>
      </c>
      <c r="K369" s="6">
        <v>0</v>
      </c>
      <c r="L369" s="6">
        <v>0</v>
      </c>
      <c r="M369" s="6">
        <v>0</v>
      </c>
      <c r="N369" s="6">
        <v>2.5082608695652175</v>
      </c>
      <c r="O369" s="6">
        <f>SUM(NonNurse[[#This Row],[Qualified Social Work Staff Hours]],NonNurse[[#This Row],[Other Social Work Staff Hours]])/NonNurse[[#This Row],[MDS Census]]</f>
        <v>6.5297113752122243E-2</v>
      </c>
      <c r="P369" s="6">
        <v>4.5869565217391308</v>
      </c>
      <c r="Q369" s="6">
        <v>0</v>
      </c>
      <c r="R369" s="6">
        <f>SUM(NonNurse[[#This Row],[Qualified Activities Professional Hours]],NonNurse[[#This Row],[Other Activities Professional Hours]])/NonNurse[[#This Row],[MDS Census]]</f>
        <v>0.11941143180531977</v>
      </c>
      <c r="S369" s="6">
        <v>0</v>
      </c>
      <c r="T369" s="6">
        <v>0</v>
      </c>
      <c r="U369" s="6">
        <v>0</v>
      </c>
      <c r="V369" s="6">
        <f>SUM(NonNurse[[#This Row],[Occupational Therapist Hours]],NonNurse[[#This Row],[OT Assistant Hours]],NonNurse[[#This Row],[OT Aide Hours]])/NonNurse[[#This Row],[MDS Census]]</f>
        <v>0</v>
      </c>
      <c r="W369" s="6">
        <v>0</v>
      </c>
      <c r="X369" s="6">
        <v>0</v>
      </c>
      <c r="Y369" s="6">
        <v>0</v>
      </c>
      <c r="Z369" s="6">
        <f>SUM(NonNurse[[#This Row],[Physical Therapist (PT) Hours]],NonNurse[[#This Row],[PT Assistant Hours]],NonNurse[[#This Row],[PT Aide Hours]])/NonNurse[[#This Row],[MDS Census]]</f>
        <v>0</v>
      </c>
      <c r="AA369" s="6">
        <v>0</v>
      </c>
      <c r="AB369" s="6">
        <v>0</v>
      </c>
      <c r="AC369" s="6">
        <v>0</v>
      </c>
      <c r="AD369" s="6">
        <v>0</v>
      </c>
      <c r="AE369" s="6">
        <v>0</v>
      </c>
      <c r="AF369" s="6">
        <v>0</v>
      </c>
      <c r="AG369" s="6">
        <v>3.2608695652173912E-2</v>
      </c>
      <c r="AH369" s="1">
        <v>265788</v>
      </c>
      <c r="AI369">
        <v>7</v>
      </c>
    </row>
    <row r="370" spans="1:35" x14ac:dyDescent="0.25">
      <c r="A370" t="s">
        <v>496</v>
      </c>
      <c r="B370" t="s">
        <v>437</v>
      </c>
      <c r="C370" t="s">
        <v>700</v>
      </c>
      <c r="D370" t="s">
        <v>538</v>
      </c>
      <c r="E370" s="6">
        <v>74.304347826086953</v>
      </c>
      <c r="F370" s="6">
        <v>5.0978260869565233</v>
      </c>
      <c r="G370" s="6">
        <v>0</v>
      </c>
      <c r="H370" s="6">
        <v>0</v>
      </c>
      <c r="I370" s="6">
        <v>0</v>
      </c>
      <c r="J370" s="6">
        <v>0</v>
      </c>
      <c r="K370" s="6">
        <v>0</v>
      </c>
      <c r="L370" s="6">
        <v>0</v>
      </c>
      <c r="M370" s="6">
        <v>4.6032608695652177</v>
      </c>
      <c r="N370" s="6">
        <v>0</v>
      </c>
      <c r="O370" s="6">
        <f>SUM(NonNurse[[#This Row],[Qualified Social Work Staff Hours]],NonNurse[[#This Row],[Other Social Work Staff Hours]])/NonNurse[[#This Row],[MDS Census]]</f>
        <v>6.195143358689293E-2</v>
      </c>
      <c r="P370" s="6">
        <v>1.0684782608695651</v>
      </c>
      <c r="Q370" s="6">
        <v>10.444565217391302</v>
      </c>
      <c r="R370" s="6">
        <f>SUM(NonNurse[[#This Row],[Qualified Activities Professional Hours]],NonNurse[[#This Row],[Other Activities Professional Hours]])/NonNurse[[#This Row],[MDS Census]]</f>
        <v>0.15494441193680511</v>
      </c>
      <c r="S370" s="6">
        <v>0</v>
      </c>
      <c r="T370" s="6">
        <v>0</v>
      </c>
      <c r="U370" s="6">
        <v>0</v>
      </c>
      <c r="V370" s="6">
        <f>SUM(NonNurse[[#This Row],[Occupational Therapist Hours]],NonNurse[[#This Row],[OT Assistant Hours]],NonNurse[[#This Row],[OT Aide Hours]])/NonNurse[[#This Row],[MDS Census]]</f>
        <v>0</v>
      </c>
      <c r="W370" s="6">
        <v>0</v>
      </c>
      <c r="X370" s="6">
        <v>0</v>
      </c>
      <c r="Y370" s="6">
        <v>0</v>
      </c>
      <c r="Z370" s="6">
        <f>SUM(NonNurse[[#This Row],[Physical Therapist (PT) Hours]],NonNurse[[#This Row],[PT Assistant Hours]],NonNurse[[#This Row],[PT Aide Hours]])/NonNurse[[#This Row],[MDS Census]]</f>
        <v>0</v>
      </c>
      <c r="AA370" s="6">
        <v>0</v>
      </c>
      <c r="AB370" s="6">
        <v>0</v>
      </c>
      <c r="AC370" s="6">
        <v>0</v>
      </c>
      <c r="AD370" s="6">
        <v>8.3315217391304355</v>
      </c>
      <c r="AE370" s="6">
        <v>0</v>
      </c>
      <c r="AF370" s="6">
        <v>0</v>
      </c>
      <c r="AG370" s="6">
        <v>0</v>
      </c>
      <c r="AH370" s="1">
        <v>265850</v>
      </c>
      <c r="AI370">
        <v>7</v>
      </c>
    </row>
    <row r="371" spans="1:35" x14ac:dyDescent="0.25">
      <c r="A371" t="s">
        <v>496</v>
      </c>
      <c r="B371" t="s">
        <v>419</v>
      </c>
      <c r="C371" t="s">
        <v>852</v>
      </c>
      <c r="D371" t="s">
        <v>600</v>
      </c>
      <c r="E371" s="6">
        <v>140.59782608695653</v>
      </c>
      <c r="F371" s="6">
        <v>0</v>
      </c>
      <c r="G371" s="6">
        <v>0.22826086956521738</v>
      </c>
      <c r="H371" s="6">
        <v>0.65217391304347827</v>
      </c>
      <c r="I371" s="6">
        <v>1.423913043478261</v>
      </c>
      <c r="J371" s="6">
        <v>0</v>
      </c>
      <c r="K371" s="6">
        <v>0</v>
      </c>
      <c r="L371" s="6">
        <v>0.19010869565217395</v>
      </c>
      <c r="M371" s="6">
        <v>0</v>
      </c>
      <c r="N371" s="6">
        <v>0</v>
      </c>
      <c r="O371" s="6">
        <f>SUM(NonNurse[[#This Row],[Qualified Social Work Staff Hours]],NonNurse[[#This Row],[Other Social Work Staff Hours]])/NonNurse[[#This Row],[MDS Census]]</f>
        <v>0</v>
      </c>
      <c r="P371" s="6">
        <v>0</v>
      </c>
      <c r="Q371" s="6">
        <v>0</v>
      </c>
      <c r="R371" s="6">
        <f>SUM(NonNurse[[#This Row],[Qualified Activities Professional Hours]],NonNurse[[#This Row],[Other Activities Professional Hours]])/NonNurse[[#This Row],[MDS Census]]</f>
        <v>0</v>
      </c>
      <c r="S371" s="6">
        <v>0.28402173913043477</v>
      </c>
      <c r="T371" s="6">
        <v>2.6576086956521743</v>
      </c>
      <c r="U371" s="6">
        <v>0</v>
      </c>
      <c r="V371" s="6">
        <f>SUM(NonNurse[[#This Row],[Occupational Therapist Hours]],NonNurse[[#This Row],[OT Assistant Hours]],NonNurse[[#This Row],[OT Aide Hours]])/NonNurse[[#This Row],[MDS Census]]</f>
        <v>2.092230382682644E-2</v>
      </c>
      <c r="W371" s="6">
        <v>0.51586956521739136</v>
      </c>
      <c r="X371" s="6">
        <v>2.79445652173913</v>
      </c>
      <c r="Y371" s="6">
        <v>0</v>
      </c>
      <c r="Z371" s="6">
        <f>SUM(NonNurse[[#This Row],[Physical Therapist (PT) Hours]],NonNurse[[#This Row],[PT Assistant Hours]],NonNurse[[#This Row],[PT Aide Hours]])/NonNurse[[#This Row],[MDS Census]]</f>
        <v>2.3544646308465401E-2</v>
      </c>
      <c r="AA371" s="6">
        <v>0</v>
      </c>
      <c r="AB371" s="6">
        <v>0</v>
      </c>
      <c r="AC371" s="6">
        <v>0</v>
      </c>
      <c r="AD371" s="6">
        <v>0</v>
      </c>
      <c r="AE371" s="6">
        <v>0</v>
      </c>
      <c r="AF371" s="6">
        <v>0</v>
      </c>
      <c r="AG371" s="6">
        <v>0.13043478260869565</v>
      </c>
      <c r="AH371" s="1">
        <v>265832</v>
      </c>
      <c r="AI371">
        <v>7</v>
      </c>
    </row>
    <row r="372" spans="1:35" x14ac:dyDescent="0.25">
      <c r="A372" t="s">
        <v>496</v>
      </c>
      <c r="B372" t="s">
        <v>67</v>
      </c>
      <c r="C372" t="s">
        <v>746</v>
      </c>
      <c r="D372" t="s">
        <v>607</v>
      </c>
      <c r="E372" s="6">
        <v>58.804347826086953</v>
      </c>
      <c r="F372" s="6">
        <v>5.7391304347826084</v>
      </c>
      <c r="G372" s="6">
        <v>0.2608695652173913</v>
      </c>
      <c r="H372" s="6">
        <v>0.25543478260869568</v>
      </c>
      <c r="I372" s="6">
        <v>0.14130434782608695</v>
      </c>
      <c r="J372" s="6">
        <v>0</v>
      </c>
      <c r="K372" s="6">
        <v>0</v>
      </c>
      <c r="L372" s="6">
        <v>5.1304347826086953</v>
      </c>
      <c r="M372" s="6">
        <v>0</v>
      </c>
      <c r="N372" s="6">
        <v>6.9728260869565215</v>
      </c>
      <c r="O372" s="6">
        <f>SUM(NonNurse[[#This Row],[Qualified Social Work Staff Hours]],NonNurse[[#This Row],[Other Social Work Staff Hours]])/NonNurse[[#This Row],[MDS Census]]</f>
        <v>0.11857670979667283</v>
      </c>
      <c r="P372" s="6">
        <v>5.3831521739130439</v>
      </c>
      <c r="Q372" s="6">
        <v>0</v>
      </c>
      <c r="R372" s="6">
        <f>SUM(NonNurse[[#This Row],[Qualified Activities Professional Hours]],NonNurse[[#This Row],[Other Activities Professional Hours]])/NonNurse[[#This Row],[MDS Census]]</f>
        <v>9.1543438077634029E-2</v>
      </c>
      <c r="S372" s="6">
        <v>0.67999999999999994</v>
      </c>
      <c r="T372" s="6">
        <v>5.6827173913043483</v>
      </c>
      <c r="U372" s="6">
        <v>0</v>
      </c>
      <c r="V372" s="6">
        <f>SUM(NonNurse[[#This Row],[Occupational Therapist Hours]],NonNurse[[#This Row],[OT Assistant Hours]],NonNurse[[#This Row],[OT Aide Hours]])/NonNurse[[#This Row],[MDS Census]]</f>
        <v>0.1082014787430684</v>
      </c>
      <c r="W372" s="6">
        <v>10.286304347826087</v>
      </c>
      <c r="X372" s="6">
        <v>0.41010869565217395</v>
      </c>
      <c r="Y372" s="6">
        <v>0</v>
      </c>
      <c r="Z372" s="6">
        <f>SUM(NonNurse[[#This Row],[Physical Therapist (PT) Hours]],NonNurse[[#This Row],[PT Assistant Hours]],NonNurse[[#This Row],[PT Aide Hours]])/NonNurse[[#This Row],[MDS Census]]</f>
        <v>0.18189833641404807</v>
      </c>
      <c r="AA372" s="6">
        <v>0</v>
      </c>
      <c r="AB372" s="6">
        <v>0</v>
      </c>
      <c r="AC372" s="6">
        <v>0</v>
      </c>
      <c r="AD372" s="6">
        <v>0</v>
      </c>
      <c r="AE372" s="6">
        <v>0</v>
      </c>
      <c r="AF372" s="6">
        <v>0</v>
      </c>
      <c r="AG372" s="6">
        <v>0</v>
      </c>
      <c r="AH372" s="1">
        <v>265246</v>
      </c>
      <c r="AI372">
        <v>7</v>
      </c>
    </row>
    <row r="373" spans="1:35" x14ac:dyDescent="0.25">
      <c r="A373" t="s">
        <v>496</v>
      </c>
      <c r="B373" t="s">
        <v>259</v>
      </c>
      <c r="C373" t="s">
        <v>812</v>
      </c>
      <c r="D373" t="s">
        <v>538</v>
      </c>
      <c r="E373" s="6">
        <v>66.260869565217391</v>
      </c>
      <c r="F373" s="6">
        <v>5.2989130434782608</v>
      </c>
      <c r="G373" s="6">
        <v>0</v>
      </c>
      <c r="H373" s="6">
        <v>0.22369565217391302</v>
      </c>
      <c r="I373" s="6">
        <v>0.2391304347826087</v>
      </c>
      <c r="J373" s="6">
        <v>0</v>
      </c>
      <c r="K373" s="6">
        <v>0</v>
      </c>
      <c r="L373" s="6">
        <v>0.23630434782608697</v>
      </c>
      <c r="M373" s="6">
        <v>0</v>
      </c>
      <c r="N373" s="6">
        <v>6.2275000000000009</v>
      </c>
      <c r="O373" s="6">
        <f>SUM(NonNurse[[#This Row],[Qualified Social Work Staff Hours]],NonNurse[[#This Row],[Other Social Work Staff Hours]])/NonNurse[[#This Row],[MDS Census]]</f>
        <v>9.3984580052493452E-2</v>
      </c>
      <c r="P373" s="6">
        <v>5.1168478260869561</v>
      </c>
      <c r="Q373" s="6">
        <v>7.5016304347826086</v>
      </c>
      <c r="R373" s="6">
        <f>SUM(NonNurse[[#This Row],[Qualified Activities Professional Hours]],NonNurse[[#This Row],[Other Activities Professional Hours]])/NonNurse[[#This Row],[MDS Census]]</f>
        <v>0.19043635170603676</v>
      </c>
      <c r="S373" s="6">
        <v>0.532391304347826</v>
      </c>
      <c r="T373" s="6">
        <v>2.4861956521739139</v>
      </c>
      <c r="U373" s="6">
        <v>0</v>
      </c>
      <c r="V373" s="6">
        <f>SUM(NonNurse[[#This Row],[Occupational Therapist Hours]],NonNurse[[#This Row],[OT Assistant Hours]],NonNurse[[#This Row],[OT Aide Hours]])/NonNurse[[#This Row],[MDS Census]]</f>
        <v>4.555610236220474E-2</v>
      </c>
      <c r="W373" s="6">
        <v>0.38902173913043475</v>
      </c>
      <c r="X373" s="6">
        <v>2.6409782608695656</v>
      </c>
      <c r="Y373" s="6">
        <v>0</v>
      </c>
      <c r="Z373" s="6">
        <f>SUM(NonNurse[[#This Row],[Physical Therapist (PT) Hours]],NonNurse[[#This Row],[PT Assistant Hours]],NonNurse[[#This Row],[PT Aide Hours]])/NonNurse[[#This Row],[MDS Census]]</f>
        <v>4.5728346456692916E-2</v>
      </c>
      <c r="AA373" s="6">
        <v>0</v>
      </c>
      <c r="AB373" s="6">
        <v>0</v>
      </c>
      <c r="AC373" s="6">
        <v>0</v>
      </c>
      <c r="AD373" s="6">
        <v>0</v>
      </c>
      <c r="AE373" s="6">
        <v>0</v>
      </c>
      <c r="AF373" s="6">
        <v>0</v>
      </c>
      <c r="AG373" s="6">
        <v>0</v>
      </c>
      <c r="AH373" s="1">
        <v>265595</v>
      </c>
      <c r="AI373">
        <v>7</v>
      </c>
    </row>
    <row r="374" spans="1:35" x14ac:dyDescent="0.25">
      <c r="A374" t="s">
        <v>496</v>
      </c>
      <c r="B374" t="s">
        <v>138</v>
      </c>
      <c r="C374" t="s">
        <v>776</v>
      </c>
      <c r="D374" t="s">
        <v>616</v>
      </c>
      <c r="E374" s="6">
        <v>66.771739130434781</v>
      </c>
      <c r="F374" s="6">
        <v>11.156195652173915</v>
      </c>
      <c r="G374" s="6">
        <v>0.88586956521739135</v>
      </c>
      <c r="H374" s="6">
        <v>0.25086956521739129</v>
      </c>
      <c r="I374" s="6">
        <v>0.5</v>
      </c>
      <c r="J374" s="6">
        <v>0</v>
      </c>
      <c r="K374" s="6">
        <v>0</v>
      </c>
      <c r="L374" s="6">
        <v>2.8726086956521728</v>
      </c>
      <c r="M374" s="6">
        <v>0</v>
      </c>
      <c r="N374" s="6">
        <v>5.0531521739130438</v>
      </c>
      <c r="O374" s="6">
        <f>SUM(NonNurse[[#This Row],[Qualified Social Work Staff Hours]],NonNurse[[#This Row],[Other Social Work Staff Hours]])/NonNurse[[#This Row],[MDS Census]]</f>
        <v>7.567800748819796E-2</v>
      </c>
      <c r="P374" s="6">
        <v>5.6590217391304352</v>
      </c>
      <c r="Q374" s="6">
        <v>0</v>
      </c>
      <c r="R374" s="6">
        <f>SUM(NonNurse[[#This Row],[Qualified Activities Professional Hours]],NonNurse[[#This Row],[Other Activities Professional Hours]])/NonNurse[[#This Row],[MDS Census]]</f>
        <v>8.4751749959303277E-2</v>
      </c>
      <c r="S374" s="6">
        <v>2.8483695652173906</v>
      </c>
      <c r="T374" s="6">
        <v>3.6108695652173899</v>
      </c>
      <c r="U374" s="6">
        <v>0</v>
      </c>
      <c r="V374" s="6">
        <f>SUM(NonNurse[[#This Row],[Occupational Therapist Hours]],NonNurse[[#This Row],[OT Assistant Hours]],NonNurse[[#This Row],[OT Aide Hours]])/NonNurse[[#This Row],[MDS Census]]</f>
        <v>9.6736122415757742E-2</v>
      </c>
      <c r="W374" s="6">
        <v>2.8938043478260864</v>
      </c>
      <c r="X374" s="6">
        <v>3.3183695652173908</v>
      </c>
      <c r="Y374" s="6">
        <v>0</v>
      </c>
      <c r="Z374" s="6">
        <f>SUM(NonNurse[[#This Row],[Physical Therapist (PT) Hours]],NonNurse[[#This Row],[PT Assistant Hours]],NonNurse[[#This Row],[PT Aide Hours]])/NonNurse[[#This Row],[MDS Census]]</f>
        <v>9.3035975907537025E-2</v>
      </c>
      <c r="AA374" s="6">
        <v>0</v>
      </c>
      <c r="AB374" s="6">
        <v>0</v>
      </c>
      <c r="AC374" s="6">
        <v>0</v>
      </c>
      <c r="AD374" s="6">
        <v>0</v>
      </c>
      <c r="AE374" s="6">
        <v>0</v>
      </c>
      <c r="AF374" s="6">
        <v>0</v>
      </c>
      <c r="AG374" s="6">
        <v>0</v>
      </c>
      <c r="AH374" s="1">
        <v>265393</v>
      </c>
      <c r="AI374">
        <v>7</v>
      </c>
    </row>
    <row r="375" spans="1:35" x14ac:dyDescent="0.25">
      <c r="A375" t="s">
        <v>496</v>
      </c>
      <c r="B375" t="s">
        <v>327</v>
      </c>
      <c r="C375" t="s">
        <v>650</v>
      </c>
      <c r="D375" t="s">
        <v>627</v>
      </c>
      <c r="E375" s="6">
        <v>97.489130434782609</v>
      </c>
      <c r="F375" s="6">
        <v>4.9567391304347828</v>
      </c>
      <c r="G375" s="6">
        <v>0</v>
      </c>
      <c r="H375" s="6">
        <v>0</v>
      </c>
      <c r="I375" s="6">
        <v>67.956521739130437</v>
      </c>
      <c r="J375" s="6">
        <v>0</v>
      </c>
      <c r="K375" s="6">
        <v>0</v>
      </c>
      <c r="L375" s="6">
        <v>0</v>
      </c>
      <c r="M375" s="6">
        <v>5.0538043478260866</v>
      </c>
      <c r="N375" s="6">
        <v>0</v>
      </c>
      <c r="O375" s="6">
        <f>SUM(NonNurse[[#This Row],[Qualified Social Work Staff Hours]],NonNurse[[#This Row],[Other Social Work Staff Hours]])/NonNurse[[#This Row],[MDS Census]]</f>
        <v>5.1839669974356115E-2</v>
      </c>
      <c r="P375" s="6">
        <v>0</v>
      </c>
      <c r="Q375" s="6">
        <v>7.6078260869565213</v>
      </c>
      <c r="R375" s="6">
        <f>SUM(NonNurse[[#This Row],[Qualified Activities Professional Hours]],NonNurse[[#This Row],[Other Activities Professional Hours]])/NonNurse[[#This Row],[MDS Census]]</f>
        <v>7.8037685360686809E-2</v>
      </c>
      <c r="S375" s="6">
        <v>0</v>
      </c>
      <c r="T375" s="6">
        <v>0</v>
      </c>
      <c r="U375" s="6">
        <v>0</v>
      </c>
      <c r="V375" s="6">
        <f>SUM(NonNurse[[#This Row],[Occupational Therapist Hours]],NonNurse[[#This Row],[OT Assistant Hours]],NonNurse[[#This Row],[OT Aide Hours]])/NonNurse[[#This Row],[MDS Census]]</f>
        <v>0</v>
      </c>
      <c r="W375" s="6">
        <v>0</v>
      </c>
      <c r="X375" s="6">
        <v>0</v>
      </c>
      <c r="Y375" s="6">
        <v>0</v>
      </c>
      <c r="Z375" s="6">
        <f>SUM(NonNurse[[#This Row],[Physical Therapist (PT) Hours]],NonNurse[[#This Row],[PT Assistant Hours]],NonNurse[[#This Row],[PT Aide Hours]])/NonNurse[[#This Row],[MDS Census]]</f>
        <v>0</v>
      </c>
      <c r="AA375" s="6">
        <v>0</v>
      </c>
      <c r="AB375" s="6">
        <v>0</v>
      </c>
      <c r="AC375" s="6">
        <v>0</v>
      </c>
      <c r="AD375" s="6">
        <v>0</v>
      </c>
      <c r="AE375" s="6">
        <v>0</v>
      </c>
      <c r="AF375" s="6">
        <v>0</v>
      </c>
      <c r="AG375" s="6">
        <v>0</v>
      </c>
      <c r="AH375" s="1">
        <v>265708</v>
      </c>
      <c r="AI375">
        <v>7</v>
      </c>
    </row>
    <row r="376" spans="1:35" x14ac:dyDescent="0.25">
      <c r="A376" t="s">
        <v>496</v>
      </c>
      <c r="B376" t="s">
        <v>190</v>
      </c>
      <c r="C376" t="s">
        <v>775</v>
      </c>
      <c r="D376" t="s">
        <v>572</v>
      </c>
      <c r="E376" s="6">
        <v>62.217391304347828</v>
      </c>
      <c r="F376" s="6">
        <v>5.7391304347826084</v>
      </c>
      <c r="G376" s="6">
        <v>0.69565217391304346</v>
      </c>
      <c r="H376" s="6">
        <v>0.17391304347826086</v>
      </c>
      <c r="I376" s="6">
        <v>0.30434782608695654</v>
      </c>
      <c r="J376" s="6">
        <v>0</v>
      </c>
      <c r="K376" s="6">
        <v>0</v>
      </c>
      <c r="L376" s="6">
        <v>1.1489130434782608</v>
      </c>
      <c r="M376" s="6">
        <v>0</v>
      </c>
      <c r="N376" s="6">
        <v>5.5543478260869561</v>
      </c>
      <c r="O376" s="6">
        <f>SUM(NonNurse[[#This Row],[Qualified Social Work Staff Hours]],NonNurse[[#This Row],[Other Social Work Staff Hours]])/NonNurse[[#This Row],[MDS Census]]</f>
        <v>8.9273235499650591E-2</v>
      </c>
      <c r="P376" s="6">
        <v>5.5733695652173916</v>
      </c>
      <c r="Q376" s="6">
        <v>9.7826086956521743E-2</v>
      </c>
      <c r="R376" s="6">
        <f>SUM(NonNurse[[#This Row],[Qualified Activities Professional Hours]],NonNurse[[#This Row],[Other Activities Professional Hours]])/NonNurse[[#This Row],[MDS Census]]</f>
        <v>9.1151292802236203E-2</v>
      </c>
      <c r="S376" s="6">
        <v>3.5106521739130443</v>
      </c>
      <c r="T376" s="6">
        <v>0.27510869565217388</v>
      </c>
      <c r="U376" s="6">
        <v>0</v>
      </c>
      <c r="V376" s="6">
        <f>SUM(NonNurse[[#This Row],[Occupational Therapist Hours]],NonNurse[[#This Row],[OT Assistant Hours]],NonNurse[[#This Row],[OT Aide Hours]])/NonNurse[[#This Row],[MDS Census]]</f>
        <v>6.0847309573724681E-2</v>
      </c>
      <c r="W376" s="6">
        <v>6.5217391304347824E-2</v>
      </c>
      <c r="X376" s="6">
        <v>9.6016304347826118</v>
      </c>
      <c r="Y376" s="6">
        <v>0</v>
      </c>
      <c r="Z376" s="6">
        <f>SUM(NonNurse[[#This Row],[Physical Therapist (PT) Hours]],NonNurse[[#This Row],[PT Assistant Hours]],NonNurse[[#This Row],[PT Aide Hours]])/NonNurse[[#This Row],[MDS Census]]</f>
        <v>0.15537211740041934</v>
      </c>
      <c r="AA376" s="6">
        <v>0</v>
      </c>
      <c r="AB376" s="6">
        <v>0</v>
      </c>
      <c r="AC376" s="6">
        <v>0</v>
      </c>
      <c r="AD376" s="6">
        <v>0</v>
      </c>
      <c r="AE376" s="6">
        <v>0</v>
      </c>
      <c r="AF376" s="6">
        <v>0</v>
      </c>
      <c r="AG376" s="6">
        <v>0</v>
      </c>
      <c r="AH376" s="1">
        <v>265479</v>
      </c>
      <c r="AI376">
        <v>7</v>
      </c>
    </row>
    <row r="377" spans="1:35" x14ac:dyDescent="0.25">
      <c r="A377" t="s">
        <v>496</v>
      </c>
      <c r="B377" t="s">
        <v>268</v>
      </c>
      <c r="C377" t="s">
        <v>815</v>
      </c>
      <c r="D377" t="s">
        <v>555</v>
      </c>
      <c r="E377" s="6">
        <v>55.760869565217391</v>
      </c>
      <c r="F377" s="6">
        <v>11.303260869565218</v>
      </c>
      <c r="G377" s="6">
        <v>0</v>
      </c>
      <c r="H377" s="6">
        <v>0.17380434782608695</v>
      </c>
      <c r="I377" s="6">
        <v>0.22826086956521738</v>
      </c>
      <c r="J377" s="6">
        <v>0</v>
      </c>
      <c r="K377" s="6">
        <v>0</v>
      </c>
      <c r="L377" s="6">
        <v>0.33445652173913037</v>
      </c>
      <c r="M377" s="6">
        <v>0</v>
      </c>
      <c r="N377" s="6">
        <v>3.9856521739130448</v>
      </c>
      <c r="O377" s="6">
        <f>SUM(NonNurse[[#This Row],[Qualified Social Work Staff Hours]],NonNurse[[#This Row],[Other Social Work Staff Hours]])/NonNurse[[#This Row],[MDS Census]]</f>
        <v>7.1477582846003918E-2</v>
      </c>
      <c r="P377" s="6">
        <v>5.6684782608695636</v>
      </c>
      <c r="Q377" s="6">
        <v>4.7673913043478251</v>
      </c>
      <c r="R377" s="6">
        <f>SUM(NonNurse[[#This Row],[Qualified Activities Professional Hours]],NonNurse[[#This Row],[Other Activities Professional Hours]])/NonNurse[[#This Row],[MDS Census]]</f>
        <v>0.18715399610136446</v>
      </c>
      <c r="S377" s="6">
        <v>5.205869565217391</v>
      </c>
      <c r="T377" s="6">
        <v>0</v>
      </c>
      <c r="U377" s="6">
        <v>0</v>
      </c>
      <c r="V377" s="6">
        <f>SUM(NonNurse[[#This Row],[Occupational Therapist Hours]],NonNurse[[#This Row],[OT Assistant Hours]],NonNurse[[#This Row],[OT Aide Hours]])/NonNurse[[#This Row],[MDS Census]]</f>
        <v>9.3360623781676408E-2</v>
      </c>
      <c r="W377" s="6">
        <v>3.4165217391304341</v>
      </c>
      <c r="X377" s="6">
        <v>4.5217391304347827E-2</v>
      </c>
      <c r="Y377" s="6">
        <v>0</v>
      </c>
      <c r="Z377" s="6">
        <f>SUM(NonNurse[[#This Row],[Physical Therapist (PT) Hours]],NonNurse[[#This Row],[PT Assistant Hours]],NonNurse[[#This Row],[PT Aide Hours]])/NonNurse[[#This Row],[MDS Census]]</f>
        <v>6.2081871345029224E-2</v>
      </c>
      <c r="AA377" s="6">
        <v>0</v>
      </c>
      <c r="AB377" s="6">
        <v>0</v>
      </c>
      <c r="AC377" s="6">
        <v>0</v>
      </c>
      <c r="AD377" s="6">
        <v>0</v>
      </c>
      <c r="AE377" s="6">
        <v>0</v>
      </c>
      <c r="AF377" s="6">
        <v>0</v>
      </c>
      <c r="AG377" s="6">
        <v>0</v>
      </c>
      <c r="AH377" s="1">
        <v>265611</v>
      </c>
      <c r="AI377">
        <v>7</v>
      </c>
    </row>
    <row r="378" spans="1:35" x14ac:dyDescent="0.25">
      <c r="A378" t="s">
        <v>496</v>
      </c>
      <c r="B378" t="s">
        <v>438</v>
      </c>
      <c r="C378" t="s">
        <v>750</v>
      </c>
      <c r="D378" t="s">
        <v>605</v>
      </c>
      <c r="E378" s="6">
        <v>76.315217391304344</v>
      </c>
      <c r="F378" s="6">
        <v>5.4782608695652177</v>
      </c>
      <c r="G378" s="6">
        <v>0</v>
      </c>
      <c r="H378" s="6">
        <v>0</v>
      </c>
      <c r="I378" s="6">
        <v>0</v>
      </c>
      <c r="J378" s="6">
        <v>0</v>
      </c>
      <c r="K378" s="6">
        <v>0</v>
      </c>
      <c r="L378" s="6">
        <v>1.8164130434782606</v>
      </c>
      <c r="M378" s="6">
        <v>5.5</v>
      </c>
      <c r="N378" s="6">
        <v>0</v>
      </c>
      <c r="O378" s="6">
        <f>SUM(NonNurse[[#This Row],[Qualified Social Work Staff Hours]],NonNurse[[#This Row],[Other Social Work Staff Hours]])/NonNurse[[#This Row],[MDS Census]]</f>
        <v>7.2069505768409065E-2</v>
      </c>
      <c r="P378" s="6">
        <v>5.2608695652173916</v>
      </c>
      <c r="Q378" s="6">
        <v>0.70923913043478259</v>
      </c>
      <c r="R378" s="6">
        <f>SUM(NonNurse[[#This Row],[Qualified Activities Professional Hours]],NonNurse[[#This Row],[Other Activities Professional Hours]])/NonNurse[[#This Row],[MDS Census]]</f>
        <v>7.8229596923515166E-2</v>
      </c>
      <c r="S378" s="6">
        <v>3.6790217391304356</v>
      </c>
      <c r="T378" s="6">
        <v>2.506086956521739</v>
      </c>
      <c r="U378" s="6">
        <v>0</v>
      </c>
      <c r="V378" s="6">
        <f>SUM(NonNurse[[#This Row],[Occupational Therapist Hours]],NonNurse[[#This Row],[OT Assistant Hours]],NonNurse[[#This Row],[OT Aide Hours]])/NonNurse[[#This Row],[MDS Census]]</f>
        <v>8.1046859421734813E-2</v>
      </c>
      <c r="W378" s="6">
        <v>0.73271739130434776</v>
      </c>
      <c r="X378" s="6">
        <v>2.6270652173913045</v>
      </c>
      <c r="Y378" s="6">
        <v>5.3804347826086953</v>
      </c>
      <c r="Z378" s="6">
        <f>SUM(NonNurse[[#This Row],[Physical Therapist (PT) Hours]],NonNurse[[#This Row],[PT Assistant Hours]],NonNurse[[#This Row],[PT Aide Hours]])/NonNurse[[#This Row],[MDS Census]]</f>
        <v>0.11452784503631963</v>
      </c>
      <c r="AA378" s="6">
        <v>0</v>
      </c>
      <c r="AB378" s="6">
        <v>0</v>
      </c>
      <c r="AC378" s="6">
        <v>0</v>
      </c>
      <c r="AD378" s="6">
        <v>0</v>
      </c>
      <c r="AE378" s="6">
        <v>0</v>
      </c>
      <c r="AF378" s="6">
        <v>0</v>
      </c>
      <c r="AG378" s="6">
        <v>0</v>
      </c>
      <c r="AH378" s="1">
        <v>265851</v>
      </c>
      <c r="AI378">
        <v>7</v>
      </c>
    </row>
    <row r="379" spans="1:35" x14ac:dyDescent="0.25">
      <c r="A379" t="s">
        <v>496</v>
      </c>
      <c r="B379" t="s">
        <v>460</v>
      </c>
      <c r="C379" t="s">
        <v>716</v>
      </c>
      <c r="D379" t="s">
        <v>610</v>
      </c>
      <c r="E379" s="6">
        <v>22.663043478260871</v>
      </c>
      <c r="F379" s="6">
        <v>5.7391304347826084</v>
      </c>
      <c r="G379" s="6">
        <v>0.4891304347826087</v>
      </c>
      <c r="H379" s="6">
        <v>3.2608695652173912E-2</v>
      </c>
      <c r="I379" s="6">
        <v>3.2608695652173912E-2</v>
      </c>
      <c r="J379" s="6">
        <v>0</v>
      </c>
      <c r="K379" s="6">
        <v>0.39130434782608697</v>
      </c>
      <c r="L379" s="6">
        <v>0.19673913043478261</v>
      </c>
      <c r="M379" s="6">
        <v>11.622282608695652</v>
      </c>
      <c r="N379" s="6">
        <v>0</v>
      </c>
      <c r="O379" s="6">
        <f>SUM(NonNurse[[#This Row],[Qualified Social Work Staff Hours]],NonNurse[[#This Row],[Other Social Work Staff Hours]])/NonNurse[[#This Row],[MDS Census]]</f>
        <v>0.51282973621103112</v>
      </c>
      <c r="P379" s="6">
        <v>0</v>
      </c>
      <c r="Q379" s="6">
        <v>0</v>
      </c>
      <c r="R379" s="6">
        <f>SUM(NonNurse[[#This Row],[Qualified Activities Professional Hours]],NonNurse[[#This Row],[Other Activities Professional Hours]])/NonNurse[[#This Row],[MDS Census]]</f>
        <v>0</v>
      </c>
      <c r="S379" s="6">
        <v>0.37347826086956531</v>
      </c>
      <c r="T379" s="6">
        <v>0.54195652173913056</v>
      </c>
      <c r="U379" s="6">
        <v>0</v>
      </c>
      <c r="V379" s="6">
        <f>SUM(NonNurse[[#This Row],[Occupational Therapist Hours]],NonNurse[[#This Row],[OT Assistant Hours]],NonNurse[[#This Row],[OT Aide Hours]])/NonNurse[[#This Row],[MDS Census]]</f>
        <v>4.0393285371702649E-2</v>
      </c>
      <c r="W379" s="6">
        <v>7.2934782608695653E-2</v>
      </c>
      <c r="X379" s="6">
        <v>1.1966304347826087</v>
      </c>
      <c r="Y379" s="6">
        <v>0</v>
      </c>
      <c r="Z379" s="6">
        <f>SUM(NonNurse[[#This Row],[Physical Therapist (PT) Hours]],NonNurse[[#This Row],[PT Assistant Hours]],NonNurse[[#This Row],[PT Aide Hours]])/NonNurse[[#This Row],[MDS Census]]</f>
        <v>5.6019184652278176E-2</v>
      </c>
      <c r="AA379" s="6">
        <v>0</v>
      </c>
      <c r="AB379" s="6">
        <v>0</v>
      </c>
      <c r="AC379" s="6">
        <v>0</v>
      </c>
      <c r="AD379" s="6">
        <v>0</v>
      </c>
      <c r="AE379" s="6">
        <v>0</v>
      </c>
      <c r="AF379" s="6">
        <v>0</v>
      </c>
      <c r="AG379" s="6">
        <v>1.2391304347826086</v>
      </c>
      <c r="AH379" s="1">
        <v>265879</v>
      </c>
      <c r="AI379">
        <v>7</v>
      </c>
    </row>
    <row r="380" spans="1:35" x14ac:dyDescent="0.25">
      <c r="A380" t="s">
        <v>496</v>
      </c>
      <c r="B380" t="s">
        <v>434</v>
      </c>
      <c r="C380" t="s">
        <v>758</v>
      </c>
      <c r="D380" t="s">
        <v>544</v>
      </c>
      <c r="E380" s="6">
        <v>42.728260869565219</v>
      </c>
      <c r="F380" s="6">
        <v>11.37869565217391</v>
      </c>
      <c r="G380" s="6">
        <v>0</v>
      </c>
      <c r="H380" s="6">
        <v>0.14402173913043478</v>
      </c>
      <c r="I380" s="6">
        <v>0.21739130434782608</v>
      </c>
      <c r="J380" s="6">
        <v>0</v>
      </c>
      <c r="K380" s="6">
        <v>0</v>
      </c>
      <c r="L380" s="6">
        <v>0.84130434782608687</v>
      </c>
      <c r="M380" s="6">
        <v>0</v>
      </c>
      <c r="N380" s="6">
        <v>4.8088043478260865</v>
      </c>
      <c r="O380" s="6">
        <f>SUM(NonNurse[[#This Row],[Qualified Social Work Staff Hours]],NonNurse[[#This Row],[Other Social Work Staff Hours]])/NonNurse[[#This Row],[MDS Census]]</f>
        <v>0.11254388196387687</v>
      </c>
      <c r="P380" s="6">
        <v>3.6857608695652173</v>
      </c>
      <c r="Q380" s="6">
        <v>0</v>
      </c>
      <c r="R380" s="6">
        <f>SUM(NonNurse[[#This Row],[Qualified Activities Professional Hours]],NonNurse[[#This Row],[Other Activities Professional Hours]])/NonNurse[[#This Row],[MDS Census]]</f>
        <v>8.6260493513100986E-2</v>
      </c>
      <c r="S380" s="6">
        <v>0.31989130434782609</v>
      </c>
      <c r="T380" s="6">
        <v>3.5553260869565215</v>
      </c>
      <c r="U380" s="6">
        <v>0</v>
      </c>
      <c r="V380" s="6">
        <f>SUM(NonNurse[[#This Row],[Occupational Therapist Hours]],NonNurse[[#This Row],[OT Assistant Hours]],NonNurse[[#This Row],[OT Aide Hours]])/NonNurse[[#This Row],[MDS Census]]</f>
        <v>9.0694479776138384E-2</v>
      </c>
      <c r="W380" s="6">
        <v>2.8409782608695657</v>
      </c>
      <c r="X380" s="6">
        <v>0.13619565217391305</v>
      </c>
      <c r="Y380" s="6">
        <v>0</v>
      </c>
      <c r="Z380" s="6">
        <f>SUM(NonNurse[[#This Row],[Physical Therapist (PT) Hours]],NonNurse[[#This Row],[PT Assistant Hours]],NonNurse[[#This Row],[PT Aide Hours]])/NonNurse[[#This Row],[MDS Census]]</f>
        <v>6.967692699058764E-2</v>
      </c>
      <c r="AA380" s="6">
        <v>0</v>
      </c>
      <c r="AB380" s="6">
        <v>0</v>
      </c>
      <c r="AC380" s="6">
        <v>0</v>
      </c>
      <c r="AD380" s="6">
        <v>0</v>
      </c>
      <c r="AE380" s="6">
        <v>0</v>
      </c>
      <c r="AF380" s="6">
        <v>0</v>
      </c>
      <c r="AG380" s="6">
        <v>0</v>
      </c>
      <c r="AH380" s="1">
        <v>265847</v>
      </c>
      <c r="AI380">
        <v>7</v>
      </c>
    </row>
    <row r="381" spans="1:35" x14ac:dyDescent="0.25">
      <c r="A381" t="s">
        <v>496</v>
      </c>
      <c r="B381" t="s">
        <v>206</v>
      </c>
      <c r="C381" t="s">
        <v>714</v>
      </c>
      <c r="D381" t="s">
        <v>523</v>
      </c>
      <c r="E381" s="6">
        <v>72.489130434782609</v>
      </c>
      <c r="F381" s="6">
        <v>0</v>
      </c>
      <c r="G381" s="6">
        <v>0.69565217391304346</v>
      </c>
      <c r="H381" s="6">
        <v>0</v>
      </c>
      <c r="I381" s="6">
        <v>0.17391304347826086</v>
      </c>
      <c r="J381" s="6">
        <v>0.17391304347826086</v>
      </c>
      <c r="K381" s="6">
        <v>0</v>
      </c>
      <c r="L381" s="6">
        <v>0.58695652173913049</v>
      </c>
      <c r="M381" s="6">
        <v>10.619565217391305</v>
      </c>
      <c r="N381" s="6">
        <v>0</v>
      </c>
      <c r="O381" s="6">
        <f>SUM(NonNurse[[#This Row],[Qualified Social Work Staff Hours]],NonNurse[[#This Row],[Other Social Work Staff Hours]])/NonNurse[[#This Row],[MDS Census]]</f>
        <v>0.14649872544609388</v>
      </c>
      <c r="P381" s="6">
        <v>3.4782608695652173</v>
      </c>
      <c r="Q381" s="6">
        <v>8.8016304347826093</v>
      </c>
      <c r="R381" s="6">
        <f>SUM(NonNurse[[#This Row],[Qualified Activities Professional Hours]],NonNurse[[#This Row],[Other Activities Professional Hours]])/NonNurse[[#This Row],[MDS Census]]</f>
        <v>0.16940320887689309</v>
      </c>
      <c r="S381" s="6">
        <v>3.1576086956521738</v>
      </c>
      <c r="T381" s="6">
        <v>0.27989130434782611</v>
      </c>
      <c r="U381" s="6">
        <v>0</v>
      </c>
      <c r="V381" s="6">
        <f>SUM(NonNurse[[#This Row],[Occupational Therapist Hours]],NonNurse[[#This Row],[OT Assistant Hours]],NonNurse[[#This Row],[OT Aide Hours]])/NonNurse[[#This Row],[MDS Census]]</f>
        <v>4.742090268406058E-2</v>
      </c>
      <c r="W381" s="6">
        <v>3.535326086956522</v>
      </c>
      <c r="X381" s="6">
        <v>3.8532608695652173</v>
      </c>
      <c r="Y381" s="6">
        <v>0</v>
      </c>
      <c r="Z381" s="6">
        <f>SUM(NonNurse[[#This Row],[Physical Therapist (PT) Hours]],NonNurse[[#This Row],[PT Assistant Hours]],NonNurse[[#This Row],[PT Aide Hours]])/NonNurse[[#This Row],[MDS Census]]</f>
        <v>0.10192682561103614</v>
      </c>
      <c r="AA381" s="6">
        <v>0</v>
      </c>
      <c r="AB381" s="6">
        <v>0</v>
      </c>
      <c r="AC381" s="6">
        <v>0</v>
      </c>
      <c r="AD381" s="6">
        <v>15.823369565217391</v>
      </c>
      <c r="AE381" s="6">
        <v>0</v>
      </c>
      <c r="AF381" s="6">
        <v>0</v>
      </c>
      <c r="AG381" s="6">
        <v>0.52173913043478259</v>
      </c>
      <c r="AH381" s="1">
        <v>265509</v>
      </c>
      <c r="AI381">
        <v>7</v>
      </c>
    </row>
    <row r="382" spans="1:35" x14ac:dyDescent="0.25">
      <c r="A382" t="s">
        <v>496</v>
      </c>
      <c r="B382" t="s">
        <v>271</v>
      </c>
      <c r="C382" t="s">
        <v>688</v>
      </c>
      <c r="D382" t="s">
        <v>546</v>
      </c>
      <c r="E382" s="6">
        <v>57.630434782608695</v>
      </c>
      <c r="F382" s="6">
        <v>10.391847826086957</v>
      </c>
      <c r="G382" s="6">
        <v>0</v>
      </c>
      <c r="H382" s="6">
        <v>0.1766304347826087</v>
      </c>
      <c r="I382" s="6">
        <v>0.56521739130434778</v>
      </c>
      <c r="J382" s="6">
        <v>0</v>
      </c>
      <c r="K382" s="6">
        <v>0</v>
      </c>
      <c r="L382" s="6">
        <v>1.2601086956521741</v>
      </c>
      <c r="M382" s="6">
        <v>0</v>
      </c>
      <c r="N382" s="6">
        <v>4.1357608695652175</v>
      </c>
      <c r="O382" s="6">
        <f>SUM(NonNurse[[#This Row],[Qualified Social Work Staff Hours]],NonNurse[[#This Row],[Other Social Work Staff Hours]])/NonNurse[[#This Row],[MDS Census]]</f>
        <v>7.1763485477178424E-2</v>
      </c>
      <c r="P382" s="6">
        <v>5.6209782608695642</v>
      </c>
      <c r="Q382" s="6">
        <v>0</v>
      </c>
      <c r="R382" s="6">
        <f>SUM(NonNurse[[#This Row],[Qualified Activities Professional Hours]],NonNurse[[#This Row],[Other Activities Professional Hours]])/NonNurse[[#This Row],[MDS Census]]</f>
        <v>9.7534892493398695E-2</v>
      </c>
      <c r="S382" s="6">
        <v>2.4601086956521736</v>
      </c>
      <c r="T382" s="6">
        <v>7.3817391304347835</v>
      </c>
      <c r="U382" s="6">
        <v>0</v>
      </c>
      <c r="V382" s="6">
        <f>SUM(NonNurse[[#This Row],[Occupational Therapist Hours]],NonNurse[[#This Row],[OT Assistant Hours]],NonNurse[[#This Row],[OT Aide Hours]])/NonNurse[[#This Row],[MDS Census]]</f>
        <v>0.1707751791776688</v>
      </c>
      <c r="W382" s="6">
        <v>2.8856521739130438</v>
      </c>
      <c r="X382" s="6">
        <v>4.8723913043478264</v>
      </c>
      <c r="Y382" s="6">
        <v>0</v>
      </c>
      <c r="Z382" s="6">
        <f>SUM(NonNurse[[#This Row],[Physical Therapist (PT) Hours]],NonNurse[[#This Row],[PT Assistant Hours]],NonNurse[[#This Row],[PT Aide Hours]])/NonNurse[[#This Row],[MDS Census]]</f>
        <v>0.13461712561297623</v>
      </c>
      <c r="AA382" s="6">
        <v>0</v>
      </c>
      <c r="AB382" s="6">
        <v>0</v>
      </c>
      <c r="AC382" s="6">
        <v>0</v>
      </c>
      <c r="AD382" s="6">
        <v>0</v>
      </c>
      <c r="AE382" s="6">
        <v>0</v>
      </c>
      <c r="AF382" s="6">
        <v>0</v>
      </c>
      <c r="AG382" s="6">
        <v>0</v>
      </c>
      <c r="AH382" s="1">
        <v>265618</v>
      </c>
      <c r="AI382">
        <v>7</v>
      </c>
    </row>
    <row r="383" spans="1:35" x14ac:dyDescent="0.25">
      <c r="A383" t="s">
        <v>496</v>
      </c>
      <c r="B383" t="s">
        <v>135</v>
      </c>
      <c r="C383" t="s">
        <v>660</v>
      </c>
      <c r="D383" t="s">
        <v>599</v>
      </c>
      <c r="E383" s="6">
        <v>62.184782608695649</v>
      </c>
      <c r="F383" s="6">
        <v>4.4347826086956523</v>
      </c>
      <c r="G383" s="6">
        <v>0.31521739130434784</v>
      </c>
      <c r="H383" s="6">
        <v>0.26195652173913048</v>
      </c>
      <c r="I383" s="6">
        <v>0</v>
      </c>
      <c r="J383" s="6">
        <v>0</v>
      </c>
      <c r="K383" s="6">
        <v>0</v>
      </c>
      <c r="L383" s="6">
        <v>3.3723913043478264</v>
      </c>
      <c r="M383" s="6">
        <v>0</v>
      </c>
      <c r="N383" s="6">
        <v>9.7472826086956523</v>
      </c>
      <c r="O383" s="6">
        <f>SUM(NonNurse[[#This Row],[Qualified Social Work Staff Hours]],NonNurse[[#This Row],[Other Social Work Staff Hours]])/NonNurse[[#This Row],[MDS Census]]</f>
        <v>0.15674707219017656</v>
      </c>
      <c r="P383" s="6">
        <v>0</v>
      </c>
      <c r="Q383" s="6">
        <v>9.1467391304347831</v>
      </c>
      <c r="R383" s="6">
        <f>SUM(NonNurse[[#This Row],[Qualified Activities Professional Hours]],NonNurse[[#This Row],[Other Activities Professional Hours]])/NonNurse[[#This Row],[MDS Census]]</f>
        <v>0.14708966963817516</v>
      </c>
      <c r="S383" s="6">
        <v>1.027717391304348</v>
      </c>
      <c r="T383" s="6">
        <v>8.4422826086956526</v>
      </c>
      <c r="U383" s="6">
        <v>0</v>
      </c>
      <c r="V383" s="6">
        <f>SUM(NonNurse[[#This Row],[Occupational Therapist Hours]],NonNurse[[#This Row],[OT Assistant Hours]],NonNurse[[#This Row],[OT Aide Hours]])/NonNurse[[#This Row],[MDS Census]]</f>
        <v>0.15228806152770497</v>
      </c>
      <c r="W383" s="6">
        <v>4.0439130434782609</v>
      </c>
      <c r="X383" s="6">
        <v>4.1886956521739123</v>
      </c>
      <c r="Y383" s="6">
        <v>0.71739130434782605</v>
      </c>
      <c r="Z383" s="6">
        <f>SUM(NonNurse[[#This Row],[Physical Therapist (PT) Hours]],NonNurse[[#This Row],[PT Assistant Hours]],NonNurse[[#This Row],[PT Aide Hours]])/NonNurse[[#This Row],[MDS Census]]</f>
        <v>0.14392588708267784</v>
      </c>
      <c r="AA383" s="6">
        <v>0</v>
      </c>
      <c r="AB383" s="6">
        <v>0</v>
      </c>
      <c r="AC383" s="6">
        <v>0</v>
      </c>
      <c r="AD383" s="6">
        <v>4.3043478260869561</v>
      </c>
      <c r="AE383" s="6">
        <v>0</v>
      </c>
      <c r="AF383" s="6">
        <v>0</v>
      </c>
      <c r="AG383" s="6">
        <v>0</v>
      </c>
      <c r="AH383" s="1">
        <v>265389</v>
      </c>
      <c r="AI383">
        <v>7</v>
      </c>
    </row>
    <row r="384" spans="1:35" x14ac:dyDescent="0.25">
      <c r="A384" t="s">
        <v>496</v>
      </c>
      <c r="B384" t="s">
        <v>375</v>
      </c>
      <c r="C384" t="s">
        <v>843</v>
      </c>
      <c r="D384" t="s">
        <v>604</v>
      </c>
      <c r="E384" s="6">
        <v>57.478260869565219</v>
      </c>
      <c r="F384" s="6">
        <v>5.7391304347826084</v>
      </c>
      <c r="G384" s="6">
        <v>0.2608695652173913</v>
      </c>
      <c r="H384" s="6">
        <v>9.2391304347826081E-2</v>
      </c>
      <c r="I384" s="6">
        <v>0.40217391304347827</v>
      </c>
      <c r="J384" s="6">
        <v>0</v>
      </c>
      <c r="K384" s="6">
        <v>0</v>
      </c>
      <c r="L384" s="6">
        <v>1.1103260869565217</v>
      </c>
      <c r="M384" s="6">
        <v>0</v>
      </c>
      <c r="N384" s="6">
        <v>5.5842391304347823</v>
      </c>
      <c r="O384" s="6">
        <f>SUM(NonNurse[[#This Row],[Qualified Social Work Staff Hours]],NonNurse[[#This Row],[Other Social Work Staff Hours]])/NonNurse[[#This Row],[MDS Census]]</f>
        <v>9.7153933434190612E-2</v>
      </c>
      <c r="P384" s="6">
        <v>3.5625</v>
      </c>
      <c r="Q384" s="6">
        <v>0</v>
      </c>
      <c r="R384" s="6">
        <f>SUM(NonNurse[[#This Row],[Qualified Activities Professional Hours]],NonNurse[[#This Row],[Other Activities Professional Hours]])/NonNurse[[#This Row],[MDS Census]]</f>
        <v>6.1979954614220879E-2</v>
      </c>
      <c r="S384" s="6">
        <v>0.77043478260869591</v>
      </c>
      <c r="T384" s="6">
        <v>4.4814130434782609</v>
      </c>
      <c r="U384" s="6">
        <v>0</v>
      </c>
      <c r="V384" s="6">
        <f>SUM(NonNurse[[#This Row],[Occupational Therapist Hours]],NonNurse[[#This Row],[OT Assistant Hours]],NonNurse[[#This Row],[OT Aide Hours]])/NonNurse[[#This Row],[MDS Census]]</f>
        <v>9.1371028744326774E-2</v>
      </c>
      <c r="W384" s="6">
        <v>0.68141304347826093</v>
      </c>
      <c r="X384" s="6">
        <v>3.6423913043478264</v>
      </c>
      <c r="Y384" s="6">
        <v>0</v>
      </c>
      <c r="Z384" s="6">
        <f>SUM(NonNurse[[#This Row],[Physical Therapist (PT) Hours]],NonNurse[[#This Row],[PT Assistant Hours]],NonNurse[[#This Row],[PT Aide Hours]])/NonNurse[[#This Row],[MDS Census]]</f>
        <v>7.5225037821482599E-2</v>
      </c>
      <c r="AA384" s="6">
        <v>0</v>
      </c>
      <c r="AB384" s="6">
        <v>0</v>
      </c>
      <c r="AC384" s="6">
        <v>0</v>
      </c>
      <c r="AD384" s="6">
        <v>0</v>
      </c>
      <c r="AE384" s="6">
        <v>0</v>
      </c>
      <c r="AF384" s="6">
        <v>0</v>
      </c>
      <c r="AG384" s="6">
        <v>0</v>
      </c>
      <c r="AH384" s="1">
        <v>265771</v>
      </c>
      <c r="AI384">
        <v>7</v>
      </c>
    </row>
    <row r="385" spans="1:35" x14ac:dyDescent="0.25">
      <c r="A385" t="s">
        <v>496</v>
      </c>
      <c r="B385" t="s">
        <v>270</v>
      </c>
      <c r="C385" t="s">
        <v>735</v>
      </c>
      <c r="D385" t="s">
        <v>562</v>
      </c>
      <c r="E385" s="6">
        <v>69.464788732394368</v>
      </c>
      <c r="F385" s="6">
        <v>5.183098591549296</v>
      </c>
      <c r="G385" s="6">
        <v>1.8873239436619718</v>
      </c>
      <c r="H385" s="6">
        <v>0.38732394366197181</v>
      </c>
      <c r="I385" s="6">
        <v>0.9859154929577465</v>
      </c>
      <c r="J385" s="6">
        <v>0</v>
      </c>
      <c r="K385" s="6">
        <v>0</v>
      </c>
      <c r="L385" s="6">
        <v>0.39577464788732397</v>
      </c>
      <c r="M385" s="6">
        <v>4.957746478873239</v>
      </c>
      <c r="N385" s="6">
        <v>16.429577464788732</v>
      </c>
      <c r="O385" s="6">
        <f>SUM(NonNurse[[#This Row],[Qualified Social Work Staff Hours]],NonNurse[[#This Row],[Other Social Work Staff Hours]])/NonNurse[[#This Row],[MDS Census]]</f>
        <v>0.30788726682887269</v>
      </c>
      <c r="P385" s="6">
        <v>10.711267605633802</v>
      </c>
      <c r="Q385" s="6">
        <v>4.97887323943662</v>
      </c>
      <c r="R385" s="6">
        <f>SUM(NonNurse[[#This Row],[Qualified Activities Professional Hours]],NonNurse[[#This Row],[Other Activities Professional Hours]])/NonNurse[[#This Row],[MDS Census]]</f>
        <v>0.22587185725871856</v>
      </c>
      <c r="S385" s="6">
        <v>3.6000000000000005</v>
      </c>
      <c r="T385" s="6">
        <v>11.369577464788733</v>
      </c>
      <c r="U385" s="6">
        <v>0</v>
      </c>
      <c r="V385" s="6">
        <f>SUM(NonNurse[[#This Row],[Occupational Therapist Hours]],NonNurse[[#This Row],[OT Assistant Hours]],NonNurse[[#This Row],[OT Aide Hours]])/NonNurse[[#This Row],[MDS Census]]</f>
        <v>0.21549878345498785</v>
      </c>
      <c r="W385" s="6">
        <v>5.4163380281690143</v>
      </c>
      <c r="X385" s="6">
        <v>16.157464788732391</v>
      </c>
      <c r="Y385" s="6">
        <v>4.295774647887324</v>
      </c>
      <c r="Z385" s="6">
        <f>SUM(NonNurse[[#This Row],[Physical Therapist (PT) Hours]],NonNurse[[#This Row],[PT Assistant Hours]],NonNurse[[#This Row],[PT Aide Hours]])/NonNurse[[#This Row],[MDS Census]]</f>
        <v>0.37241281427412809</v>
      </c>
      <c r="AA385" s="6">
        <v>0</v>
      </c>
      <c r="AB385" s="6">
        <v>0</v>
      </c>
      <c r="AC385" s="6">
        <v>0</v>
      </c>
      <c r="AD385" s="6">
        <v>0</v>
      </c>
      <c r="AE385" s="6">
        <v>0</v>
      </c>
      <c r="AF385" s="6">
        <v>0</v>
      </c>
      <c r="AG385" s="6">
        <v>0</v>
      </c>
      <c r="AH385" s="1">
        <v>265617</v>
      </c>
      <c r="AI385">
        <v>7</v>
      </c>
    </row>
    <row r="386" spans="1:35" x14ac:dyDescent="0.25">
      <c r="A386" t="s">
        <v>496</v>
      </c>
      <c r="B386" t="s">
        <v>51</v>
      </c>
      <c r="C386" t="s">
        <v>657</v>
      </c>
      <c r="D386" t="s">
        <v>544</v>
      </c>
      <c r="E386" s="6">
        <v>125.6304347826087</v>
      </c>
      <c r="F386" s="6">
        <v>5.7391304347826084</v>
      </c>
      <c r="G386" s="6">
        <v>0</v>
      </c>
      <c r="H386" s="6">
        <v>0</v>
      </c>
      <c r="I386" s="6">
        <v>5.5652173913043477</v>
      </c>
      <c r="J386" s="6">
        <v>0</v>
      </c>
      <c r="K386" s="6">
        <v>0</v>
      </c>
      <c r="L386" s="6">
        <v>8.8633695652173916</v>
      </c>
      <c r="M386" s="6">
        <v>0</v>
      </c>
      <c r="N386" s="6">
        <v>5.9063043478260884</v>
      </c>
      <c r="O386" s="6">
        <f>SUM(NonNurse[[#This Row],[Qualified Social Work Staff Hours]],NonNurse[[#This Row],[Other Social Work Staff Hours]])/NonNurse[[#This Row],[MDS Census]]</f>
        <v>4.7013324104516363E-2</v>
      </c>
      <c r="P386" s="6">
        <v>0</v>
      </c>
      <c r="Q386" s="6">
        <v>6.9381521739130454</v>
      </c>
      <c r="R386" s="6">
        <f>SUM(NonNurse[[#This Row],[Qualified Activities Professional Hours]],NonNurse[[#This Row],[Other Activities Professional Hours]])/NonNurse[[#This Row],[MDS Census]]</f>
        <v>5.5226682817096397E-2</v>
      </c>
      <c r="S386" s="6">
        <v>5.56358695652174</v>
      </c>
      <c r="T386" s="6">
        <v>5.1316304347826094</v>
      </c>
      <c r="U386" s="6">
        <v>0</v>
      </c>
      <c r="V386" s="6">
        <f>SUM(NonNurse[[#This Row],[Occupational Therapist Hours]],NonNurse[[#This Row],[OT Assistant Hours]],NonNurse[[#This Row],[OT Aide Hours]])/NonNurse[[#This Row],[MDS Census]]</f>
        <v>8.513237584357157E-2</v>
      </c>
      <c r="W386" s="6">
        <v>2.1709782608695649</v>
      </c>
      <c r="X386" s="6">
        <v>10.442173913043476</v>
      </c>
      <c r="Y386" s="6">
        <v>0</v>
      </c>
      <c r="Z386" s="6">
        <f>SUM(NonNurse[[#This Row],[Physical Therapist (PT) Hours]],NonNurse[[#This Row],[PT Assistant Hours]],NonNurse[[#This Row],[PT Aide Hours]])/NonNurse[[#This Row],[MDS Census]]</f>
        <v>0.10039885793389856</v>
      </c>
      <c r="AA386" s="6">
        <v>0</v>
      </c>
      <c r="AB386" s="6">
        <v>0</v>
      </c>
      <c r="AC386" s="6">
        <v>0</v>
      </c>
      <c r="AD386" s="6">
        <v>0</v>
      </c>
      <c r="AE386" s="6">
        <v>0</v>
      </c>
      <c r="AF386" s="6">
        <v>0</v>
      </c>
      <c r="AG386" s="6">
        <v>0</v>
      </c>
      <c r="AH386" s="1">
        <v>265188</v>
      </c>
      <c r="AI386">
        <v>7</v>
      </c>
    </row>
    <row r="387" spans="1:35" x14ac:dyDescent="0.25">
      <c r="A387" t="s">
        <v>496</v>
      </c>
      <c r="B387" t="s">
        <v>34</v>
      </c>
      <c r="C387" t="s">
        <v>657</v>
      </c>
      <c r="D387" t="s">
        <v>544</v>
      </c>
      <c r="E387" s="6">
        <v>90.076086956521735</v>
      </c>
      <c r="F387" s="6">
        <v>5.3043478260869561</v>
      </c>
      <c r="G387" s="6">
        <v>0.50543478260869568</v>
      </c>
      <c r="H387" s="6">
        <v>0</v>
      </c>
      <c r="I387" s="6">
        <v>1.2282608695652173</v>
      </c>
      <c r="J387" s="6">
        <v>0</v>
      </c>
      <c r="K387" s="6">
        <v>0</v>
      </c>
      <c r="L387" s="6">
        <v>3.3315217391304346</v>
      </c>
      <c r="M387" s="6">
        <v>14.470108695652174</v>
      </c>
      <c r="N387" s="6">
        <v>11.271739130434783</v>
      </c>
      <c r="O387" s="6">
        <f>SUM(NonNurse[[#This Row],[Qualified Social Work Staff Hours]],NonNurse[[#This Row],[Other Social Work Staff Hours]])/NonNurse[[#This Row],[MDS Census]]</f>
        <v>0.28577893085555689</v>
      </c>
      <c r="P387" s="6">
        <v>5.4782608695652177</v>
      </c>
      <c r="Q387" s="6">
        <v>5.8451086956521738</v>
      </c>
      <c r="R387" s="6">
        <f>SUM(NonNurse[[#This Row],[Qualified Activities Professional Hours]],NonNurse[[#This Row],[Other Activities Professional Hours]])/NonNurse[[#This Row],[MDS Census]]</f>
        <v>0.12570894171594063</v>
      </c>
      <c r="S387" s="6">
        <v>9.1005434782608692</v>
      </c>
      <c r="T387" s="6">
        <v>1.5706521739130435</v>
      </c>
      <c r="U387" s="6">
        <v>0</v>
      </c>
      <c r="V387" s="6">
        <f>SUM(NonNurse[[#This Row],[Occupational Therapist Hours]],NonNurse[[#This Row],[OT Assistant Hours]],NonNurse[[#This Row],[OT Aide Hours]])/NonNurse[[#This Row],[MDS Census]]</f>
        <v>0.11846868589356824</v>
      </c>
      <c r="W387" s="6">
        <v>5.375</v>
      </c>
      <c r="X387" s="6">
        <v>0</v>
      </c>
      <c r="Y387" s="6">
        <v>2.0869565217391304</v>
      </c>
      <c r="Z387" s="6">
        <f>SUM(NonNurse[[#This Row],[Physical Therapist (PT) Hours]],NonNurse[[#This Row],[PT Assistant Hours]],NonNurse[[#This Row],[PT Aide Hours]])/NonNurse[[#This Row],[MDS Census]]</f>
        <v>8.2840593700977447E-2</v>
      </c>
      <c r="AA387" s="6">
        <v>0</v>
      </c>
      <c r="AB387" s="6">
        <v>0</v>
      </c>
      <c r="AC387" s="6">
        <v>0</v>
      </c>
      <c r="AD387" s="6">
        <v>0</v>
      </c>
      <c r="AE387" s="6">
        <v>0</v>
      </c>
      <c r="AF387" s="6">
        <v>2.3586956521739131</v>
      </c>
      <c r="AG387" s="6">
        <v>0</v>
      </c>
      <c r="AH387" s="1">
        <v>265157</v>
      </c>
      <c r="AI387">
        <v>7</v>
      </c>
    </row>
    <row r="388" spans="1:35" x14ac:dyDescent="0.25">
      <c r="A388" t="s">
        <v>496</v>
      </c>
      <c r="B388" t="s">
        <v>189</v>
      </c>
      <c r="C388" t="s">
        <v>657</v>
      </c>
      <c r="D388" t="s">
        <v>544</v>
      </c>
      <c r="E388" s="6">
        <v>106.83695652173913</v>
      </c>
      <c r="F388" s="6">
        <v>5.6521739130434785</v>
      </c>
      <c r="G388" s="6">
        <v>0</v>
      </c>
      <c r="H388" s="6">
        <v>0</v>
      </c>
      <c r="I388" s="6">
        <v>1.5869565217391304</v>
      </c>
      <c r="J388" s="6">
        <v>0</v>
      </c>
      <c r="K388" s="6">
        <v>0</v>
      </c>
      <c r="L388" s="6">
        <v>5.5865217391304336</v>
      </c>
      <c r="M388" s="6">
        <v>4.7826086956521738</v>
      </c>
      <c r="N388" s="6">
        <v>4.3663043478260857</v>
      </c>
      <c r="O388" s="6">
        <f>SUM(NonNurse[[#This Row],[Qualified Social Work Staff Hours]],NonNurse[[#This Row],[Other Social Work Staff Hours]])/NonNurse[[#This Row],[MDS Census]]</f>
        <v>8.5634347339505534E-2</v>
      </c>
      <c r="P388" s="6">
        <v>6.1116304347826098</v>
      </c>
      <c r="Q388" s="6">
        <v>6.3769565217391309</v>
      </c>
      <c r="R388" s="6">
        <f>SUM(NonNurse[[#This Row],[Qualified Activities Professional Hours]],NonNurse[[#This Row],[Other Activities Professional Hours]])/NonNurse[[#This Row],[MDS Census]]</f>
        <v>0.11689388544104183</v>
      </c>
      <c r="S388" s="6">
        <v>1.4641304347826085</v>
      </c>
      <c r="T388" s="6">
        <v>12.110760869565214</v>
      </c>
      <c r="U388" s="6">
        <v>0</v>
      </c>
      <c r="V388" s="6">
        <f>SUM(NonNurse[[#This Row],[Occupational Therapist Hours]],NonNurse[[#This Row],[OT Assistant Hours]],NonNurse[[#This Row],[OT Aide Hours]])/NonNurse[[#This Row],[MDS Census]]</f>
        <v>0.12706175602808015</v>
      </c>
      <c r="W388" s="6">
        <v>0.98119565217391302</v>
      </c>
      <c r="X388" s="6">
        <v>9.2068478260869568</v>
      </c>
      <c r="Y388" s="6">
        <v>0</v>
      </c>
      <c r="Z388" s="6">
        <f>SUM(NonNurse[[#This Row],[Physical Therapist (PT) Hours]],NonNurse[[#This Row],[PT Assistant Hours]],NonNurse[[#This Row],[PT Aide Hours]])/NonNurse[[#This Row],[MDS Census]]</f>
        <v>9.5360667412758171E-2</v>
      </c>
      <c r="AA388" s="6">
        <v>0</v>
      </c>
      <c r="AB388" s="6">
        <v>0</v>
      </c>
      <c r="AC388" s="6">
        <v>0</v>
      </c>
      <c r="AD388" s="6">
        <v>0</v>
      </c>
      <c r="AE388" s="6">
        <v>0</v>
      </c>
      <c r="AF388" s="6">
        <v>0</v>
      </c>
      <c r="AG388" s="6">
        <v>0</v>
      </c>
      <c r="AH388" s="1">
        <v>265477</v>
      </c>
      <c r="AI388">
        <v>7</v>
      </c>
    </row>
    <row r="389" spans="1:35" x14ac:dyDescent="0.25">
      <c r="A389" t="s">
        <v>496</v>
      </c>
      <c r="B389" t="s">
        <v>405</v>
      </c>
      <c r="C389" t="s">
        <v>657</v>
      </c>
      <c r="D389" t="s">
        <v>544</v>
      </c>
      <c r="E389" s="6">
        <v>58.228260869565219</v>
      </c>
      <c r="F389" s="6">
        <v>11.458695652173914</v>
      </c>
      <c r="G389" s="6">
        <v>0</v>
      </c>
      <c r="H389" s="6">
        <v>0.20804347826086958</v>
      </c>
      <c r="I389" s="6">
        <v>0.52173913043478259</v>
      </c>
      <c r="J389" s="6">
        <v>0</v>
      </c>
      <c r="K389" s="6">
        <v>0</v>
      </c>
      <c r="L389" s="6">
        <v>1.078913043478261</v>
      </c>
      <c r="M389" s="6">
        <v>0</v>
      </c>
      <c r="N389" s="6">
        <v>5.205869565217391</v>
      </c>
      <c r="O389" s="6">
        <f>SUM(NonNurse[[#This Row],[Qualified Social Work Staff Hours]],NonNurse[[#This Row],[Other Social Work Staff Hours]])/NonNurse[[#This Row],[MDS Census]]</f>
        <v>8.9404517453798765E-2</v>
      </c>
      <c r="P389" s="6">
        <v>0</v>
      </c>
      <c r="Q389" s="6">
        <v>4.6701086956521731</v>
      </c>
      <c r="R389" s="6">
        <f>SUM(NonNurse[[#This Row],[Qualified Activities Professional Hours]],NonNurse[[#This Row],[Other Activities Professional Hours]])/NonNurse[[#This Row],[MDS Census]]</f>
        <v>8.0203472092589115E-2</v>
      </c>
      <c r="S389" s="6">
        <v>0.59065217391304348</v>
      </c>
      <c r="T389" s="6">
        <v>4.2986956521739135</v>
      </c>
      <c r="U389" s="6">
        <v>0</v>
      </c>
      <c r="V389" s="6">
        <f>SUM(NonNurse[[#This Row],[Occupational Therapist Hours]],NonNurse[[#This Row],[OT Assistant Hours]],NonNurse[[#This Row],[OT Aide Hours]])/NonNurse[[#This Row],[MDS Census]]</f>
        <v>8.3968639163711042E-2</v>
      </c>
      <c r="W389" s="6">
        <v>0.64597826086956522</v>
      </c>
      <c r="X389" s="6">
        <v>5.1275000000000013</v>
      </c>
      <c r="Y389" s="6">
        <v>0</v>
      </c>
      <c r="Z389" s="6">
        <f>SUM(NonNurse[[#This Row],[Physical Therapist (PT) Hours]],NonNurse[[#This Row],[PT Assistant Hours]],NonNurse[[#This Row],[PT Aide Hours]])/NonNurse[[#This Row],[MDS Census]]</f>
        <v>9.9152510733619581E-2</v>
      </c>
      <c r="AA389" s="6">
        <v>0</v>
      </c>
      <c r="AB389" s="6">
        <v>0</v>
      </c>
      <c r="AC389" s="6">
        <v>0</v>
      </c>
      <c r="AD389" s="6">
        <v>0</v>
      </c>
      <c r="AE389" s="6">
        <v>0</v>
      </c>
      <c r="AF389" s="6">
        <v>0</v>
      </c>
      <c r="AG389" s="6">
        <v>0</v>
      </c>
      <c r="AH389" s="1">
        <v>265814</v>
      </c>
      <c r="AI389">
        <v>7</v>
      </c>
    </row>
    <row r="390" spans="1:35" x14ac:dyDescent="0.25">
      <c r="A390" t="s">
        <v>496</v>
      </c>
      <c r="B390" t="s">
        <v>429</v>
      </c>
      <c r="C390" t="s">
        <v>765</v>
      </c>
      <c r="D390" t="s">
        <v>593</v>
      </c>
      <c r="E390" s="6">
        <v>52.652173913043477</v>
      </c>
      <c r="F390" s="6">
        <v>5.3804347826086953</v>
      </c>
      <c r="G390" s="6">
        <v>0.56521739130434778</v>
      </c>
      <c r="H390" s="6">
        <v>0.14130434782608695</v>
      </c>
      <c r="I390" s="6">
        <v>1.0978260869565217</v>
      </c>
      <c r="J390" s="6">
        <v>0</v>
      </c>
      <c r="K390" s="6">
        <v>0</v>
      </c>
      <c r="L390" s="6">
        <v>3.0365217391304342</v>
      </c>
      <c r="M390" s="6">
        <v>1.7771739130434783</v>
      </c>
      <c r="N390" s="6">
        <v>0</v>
      </c>
      <c r="O390" s="6">
        <f>SUM(NonNurse[[#This Row],[Qualified Social Work Staff Hours]],NonNurse[[#This Row],[Other Social Work Staff Hours]])/NonNurse[[#This Row],[MDS Census]]</f>
        <v>3.3753096614368289E-2</v>
      </c>
      <c r="P390" s="6">
        <v>0</v>
      </c>
      <c r="Q390" s="6">
        <v>8.5271739130434785</v>
      </c>
      <c r="R390" s="6">
        <f>SUM(NonNurse[[#This Row],[Qualified Activities Professional Hours]],NonNurse[[#This Row],[Other Activities Professional Hours]])/NonNurse[[#This Row],[MDS Census]]</f>
        <v>0.161952931461602</v>
      </c>
      <c r="S390" s="6">
        <v>5.5523913043478244</v>
      </c>
      <c r="T390" s="6">
        <v>11.036847826086957</v>
      </c>
      <c r="U390" s="6">
        <v>0</v>
      </c>
      <c r="V390" s="6">
        <f>SUM(NonNurse[[#This Row],[Occupational Therapist Hours]],NonNurse[[#This Row],[OT Assistant Hours]],NonNurse[[#This Row],[OT Aide Hours]])/NonNurse[[#This Row],[MDS Census]]</f>
        <v>0.31507225433526009</v>
      </c>
      <c r="W390" s="6">
        <v>5.2333695652173917</v>
      </c>
      <c r="X390" s="6">
        <v>14.439999999999998</v>
      </c>
      <c r="Y390" s="6">
        <v>8.6956521739130432E-2</v>
      </c>
      <c r="Z390" s="6">
        <f>SUM(NonNurse[[#This Row],[Physical Therapist (PT) Hours]],NonNurse[[#This Row],[PT Assistant Hours]],NonNurse[[#This Row],[PT Aide Hours]])/NonNurse[[#This Row],[MDS Census]]</f>
        <v>0.37529933938893467</v>
      </c>
      <c r="AA390" s="6">
        <v>0</v>
      </c>
      <c r="AB390" s="6">
        <v>0</v>
      </c>
      <c r="AC390" s="6">
        <v>0</v>
      </c>
      <c r="AD390" s="6">
        <v>0</v>
      </c>
      <c r="AE390" s="6">
        <v>0</v>
      </c>
      <c r="AF390" s="6">
        <v>0</v>
      </c>
      <c r="AG390" s="6">
        <v>0</v>
      </c>
      <c r="AH390" s="1">
        <v>265842</v>
      </c>
      <c r="AI390">
        <v>7</v>
      </c>
    </row>
    <row r="391" spans="1:35" x14ac:dyDescent="0.25">
      <c r="A391" t="s">
        <v>496</v>
      </c>
      <c r="B391" t="s">
        <v>53</v>
      </c>
      <c r="C391" t="s">
        <v>647</v>
      </c>
      <c r="D391" t="s">
        <v>593</v>
      </c>
      <c r="E391" s="6">
        <v>94.195652173913047</v>
      </c>
      <c r="F391" s="6">
        <v>4.6467391304347823</v>
      </c>
      <c r="G391" s="6">
        <v>0.21195652173913043</v>
      </c>
      <c r="H391" s="6">
        <v>0.88043478260869568</v>
      </c>
      <c r="I391" s="6">
        <v>0.29347826086956524</v>
      </c>
      <c r="J391" s="6">
        <v>0</v>
      </c>
      <c r="K391" s="6">
        <v>0</v>
      </c>
      <c r="L391" s="6">
        <v>1.9201086956521733</v>
      </c>
      <c r="M391" s="6">
        <v>5.0543478260869561</v>
      </c>
      <c r="N391" s="6">
        <v>0</v>
      </c>
      <c r="O391" s="6">
        <f>SUM(NonNurse[[#This Row],[Qualified Social Work Staff Hours]],NonNurse[[#This Row],[Other Social Work Staff Hours]])/NonNurse[[#This Row],[MDS Census]]</f>
        <v>5.3657973690283862E-2</v>
      </c>
      <c r="P391" s="6">
        <v>0</v>
      </c>
      <c r="Q391" s="6">
        <v>17.567934782608695</v>
      </c>
      <c r="R391" s="6">
        <f>SUM(NonNurse[[#This Row],[Qualified Activities Professional Hours]],NonNurse[[#This Row],[Other Activities Professional Hours]])/NonNurse[[#This Row],[MDS Census]]</f>
        <v>0.18650473113316407</v>
      </c>
      <c r="S391" s="6">
        <v>1.8770652173913049</v>
      </c>
      <c r="T391" s="6">
        <v>5.3009782608695657</v>
      </c>
      <c r="U391" s="6">
        <v>0</v>
      </c>
      <c r="V391" s="6">
        <f>SUM(NonNurse[[#This Row],[Occupational Therapist Hours]],NonNurse[[#This Row],[OT Assistant Hours]],NonNurse[[#This Row],[OT Aide Hours]])/NonNurse[[#This Row],[MDS Census]]</f>
        <v>7.620355411954767E-2</v>
      </c>
      <c r="W391" s="6">
        <v>1.8794565217391301</v>
      </c>
      <c r="X391" s="6">
        <v>3.7880434782608696</v>
      </c>
      <c r="Y391" s="6">
        <v>9.7826086956521743E-2</v>
      </c>
      <c r="Z391" s="6">
        <f>SUM(NonNurse[[#This Row],[Physical Therapist (PT) Hours]],NonNurse[[#This Row],[PT Assistant Hours]],NonNurse[[#This Row],[PT Aide Hours]])/NonNurse[[#This Row],[MDS Census]]</f>
        <v>6.120586198938379E-2</v>
      </c>
      <c r="AA391" s="6">
        <v>0</v>
      </c>
      <c r="AB391" s="6">
        <v>0</v>
      </c>
      <c r="AC391" s="6">
        <v>0</v>
      </c>
      <c r="AD391" s="6">
        <v>0</v>
      </c>
      <c r="AE391" s="6">
        <v>0</v>
      </c>
      <c r="AF391" s="6">
        <v>0</v>
      </c>
      <c r="AG391" s="6">
        <v>0</v>
      </c>
      <c r="AH391" s="1">
        <v>265195</v>
      </c>
      <c r="AI391">
        <v>7</v>
      </c>
    </row>
    <row r="392" spans="1:35" x14ac:dyDescent="0.25">
      <c r="A392" t="s">
        <v>496</v>
      </c>
      <c r="B392" t="s">
        <v>274</v>
      </c>
      <c r="C392" t="s">
        <v>816</v>
      </c>
      <c r="D392" t="s">
        <v>524</v>
      </c>
      <c r="E392" s="6">
        <v>47.510869565217391</v>
      </c>
      <c r="F392" s="6">
        <v>4.8532608695652177</v>
      </c>
      <c r="G392" s="6">
        <v>0.24456521739130435</v>
      </c>
      <c r="H392" s="6">
        <v>0.11760869565217391</v>
      </c>
      <c r="I392" s="6">
        <v>0.2608695652173913</v>
      </c>
      <c r="J392" s="6">
        <v>0</v>
      </c>
      <c r="K392" s="6">
        <v>0</v>
      </c>
      <c r="L392" s="6">
        <v>0.52836956521739131</v>
      </c>
      <c r="M392" s="6">
        <v>0</v>
      </c>
      <c r="N392" s="6">
        <v>0</v>
      </c>
      <c r="O392" s="6">
        <f>SUM(NonNurse[[#This Row],[Qualified Social Work Staff Hours]],NonNurse[[#This Row],[Other Social Work Staff Hours]])/NonNurse[[#This Row],[MDS Census]]</f>
        <v>0</v>
      </c>
      <c r="P392" s="6">
        <v>0</v>
      </c>
      <c r="Q392" s="6">
        <v>4.6222826086956523</v>
      </c>
      <c r="R392" s="6">
        <f>SUM(NonNurse[[#This Row],[Qualified Activities Professional Hours]],NonNurse[[#This Row],[Other Activities Professional Hours]])/NonNurse[[#This Row],[MDS Census]]</f>
        <v>9.728894989704874E-2</v>
      </c>
      <c r="S392" s="6">
        <v>1.6357608695652175</v>
      </c>
      <c r="T392" s="6">
        <v>3.5764130434782602</v>
      </c>
      <c r="U392" s="6">
        <v>0</v>
      </c>
      <c r="V392" s="6">
        <f>SUM(NonNurse[[#This Row],[Occupational Therapist Hours]],NonNurse[[#This Row],[OT Assistant Hours]],NonNurse[[#This Row],[OT Aide Hours]])/NonNurse[[#This Row],[MDS Census]]</f>
        <v>0.10970487302676731</v>
      </c>
      <c r="W392" s="6">
        <v>0.45010869565217382</v>
      </c>
      <c r="X392" s="6">
        <v>4.7472826086956532</v>
      </c>
      <c r="Y392" s="6">
        <v>0</v>
      </c>
      <c r="Z392" s="6">
        <f>SUM(NonNurse[[#This Row],[Physical Therapist (PT) Hours]],NonNurse[[#This Row],[PT Assistant Hours]],NonNurse[[#This Row],[PT Aide Hours]])/NonNurse[[#This Row],[MDS Census]]</f>
        <v>0.10939373141157631</v>
      </c>
      <c r="AA392" s="6">
        <v>0</v>
      </c>
      <c r="AB392" s="6">
        <v>0</v>
      </c>
      <c r="AC392" s="6">
        <v>0</v>
      </c>
      <c r="AD392" s="6">
        <v>0</v>
      </c>
      <c r="AE392" s="6">
        <v>0</v>
      </c>
      <c r="AF392" s="6">
        <v>0</v>
      </c>
      <c r="AG392" s="6">
        <v>0</v>
      </c>
      <c r="AH392" s="1">
        <v>265625</v>
      </c>
      <c r="AI392">
        <v>7</v>
      </c>
    </row>
    <row r="393" spans="1:35" x14ac:dyDescent="0.25">
      <c r="A393" t="s">
        <v>496</v>
      </c>
      <c r="B393" t="s">
        <v>198</v>
      </c>
      <c r="C393" t="s">
        <v>792</v>
      </c>
      <c r="D393" t="s">
        <v>522</v>
      </c>
      <c r="E393" s="6">
        <v>47.239130434782609</v>
      </c>
      <c r="F393" s="6">
        <v>5.1304347826086953</v>
      </c>
      <c r="G393" s="6">
        <v>1.1304347826086956</v>
      </c>
      <c r="H393" s="6">
        <v>0.11956521739130435</v>
      </c>
      <c r="I393" s="6">
        <v>0.2608695652173913</v>
      </c>
      <c r="J393" s="6">
        <v>0</v>
      </c>
      <c r="K393" s="6">
        <v>0</v>
      </c>
      <c r="L393" s="6">
        <v>4.4944565217391306</v>
      </c>
      <c r="M393" s="6">
        <v>5.1163043478260866</v>
      </c>
      <c r="N393" s="6">
        <v>0</v>
      </c>
      <c r="O393" s="6">
        <f>SUM(NonNurse[[#This Row],[Qualified Social Work Staff Hours]],NonNurse[[#This Row],[Other Social Work Staff Hours]])/NonNurse[[#This Row],[MDS Census]]</f>
        <v>0.1083064887252646</v>
      </c>
      <c r="P393" s="6">
        <v>4.8141304347826104</v>
      </c>
      <c r="Q393" s="6">
        <v>0</v>
      </c>
      <c r="R393" s="6">
        <f>SUM(NonNurse[[#This Row],[Qualified Activities Professional Hours]],NonNurse[[#This Row],[Other Activities Professional Hours]])/NonNurse[[#This Row],[MDS Census]]</f>
        <v>0.10190980211688913</v>
      </c>
      <c r="S393" s="6">
        <v>3.8767391304347827</v>
      </c>
      <c r="T393" s="6">
        <v>0.42467391304347829</v>
      </c>
      <c r="U393" s="6">
        <v>0</v>
      </c>
      <c r="V393" s="6">
        <f>SUM(NonNurse[[#This Row],[Occupational Therapist Hours]],NonNurse[[#This Row],[OT Assistant Hours]],NonNurse[[#This Row],[OT Aide Hours]])/NonNurse[[#This Row],[MDS Census]]</f>
        <v>9.1056143580303728E-2</v>
      </c>
      <c r="W393" s="6">
        <v>0.98054347826086963</v>
      </c>
      <c r="X393" s="6">
        <v>5.7377173913043489</v>
      </c>
      <c r="Y393" s="6">
        <v>0.94565217391304346</v>
      </c>
      <c r="Z393" s="6">
        <f>SUM(NonNurse[[#This Row],[Physical Therapist (PT) Hours]],NonNurse[[#This Row],[PT Assistant Hours]],NonNurse[[#This Row],[PT Aide Hours]])/NonNurse[[#This Row],[MDS Census]]</f>
        <v>0.16223653934652557</v>
      </c>
      <c r="AA393" s="6">
        <v>0</v>
      </c>
      <c r="AB393" s="6">
        <v>0</v>
      </c>
      <c r="AC393" s="6">
        <v>0.16304347826086957</v>
      </c>
      <c r="AD393" s="6">
        <v>0</v>
      </c>
      <c r="AE393" s="6">
        <v>0</v>
      </c>
      <c r="AF393" s="6">
        <v>0</v>
      </c>
      <c r="AG393" s="6">
        <v>0</v>
      </c>
      <c r="AH393" s="1">
        <v>265495</v>
      </c>
      <c r="AI393">
        <v>7</v>
      </c>
    </row>
    <row r="394" spans="1:35" x14ac:dyDescent="0.25">
      <c r="A394" t="s">
        <v>496</v>
      </c>
      <c r="B394" t="s">
        <v>306</v>
      </c>
      <c r="C394" t="s">
        <v>827</v>
      </c>
      <c r="D394" t="s">
        <v>547</v>
      </c>
      <c r="E394" s="6">
        <v>58.141304347826086</v>
      </c>
      <c r="F394" s="6">
        <v>5.2173913043478262</v>
      </c>
      <c r="G394" s="6">
        <v>0.4891304347826087</v>
      </c>
      <c r="H394" s="6">
        <v>0.44565217391304346</v>
      </c>
      <c r="I394" s="6">
        <v>0</v>
      </c>
      <c r="J394" s="6">
        <v>0</v>
      </c>
      <c r="K394" s="6">
        <v>0</v>
      </c>
      <c r="L394" s="6">
        <v>2.4456521739130436E-2</v>
      </c>
      <c r="M394" s="6">
        <v>0</v>
      </c>
      <c r="N394" s="6">
        <v>0</v>
      </c>
      <c r="O394" s="6">
        <f>SUM(NonNurse[[#This Row],[Qualified Social Work Staff Hours]],NonNurse[[#This Row],[Other Social Work Staff Hours]])/NonNurse[[#This Row],[MDS Census]]</f>
        <v>0</v>
      </c>
      <c r="P394" s="6">
        <v>0</v>
      </c>
      <c r="Q394" s="6">
        <v>0</v>
      </c>
      <c r="R394" s="6">
        <f>SUM(NonNurse[[#This Row],[Qualified Activities Professional Hours]],NonNurse[[#This Row],[Other Activities Professional Hours]])/NonNurse[[#This Row],[MDS Census]]</f>
        <v>0</v>
      </c>
      <c r="S394" s="6">
        <v>0.54815217391304361</v>
      </c>
      <c r="T394" s="6">
        <v>3.3871739130434788</v>
      </c>
      <c r="U394" s="6">
        <v>0</v>
      </c>
      <c r="V394" s="6">
        <f>SUM(NonNurse[[#This Row],[Occupational Therapist Hours]],NonNurse[[#This Row],[OT Assistant Hours]],NonNurse[[#This Row],[OT Aide Hours]])/NonNurse[[#This Row],[MDS Census]]</f>
        <v>6.7685548700691725E-2</v>
      </c>
      <c r="W394" s="6">
        <v>1.0786956521739131</v>
      </c>
      <c r="X394" s="6">
        <v>4.1889130434782604</v>
      </c>
      <c r="Y394" s="6">
        <v>0</v>
      </c>
      <c r="Z394" s="6">
        <f>SUM(NonNurse[[#This Row],[Physical Therapist (PT) Hours]],NonNurse[[#This Row],[PT Assistant Hours]],NonNurse[[#This Row],[PT Aide Hours]])/NonNurse[[#This Row],[MDS Census]]</f>
        <v>9.0600112170499153E-2</v>
      </c>
      <c r="AA394" s="6">
        <v>0</v>
      </c>
      <c r="AB394" s="6">
        <v>0</v>
      </c>
      <c r="AC394" s="6">
        <v>0</v>
      </c>
      <c r="AD394" s="6">
        <v>0</v>
      </c>
      <c r="AE394" s="6">
        <v>0</v>
      </c>
      <c r="AF394" s="6">
        <v>0</v>
      </c>
      <c r="AG394" s="6">
        <v>0.13043478260869565</v>
      </c>
      <c r="AH394" s="1">
        <v>265676</v>
      </c>
      <c r="AI394">
        <v>7</v>
      </c>
    </row>
    <row r="395" spans="1:35" x14ac:dyDescent="0.25">
      <c r="A395" t="s">
        <v>496</v>
      </c>
      <c r="B395" t="s">
        <v>305</v>
      </c>
      <c r="C395" t="s">
        <v>660</v>
      </c>
      <c r="D395" t="s">
        <v>599</v>
      </c>
      <c r="E395" s="6">
        <v>83.293478260869563</v>
      </c>
      <c r="F395" s="6">
        <v>15.796847826086964</v>
      </c>
      <c r="G395" s="6">
        <v>0</v>
      </c>
      <c r="H395" s="6">
        <v>0.28445652173913044</v>
      </c>
      <c r="I395" s="6">
        <v>0.66304347826086951</v>
      </c>
      <c r="J395" s="6">
        <v>0</v>
      </c>
      <c r="K395" s="6">
        <v>0</v>
      </c>
      <c r="L395" s="6">
        <v>0.53000000000000014</v>
      </c>
      <c r="M395" s="6">
        <v>0</v>
      </c>
      <c r="N395" s="6">
        <v>5.8949999999999987</v>
      </c>
      <c r="O395" s="6">
        <f>SUM(NonNurse[[#This Row],[Qualified Social Work Staff Hours]],NonNurse[[#This Row],[Other Social Work Staff Hours]])/NonNurse[[#This Row],[MDS Census]]</f>
        <v>7.0773848362260194E-2</v>
      </c>
      <c r="P395" s="6">
        <v>13.782717391304352</v>
      </c>
      <c r="Q395" s="6">
        <v>0.14728260869565218</v>
      </c>
      <c r="R395" s="6">
        <f>SUM(NonNurse[[#This Row],[Qualified Activities Professional Hours]],NonNurse[[#This Row],[Other Activities Professional Hours]])/NonNurse[[#This Row],[MDS Census]]</f>
        <v>0.16723998434033674</v>
      </c>
      <c r="S395" s="6">
        <v>0.10239130434782609</v>
      </c>
      <c r="T395" s="6">
        <v>1.9456521739130435E-2</v>
      </c>
      <c r="U395" s="6">
        <v>0</v>
      </c>
      <c r="V395" s="6">
        <f>SUM(NonNurse[[#This Row],[Occupational Therapist Hours]],NonNurse[[#This Row],[OT Assistant Hours]],NonNurse[[#This Row],[OT Aide Hours]])/NonNurse[[#This Row],[MDS Census]]</f>
        <v>1.4628735482187132E-3</v>
      </c>
      <c r="W395" s="6">
        <v>0.52249999999999996</v>
      </c>
      <c r="X395" s="6">
        <v>0</v>
      </c>
      <c r="Y395" s="6">
        <v>0</v>
      </c>
      <c r="Z395" s="6">
        <f>SUM(NonNurse[[#This Row],[Physical Therapist (PT) Hours]],NonNurse[[#This Row],[PT Assistant Hours]],NonNurse[[#This Row],[PT Aide Hours]])/NonNurse[[#This Row],[MDS Census]]</f>
        <v>6.2730001304971937E-3</v>
      </c>
      <c r="AA395" s="6">
        <v>9.1413043478260878</v>
      </c>
      <c r="AB395" s="6">
        <v>0</v>
      </c>
      <c r="AC395" s="6">
        <v>0</v>
      </c>
      <c r="AD395" s="6">
        <v>0</v>
      </c>
      <c r="AE395" s="6">
        <v>0</v>
      </c>
      <c r="AF395" s="6">
        <v>0</v>
      </c>
      <c r="AG395" s="6">
        <v>0</v>
      </c>
      <c r="AH395" s="1">
        <v>265674</v>
      </c>
      <c r="AI395">
        <v>7</v>
      </c>
    </row>
    <row r="396" spans="1:35" x14ac:dyDescent="0.25">
      <c r="A396" t="s">
        <v>496</v>
      </c>
      <c r="B396" t="s">
        <v>62</v>
      </c>
      <c r="C396" t="s">
        <v>743</v>
      </c>
      <c r="D396" t="s">
        <v>605</v>
      </c>
      <c r="E396" s="6">
        <v>59.75</v>
      </c>
      <c r="F396" s="6">
        <v>9.6175000000000015</v>
      </c>
      <c r="G396" s="6">
        <v>0</v>
      </c>
      <c r="H396" s="6">
        <v>0.19206521739130436</v>
      </c>
      <c r="I396" s="6">
        <v>0.41304347826086957</v>
      </c>
      <c r="J396" s="6">
        <v>0</v>
      </c>
      <c r="K396" s="6">
        <v>0</v>
      </c>
      <c r="L396" s="6">
        <v>3.3658695652173916</v>
      </c>
      <c r="M396" s="6">
        <v>0</v>
      </c>
      <c r="N396" s="6">
        <v>4.5116304347826084</v>
      </c>
      <c r="O396" s="6">
        <f>SUM(NonNurse[[#This Row],[Qualified Social Work Staff Hours]],NonNurse[[#This Row],[Other Social Work Staff Hours]])/NonNurse[[#This Row],[MDS Census]]</f>
        <v>7.5508459159541561E-2</v>
      </c>
      <c r="P396" s="6">
        <v>5.5701086956521735</v>
      </c>
      <c r="Q396" s="6">
        <v>0</v>
      </c>
      <c r="R396" s="6">
        <f>SUM(NonNurse[[#This Row],[Qualified Activities Professional Hours]],NonNurse[[#This Row],[Other Activities Professional Hours]])/NonNurse[[#This Row],[MDS Census]]</f>
        <v>9.322357649627068E-2</v>
      </c>
      <c r="S396" s="6">
        <v>1.3641304347826091</v>
      </c>
      <c r="T396" s="6">
        <v>4.8542391304347818</v>
      </c>
      <c r="U396" s="6">
        <v>0</v>
      </c>
      <c r="V396" s="6">
        <f>SUM(NonNurse[[#This Row],[Occupational Therapist Hours]],NonNurse[[#This Row],[OT Assistant Hours]],NonNurse[[#This Row],[OT Aide Hours]])/NonNurse[[#This Row],[MDS Census]]</f>
        <v>0.10407313079861742</v>
      </c>
      <c r="W396" s="6">
        <v>2.2139130434782612</v>
      </c>
      <c r="X396" s="6">
        <v>3.6236956521739119</v>
      </c>
      <c r="Y396" s="6">
        <v>0</v>
      </c>
      <c r="Z396" s="6">
        <f>SUM(NonNurse[[#This Row],[Physical Therapist (PT) Hours]],NonNurse[[#This Row],[PT Assistant Hours]],NonNurse[[#This Row],[PT Aide Hours]])/NonNurse[[#This Row],[MDS Census]]</f>
        <v>9.7700563943969435E-2</v>
      </c>
      <c r="AA396" s="6">
        <v>0</v>
      </c>
      <c r="AB396" s="6">
        <v>0</v>
      </c>
      <c r="AC396" s="6">
        <v>0</v>
      </c>
      <c r="AD396" s="6">
        <v>0</v>
      </c>
      <c r="AE396" s="6">
        <v>0</v>
      </c>
      <c r="AF396" s="6">
        <v>0</v>
      </c>
      <c r="AG396" s="6">
        <v>0</v>
      </c>
      <c r="AH396" s="1">
        <v>265225</v>
      </c>
      <c r="AI396">
        <v>7</v>
      </c>
    </row>
    <row r="397" spans="1:35" x14ac:dyDescent="0.25">
      <c r="A397" t="s">
        <v>496</v>
      </c>
      <c r="B397" t="s">
        <v>320</v>
      </c>
      <c r="C397" t="s">
        <v>831</v>
      </c>
      <c r="D397" t="s">
        <v>599</v>
      </c>
      <c r="E397" s="6">
        <v>130.2608695652174</v>
      </c>
      <c r="F397" s="6">
        <v>5.704347826086952</v>
      </c>
      <c r="G397" s="6">
        <v>0.13043478260869565</v>
      </c>
      <c r="H397" s="6">
        <v>0</v>
      </c>
      <c r="I397" s="6">
        <v>11.489130434782609</v>
      </c>
      <c r="J397" s="6">
        <v>0</v>
      </c>
      <c r="K397" s="6">
        <v>0</v>
      </c>
      <c r="L397" s="6">
        <v>5.6222826086956523</v>
      </c>
      <c r="M397" s="6">
        <v>5.5260869565217341</v>
      </c>
      <c r="N397" s="6">
        <v>0</v>
      </c>
      <c r="O397" s="6">
        <f>SUM(NonNurse[[#This Row],[Qualified Social Work Staff Hours]],NonNurse[[#This Row],[Other Social Work Staff Hours]])/NonNurse[[#This Row],[MDS Census]]</f>
        <v>4.2423230974632797E-2</v>
      </c>
      <c r="P397" s="6">
        <v>5.7293478260869533</v>
      </c>
      <c r="Q397" s="6">
        <v>0</v>
      </c>
      <c r="R397" s="6">
        <f>SUM(NonNurse[[#This Row],[Qualified Activities Professional Hours]],NonNurse[[#This Row],[Other Activities Professional Hours]])/NonNurse[[#This Row],[MDS Census]]</f>
        <v>4.3983644859813056E-2</v>
      </c>
      <c r="S397" s="6">
        <v>3.5446739130434777</v>
      </c>
      <c r="T397" s="6">
        <v>12.833913043478264</v>
      </c>
      <c r="U397" s="6">
        <v>0</v>
      </c>
      <c r="V397" s="6">
        <f>SUM(NonNurse[[#This Row],[Occupational Therapist Hours]],NonNurse[[#This Row],[OT Assistant Hours]],NonNurse[[#This Row],[OT Aide Hours]])/NonNurse[[#This Row],[MDS Census]]</f>
        <v>0.12573681575433912</v>
      </c>
      <c r="W397" s="6">
        <v>4.4742391304347828</v>
      </c>
      <c r="X397" s="6">
        <v>12.145000000000001</v>
      </c>
      <c r="Y397" s="6">
        <v>0</v>
      </c>
      <c r="Z397" s="6">
        <f>SUM(NonNurse[[#This Row],[Physical Therapist (PT) Hours]],NonNurse[[#This Row],[PT Assistant Hours]],NonNurse[[#This Row],[PT Aide Hours]])/NonNurse[[#This Row],[MDS Census]]</f>
        <v>0.1275842790387183</v>
      </c>
      <c r="AA397" s="6">
        <v>0</v>
      </c>
      <c r="AB397" s="6">
        <v>0</v>
      </c>
      <c r="AC397" s="6">
        <v>0</v>
      </c>
      <c r="AD397" s="6">
        <v>0</v>
      </c>
      <c r="AE397" s="6">
        <v>0</v>
      </c>
      <c r="AF397" s="6">
        <v>0</v>
      </c>
      <c r="AG397" s="6">
        <v>0</v>
      </c>
      <c r="AH397" s="1">
        <v>265701</v>
      </c>
      <c r="AI397">
        <v>7</v>
      </c>
    </row>
    <row r="398" spans="1:35" x14ac:dyDescent="0.25">
      <c r="A398" t="s">
        <v>496</v>
      </c>
      <c r="B398" t="s">
        <v>439</v>
      </c>
      <c r="C398" t="s">
        <v>761</v>
      </c>
      <c r="D398" t="s">
        <v>581</v>
      </c>
      <c r="E398" s="6">
        <v>57.489130434782609</v>
      </c>
      <c r="F398" s="6">
        <v>5.3043478260869561</v>
      </c>
      <c r="G398" s="6">
        <v>0.32608695652173914</v>
      </c>
      <c r="H398" s="6">
        <v>0.27206521739130435</v>
      </c>
      <c r="I398" s="6">
        <v>0.64130434782608692</v>
      </c>
      <c r="J398" s="6">
        <v>0</v>
      </c>
      <c r="K398" s="6">
        <v>0</v>
      </c>
      <c r="L398" s="6">
        <v>0.44086956521739123</v>
      </c>
      <c r="M398" s="6">
        <v>5.4356521739130423</v>
      </c>
      <c r="N398" s="6">
        <v>0</v>
      </c>
      <c r="O398" s="6">
        <f>SUM(NonNurse[[#This Row],[Qualified Social Work Staff Hours]],NonNurse[[#This Row],[Other Social Work Staff Hours]])/NonNurse[[#This Row],[MDS Census]]</f>
        <v>9.4550954811873686E-2</v>
      </c>
      <c r="P398" s="6">
        <v>4.7894565217391296</v>
      </c>
      <c r="Q398" s="6">
        <v>0</v>
      </c>
      <c r="R398" s="6">
        <f>SUM(NonNurse[[#This Row],[Qualified Activities Professional Hours]],NonNurse[[#This Row],[Other Activities Professional Hours]])/NonNurse[[#This Row],[MDS Census]]</f>
        <v>8.3310644734354303E-2</v>
      </c>
      <c r="S398" s="6">
        <v>0.51847826086956517</v>
      </c>
      <c r="T398" s="6">
        <v>1.4251086956521735</v>
      </c>
      <c r="U398" s="6">
        <v>0</v>
      </c>
      <c r="V398" s="6">
        <f>SUM(NonNurse[[#This Row],[Occupational Therapist Hours]],NonNurse[[#This Row],[OT Assistant Hours]],NonNurse[[#This Row],[OT Aide Hours]])/NonNurse[[#This Row],[MDS Census]]</f>
        <v>3.3807903195311011E-2</v>
      </c>
      <c r="W398" s="6">
        <v>0.42478260869565215</v>
      </c>
      <c r="X398" s="6">
        <v>2.1802173913043479</v>
      </c>
      <c r="Y398" s="6">
        <v>0</v>
      </c>
      <c r="Z398" s="6">
        <f>SUM(NonNurse[[#This Row],[Physical Therapist (PT) Hours]],NonNurse[[#This Row],[PT Assistant Hours]],NonNurse[[#This Row],[PT Aide Hours]])/NonNurse[[#This Row],[MDS Census]]</f>
        <v>4.531291359425222E-2</v>
      </c>
      <c r="AA398" s="6">
        <v>0</v>
      </c>
      <c r="AB398" s="6">
        <v>0</v>
      </c>
      <c r="AC398" s="6">
        <v>0</v>
      </c>
      <c r="AD398" s="6">
        <v>0</v>
      </c>
      <c r="AE398" s="6">
        <v>0</v>
      </c>
      <c r="AF398" s="6">
        <v>0</v>
      </c>
      <c r="AG398" s="6">
        <v>0</v>
      </c>
      <c r="AH398" s="1">
        <v>265852</v>
      </c>
      <c r="AI398">
        <v>7</v>
      </c>
    </row>
    <row r="399" spans="1:35" x14ac:dyDescent="0.25">
      <c r="A399" t="s">
        <v>496</v>
      </c>
      <c r="B399" t="s">
        <v>367</v>
      </c>
      <c r="C399" t="s">
        <v>761</v>
      </c>
      <c r="D399" t="s">
        <v>581</v>
      </c>
      <c r="E399" s="6">
        <v>49.532608695652172</v>
      </c>
      <c r="F399" s="6">
        <v>5.3913043478260869</v>
      </c>
      <c r="G399" s="6">
        <v>1.5217391304347825E-2</v>
      </c>
      <c r="H399" s="6">
        <v>0.2391304347826087</v>
      </c>
      <c r="I399" s="6">
        <v>0.71739130434782605</v>
      </c>
      <c r="J399" s="6">
        <v>0</v>
      </c>
      <c r="K399" s="6">
        <v>0</v>
      </c>
      <c r="L399" s="6">
        <v>0.78554347826086968</v>
      </c>
      <c r="M399" s="6">
        <v>0</v>
      </c>
      <c r="N399" s="6">
        <v>7.60554347826087</v>
      </c>
      <c r="O399" s="6">
        <f>SUM(NonNurse[[#This Row],[Qualified Social Work Staff Hours]],NonNurse[[#This Row],[Other Social Work Staff Hours]])/NonNurse[[#This Row],[MDS Census]]</f>
        <v>0.15354619267061664</v>
      </c>
      <c r="P399" s="6">
        <v>0</v>
      </c>
      <c r="Q399" s="6">
        <v>6.6429347826086955</v>
      </c>
      <c r="R399" s="6">
        <f>SUM(NonNurse[[#This Row],[Qualified Activities Professional Hours]],NonNurse[[#This Row],[Other Activities Professional Hours]])/NonNurse[[#This Row],[MDS Census]]</f>
        <v>0.13411235461926707</v>
      </c>
      <c r="S399" s="6">
        <v>1.1090217391304347</v>
      </c>
      <c r="T399" s="6">
        <v>3.3301086956521733</v>
      </c>
      <c r="U399" s="6">
        <v>0</v>
      </c>
      <c r="V399" s="6">
        <f>SUM(NonNurse[[#This Row],[Occupational Therapist Hours]],NonNurse[[#This Row],[OT Assistant Hours]],NonNurse[[#This Row],[OT Aide Hours]])/NonNurse[[#This Row],[MDS Census]]</f>
        <v>8.962036427474214E-2</v>
      </c>
      <c r="W399" s="6">
        <v>1.2789130434782607</v>
      </c>
      <c r="X399" s="6">
        <v>6.2028260869565237</v>
      </c>
      <c r="Y399" s="6">
        <v>0</v>
      </c>
      <c r="Z399" s="6">
        <f>SUM(NonNurse[[#This Row],[Physical Therapist (PT) Hours]],NonNurse[[#This Row],[PT Assistant Hours]],NonNurse[[#This Row],[PT Aide Hours]])/NonNurse[[#This Row],[MDS Census]]</f>
        <v>0.15104674127715606</v>
      </c>
      <c r="AA399" s="6">
        <v>0</v>
      </c>
      <c r="AB399" s="6">
        <v>0</v>
      </c>
      <c r="AC399" s="6">
        <v>0</v>
      </c>
      <c r="AD399" s="6">
        <v>0</v>
      </c>
      <c r="AE399" s="6">
        <v>0</v>
      </c>
      <c r="AF399" s="6">
        <v>0</v>
      </c>
      <c r="AG399" s="6">
        <v>0</v>
      </c>
      <c r="AH399" s="1">
        <v>265762</v>
      </c>
      <c r="AI399">
        <v>7</v>
      </c>
    </row>
    <row r="400" spans="1:35" x14ac:dyDescent="0.25">
      <c r="A400" t="s">
        <v>496</v>
      </c>
      <c r="B400" t="s">
        <v>424</v>
      </c>
      <c r="C400" t="s">
        <v>739</v>
      </c>
      <c r="D400" t="s">
        <v>602</v>
      </c>
      <c r="E400" s="6">
        <v>44.423913043478258</v>
      </c>
      <c r="F400" s="6">
        <v>4.1114130434782608</v>
      </c>
      <c r="G400" s="6">
        <v>0</v>
      </c>
      <c r="H400" s="6">
        <v>0</v>
      </c>
      <c r="I400" s="6">
        <v>0</v>
      </c>
      <c r="J400" s="6">
        <v>0</v>
      </c>
      <c r="K400" s="6">
        <v>0</v>
      </c>
      <c r="L400" s="6">
        <v>0.90152173913043487</v>
      </c>
      <c r="M400" s="6">
        <v>0</v>
      </c>
      <c r="N400" s="6">
        <v>0</v>
      </c>
      <c r="O400" s="6">
        <f>SUM(NonNurse[[#This Row],[Qualified Social Work Staff Hours]],NonNurse[[#This Row],[Other Social Work Staff Hours]])/NonNurse[[#This Row],[MDS Census]]</f>
        <v>0</v>
      </c>
      <c r="P400" s="6">
        <v>0</v>
      </c>
      <c r="Q400" s="6">
        <v>0</v>
      </c>
      <c r="R400" s="6">
        <f>SUM(NonNurse[[#This Row],[Qualified Activities Professional Hours]],NonNurse[[#This Row],[Other Activities Professional Hours]])/NonNurse[[#This Row],[MDS Census]]</f>
        <v>0</v>
      </c>
      <c r="S400" s="6">
        <v>2.4065217391304352</v>
      </c>
      <c r="T400" s="6">
        <v>2.8163043478260872</v>
      </c>
      <c r="U400" s="6">
        <v>0</v>
      </c>
      <c r="V400" s="6">
        <f>SUM(NonNurse[[#This Row],[Occupational Therapist Hours]],NonNurse[[#This Row],[OT Assistant Hours]],NonNurse[[#This Row],[OT Aide Hours]])/NonNurse[[#This Row],[MDS Census]]</f>
        <v>0.11756789821384882</v>
      </c>
      <c r="W400" s="6">
        <v>2.7493478260869568</v>
      </c>
      <c r="X400" s="6">
        <v>5.8079347826086947</v>
      </c>
      <c r="Y400" s="6">
        <v>0</v>
      </c>
      <c r="Z400" s="6">
        <f>SUM(NonNurse[[#This Row],[Physical Therapist (PT) Hours]],NonNurse[[#This Row],[PT Assistant Hours]],NonNurse[[#This Row],[PT Aide Hours]])/NonNurse[[#This Row],[MDS Census]]</f>
        <v>0.19262784438463421</v>
      </c>
      <c r="AA400" s="6">
        <v>0</v>
      </c>
      <c r="AB400" s="6">
        <v>0</v>
      </c>
      <c r="AC400" s="6">
        <v>0</v>
      </c>
      <c r="AD400" s="6">
        <v>0</v>
      </c>
      <c r="AE400" s="6">
        <v>0</v>
      </c>
      <c r="AF400" s="6">
        <v>0</v>
      </c>
      <c r="AG400" s="6">
        <v>0</v>
      </c>
      <c r="AH400" s="1">
        <v>265837</v>
      </c>
      <c r="AI400">
        <v>7</v>
      </c>
    </row>
    <row r="401" spans="1:35" x14ac:dyDescent="0.25">
      <c r="A401" t="s">
        <v>496</v>
      </c>
      <c r="B401" t="s">
        <v>254</v>
      </c>
      <c r="C401" t="s">
        <v>716</v>
      </c>
      <c r="D401" t="s">
        <v>593</v>
      </c>
      <c r="E401" s="6">
        <v>59.695652173913047</v>
      </c>
      <c r="F401" s="6">
        <v>5.4782608695652177</v>
      </c>
      <c r="G401" s="6">
        <v>8.6956521739130432E-2</v>
      </c>
      <c r="H401" s="6">
        <v>0.11793478260869567</v>
      </c>
      <c r="I401" s="6">
        <v>0.61956521739130432</v>
      </c>
      <c r="J401" s="6">
        <v>0</v>
      </c>
      <c r="K401" s="6">
        <v>0</v>
      </c>
      <c r="L401" s="6">
        <v>1.4939130434782606</v>
      </c>
      <c r="M401" s="6">
        <v>4.4507608695652161</v>
      </c>
      <c r="N401" s="6">
        <v>8.9641304347826072</v>
      </c>
      <c r="O401" s="6">
        <f>SUM(NonNurse[[#This Row],[Qualified Social Work Staff Hours]],NonNurse[[#This Row],[Other Social Work Staff Hours]])/NonNurse[[#This Row],[MDS Census]]</f>
        <v>0.22472141296431164</v>
      </c>
      <c r="P401" s="6">
        <v>4.8910869565217379</v>
      </c>
      <c r="Q401" s="6">
        <v>4.2632608695652179</v>
      </c>
      <c r="R401" s="6">
        <f>SUM(NonNurse[[#This Row],[Qualified Activities Professional Hours]],NonNurse[[#This Row],[Other Activities Professional Hours]])/NonNurse[[#This Row],[MDS Census]]</f>
        <v>0.1533503277494537</v>
      </c>
      <c r="S401" s="6">
        <v>1.5195652173913041</v>
      </c>
      <c r="T401" s="6">
        <v>0</v>
      </c>
      <c r="U401" s="6">
        <v>6.6413043478260869</v>
      </c>
      <c r="V401" s="6">
        <f>SUM(NonNurse[[#This Row],[Occupational Therapist Hours]],NonNurse[[#This Row],[OT Assistant Hours]],NonNurse[[#This Row],[OT Aide Hours]])/NonNurse[[#This Row],[MDS Census]]</f>
        <v>0.13670793882010196</v>
      </c>
      <c r="W401" s="6">
        <v>2.5908695652173916</v>
      </c>
      <c r="X401" s="6">
        <v>0</v>
      </c>
      <c r="Y401" s="6">
        <v>4.0760869565217392</v>
      </c>
      <c r="Z401" s="6">
        <f>SUM(NonNurse[[#This Row],[Physical Therapist (PT) Hours]],NonNurse[[#This Row],[PT Assistant Hours]],NonNurse[[#This Row],[PT Aide Hours]])/NonNurse[[#This Row],[MDS Census]]</f>
        <v>0.11168244719592134</v>
      </c>
      <c r="AA401" s="6">
        <v>0</v>
      </c>
      <c r="AB401" s="6">
        <v>0</v>
      </c>
      <c r="AC401" s="6">
        <v>0</v>
      </c>
      <c r="AD401" s="6">
        <v>0</v>
      </c>
      <c r="AE401" s="6">
        <v>0</v>
      </c>
      <c r="AF401" s="6">
        <v>0</v>
      </c>
      <c r="AG401" s="6">
        <v>0</v>
      </c>
      <c r="AH401" s="1">
        <v>265586</v>
      </c>
      <c r="AI401">
        <v>7</v>
      </c>
    </row>
    <row r="402" spans="1:35" x14ac:dyDescent="0.25">
      <c r="A402" t="s">
        <v>496</v>
      </c>
      <c r="B402" t="s">
        <v>295</v>
      </c>
      <c r="C402" t="s">
        <v>754</v>
      </c>
      <c r="D402" t="s">
        <v>562</v>
      </c>
      <c r="E402" s="6">
        <v>66.293478260869563</v>
      </c>
      <c r="F402" s="6">
        <v>5.3288043478260869</v>
      </c>
      <c r="G402" s="6">
        <v>0.28260869565217389</v>
      </c>
      <c r="H402" s="6">
        <v>0</v>
      </c>
      <c r="I402" s="6">
        <v>0</v>
      </c>
      <c r="J402" s="6">
        <v>0</v>
      </c>
      <c r="K402" s="6">
        <v>0</v>
      </c>
      <c r="L402" s="6">
        <v>0.6464130434782609</v>
      </c>
      <c r="M402" s="6">
        <v>5.1875</v>
      </c>
      <c r="N402" s="6">
        <v>0</v>
      </c>
      <c r="O402" s="6">
        <f>SUM(NonNurse[[#This Row],[Qualified Social Work Staff Hours]],NonNurse[[#This Row],[Other Social Work Staff Hours]])/NonNurse[[#This Row],[MDS Census]]</f>
        <v>7.8250532874241677E-2</v>
      </c>
      <c r="P402" s="6">
        <v>5.125</v>
      </c>
      <c r="Q402" s="6">
        <v>5.2451086956521742</v>
      </c>
      <c r="R402" s="6">
        <f>SUM(NonNurse[[#This Row],[Qualified Activities Professional Hours]],NonNurse[[#This Row],[Other Activities Professional Hours]])/NonNurse[[#This Row],[MDS Census]]</f>
        <v>0.15642728316117396</v>
      </c>
      <c r="S402" s="6">
        <v>0.70782608695652183</v>
      </c>
      <c r="T402" s="6">
        <v>5.4663043478260853</v>
      </c>
      <c r="U402" s="6">
        <v>0</v>
      </c>
      <c r="V402" s="6">
        <f>SUM(NonNurse[[#This Row],[Occupational Therapist Hours]],NonNurse[[#This Row],[OT Assistant Hours]],NonNurse[[#This Row],[OT Aide Hours]])/NonNurse[[#This Row],[MDS Census]]</f>
        <v>9.3133300541072286E-2</v>
      </c>
      <c r="W402" s="6">
        <v>0.79739130434782612</v>
      </c>
      <c r="X402" s="6">
        <v>4.4853260869565217</v>
      </c>
      <c r="Y402" s="6">
        <v>0</v>
      </c>
      <c r="Z402" s="6">
        <f>SUM(NonNurse[[#This Row],[Physical Therapist (PT) Hours]],NonNurse[[#This Row],[PT Assistant Hours]],NonNurse[[#This Row],[PT Aide Hours]])/NonNurse[[#This Row],[MDS Census]]</f>
        <v>7.9686833907197913E-2</v>
      </c>
      <c r="AA402" s="6">
        <v>0</v>
      </c>
      <c r="AB402" s="6">
        <v>0</v>
      </c>
      <c r="AC402" s="6">
        <v>0</v>
      </c>
      <c r="AD402" s="6">
        <v>21.258152173913043</v>
      </c>
      <c r="AE402" s="6">
        <v>0</v>
      </c>
      <c r="AF402" s="6">
        <v>0</v>
      </c>
      <c r="AG402" s="6">
        <v>0</v>
      </c>
      <c r="AH402" s="1">
        <v>265661</v>
      </c>
      <c r="AI402">
        <v>7</v>
      </c>
    </row>
    <row r="403" spans="1:35" x14ac:dyDescent="0.25">
      <c r="A403" t="s">
        <v>496</v>
      </c>
      <c r="B403" t="s">
        <v>255</v>
      </c>
      <c r="C403" t="s">
        <v>809</v>
      </c>
      <c r="D403" t="s">
        <v>589</v>
      </c>
      <c r="E403" s="6">
        <v>67.630434782608702</v>
      </c>
      <c r="F403" s="6">
        <v>5.5652173913043477</v>
      </c>
      <c r="G403" s="6">
        <v>0.15543478260869567</v>
      </c>
      <c r="H403" s="6">
        <v>0.36956521739130432</v>
      </c>
      <c r="I403" s="6">
        <v>1.4456521739130435</v>
      </c>
      <c r="J403" s="6">
        <v>0</v>
      </c>
      <c r="K403" s="6">
        <v>0</v>
      </c>
      <c r="L403" s="6">
        <v>1.858913043478261</v>
      </c>
      <c r="M403" s="6">
        <v>0</v>
      </c>
      <c r="N403" s="6">
        <v>9.0336956521739129</v>
      </c>
      <c r="O403" s="6">
        <f>SUM(NonNurse[[#This Row],[Qualified Social Work Staff Hours]],NonNurse[[#This Row],[Other Social Work Staff Hours]])/NonNurse[[#This Row],[MDS Census]]</f>
        <v>0.13357441337190612</v>
      </c>
      <c r="P403" s="6">
        <v>0</v>
      </c>
      <c r="Q403" s="6">
        <v>1.3498913043478262</v>
      </c>
      <c r="R403" s="6">
        <f>SUM(NonNurse[[#This Row],[Qualified Activities Professional Hours]],NonNurse[[#This Row],[Other Activities Professional Hours]])/NonNurse[[#This Row],[MDS Census]]</f>
        <v>1.9959819993571198E-2</v>
      </c>
      <c r="S403" s="6">
        <v>4.7823913043478274</v>
      </c>
      <c r="T403" s="6">
        <v>3.2920652173913032</v>
      </c>
      <c r="U403" s="6">
        <v>0</v>
      </c>
      <c r="V403" s="6">
        <f>SUM(NonNurse[[#This Row],[Occupational Therapist Hours]],NonNurse[[#This Row],[OT Assistant Hours]],NonNurse[[#This Row],[OT Aide Hours]])/NonNurse[[#This Row],[MDS Census]]</f>
        <v>0.11939087110253935</v>
      </c>
      <c r="W403" s="6">
        <v>1.2223913043478263</v>
      </c>
      <c r="X403" s="6">
        <v>3.9373913043478264</v>
      </c>
      <c r="Y403" s="6">
        <v>1.0869565217391304E-2</v>
      </c>
      <c r="Z403" s="6">
        <f>SUM(NonNurse[[#This Row],[Physical Therapist (PT) Hours]],NonNurse[[#This Row],[PT Assistant Hours]],NonNurse[[#This Row],[PT Aide Hours]])/NonNurse[[#This Row],[MDS Census]]</f>
        <v>7.6454516232722605E-2</v>
      </c>
      <c r="AA403" s="6">
        <v>0</v>
      </c>
      <c r="AB403" s="6">
        <v>0</v>
      </c>
      <c r="AC403" s="6">
        <v>0</v>
      </c>
      <c r="AD403" s="6">
        <v>0</v>
      </c>
      <c r="AE403" s="6">
        <v>0</v>
      </c>
      <c r="AF403" s="6">
        <v>0</v>
      </c>
      <c r="AG403" s="6">
        <v>0</v>
      </c>
      <c r="AH403" s="1">
        <v>265589</v>
      </c>
      <c r="AI403">
        <v>7</v>
      </c>
    </row>
    <row r="404" spans="1:35" x14ac:dyDescent="0.25">
      <c r="A404" t="s">
        <v>496</v>
      </c>
      <c r="B404" t="s">
        <v>23</v>
      </c>
      <c r="C404" t="s">
        <v>726</v>
      </c>
      <c r="D404" t="s">
        <v>593</v>
      </c>
      <c r="E404" s="6">
        <v>143.96739130434781</v>
      </c>
      <c r="F404" s="6">
        <v>5.1304347826086953</v>
      </c>
      <c r="G404" s="6">
        <v>0</v>
      </c>
      <c r="H404" s="6">
        <v>0</v>
      </c>
      <c r="I404" s="6">
        <v>5.1304347826086953</v>
      </c>
      <c r="J404" s="6">
        <v>0</v>
      </c>
      <c r="K404" s="6">
        <v>0</v>
      </c>
      <c r="L404" s="6">
        <v>5.246847826086956</v>
      </c>
      <c r="M404" s="6">
        <v>4.9565217391304346</v>
      </c>
      <c r="N404" s="6">
        <v>0</v>
      </c>
      <c r="O404" s="6">
        <f>SUM(NonNurse[[#This Row],[Qualified Social Work Staff Hours]],NonNurse[[#This Row],[Other Social Work Staff Hours]])/NonNurse[[#This Row],[MDS Census]]</f>
        <v>3.4428086070215178E-2</v>
      </c>
      <c r="P404" s="6">
        <v>5.7509782608695659</v>
      </c>
      <c r="Q404" s="6">
        <v>3.7232608695652183</v>
      </c>
      <c r="R404" s="6">
        <f>SUM(NonNurse[[#This Row],[Qualified Activities Professional Hours]],NonNurse[[#This Row],[Other Activities Professional Hours]])/NonNurse[[#This Row],[MDS Census]]</f>
        <v>6.5808229520573816E-2</v>
      </c>
      <c r="S404" s="6">
        <v>4.6379347826086947</v>
      </c>
      <c r="T404" s="6">
        <v>7.4823913043478232</v>
      </c>
      <c r="U404" s="6">
        <v>0</v>
      </c>
      <c r="V404" s="6">
        <f>SUM(NonNurse[[#This Row],[Occupational Therapist Hours]],NonNurse[[#This Row],[OT Assistant Hours]],NonNurse[[#This Row],[OT Aide Hours]])/NonNurse[[#This Row],[MDS Census]]</f>
        <v>8.4187995469988647E-2</v>
      </c>
      <c r="W404" s="6">
        <v>4.7480434782608691</v>
      </c>
      <c r="X404" s="6">
        <v>7.2410869565217384</v>
      </c>
      <c r="Y404" s="6">
        <v>0</v>
      </c>
      <c r="Z404" s="6">
        <f>SUM(NonNurse[[#This Row],[Physical Therapist (PT) Hours]],NonNurse[[#This Row],[PT Assistant Hours]],NonNurse[[#This Row],[PT Aide Hours]])/NonNurse[[#This Row],[MDS Census]]</f>
        <v>8.3276708191770479E-2</v>
      </c>
      <c r="AA404" s="6">
        <v>0</v>
      </c>
      <c r="AB404" s="6">
        <v>0</v>
      </c>
      <c r="AC404" s="6">
        <v>0</v>
      </c>
      <c r="AD404" s="6">
        <v>0</v>
      </c>
      <c r="AE404" s="6">
        <v>0</v>
      </c>
      <c r="AF404" s="6">
        <v>0</v>
      </c>
      <c r="AG404" s="6">
        <v>0</v>
      </c>
      <c r="AH404" s="1">
        <v>265120</v>
      </c>
      <c r="AI404">
        <v>7</v>
      </c>
    </row>
    <row r="405" spans="1:35" x14ac:dyDescent="0.25">
      <c r="A405" t="s">
        <v>496</v>
      </c>
      <c r="B405" t="s">
        <v>450</v>
      </c>
      <c r="C405" t="s">
        <v>859</v>
      </c>
      <c r="D405" t="s">
        <v>542</v>
      </c>
      <c r="E405" s="6">
        <v>40.836956521739133</v>
      </c>
      <c r="F405" s="6">
        <v>5.5652173913043477</v>
      </c>
      <c r="G405" s="6">
        <v>0.19565217391304349</v>
      </c>
      <c r="H405" s="6">
        <v>0.22826086956521738</v>
      </c>
      <c r="I405" s="6">
        <v>2.1739130434782608E-2</v>
      </c>
      <c r="J405" s="6">
        <v>0</v>
      </c>
      <c r="K405" s="6">
        <v>0</v>
      </c>
      <c r="L405" s="6">
        <v>0.78152173913043488</v>
      </c>
      <c r="M405" s="6">
        <v>0</v>
      </c>
      <c r="N405" s="6">
        <v>6.9680434782608698</v>
      </c>
      <c r="O405" s="6">
        <f>SUM(NonNurse[[#This Row],[Qualified Social Work Staff Hours]],NonNurse[[#This Row],[Other Social Work Staff Hours]])/NonNurse[[#This Row],[MDS Census]]</f>
        <v>0.17063082246473249</v>
      </c>
      <c r="P405" s="6">
        <v>0</v>
      </c>
      <c r="Q405" s="6">
        <v>6.4151086956521723</v>
      </c>
      <c r="R405" s="6">
        <f>SUM(NonNurse[[#This Row],[Qualified Activities Professional Hours]],NonNurse[[#This Row],[Other Activities Professional Hours]])/NonNurse[[#This Row],[MDS Census]]</f>
        <v>0.15709076390737287</v>
      </c>
      <c r="S405" s="6">
        <v>0.70869565217391306</v>
      </c>
      <c r="T405" s="6">
        <v>4.1099999999999994</v>
      </c>
      <c r="U405" s="6">
        <v>0</v>
      </c>
      <c r="V405" s="6">
        <f>SUM(NonNurse[[#This Row],[Occupational Therapist Hours]],NonNurse[[#This Row],[OT Assistant Hours]],NonNurse[[#This Row],[OT Aide Hours]])/NonNurse[[#This Row],[MDS Census]]</f>
        <v>0.11799840298110191</v>
      </c>
      <c r="W405" s="6">
        <v>1.0485869565217392</v>
      </c>
      <c r="X405" s="6">
        <v>4.8801086956521758</v>
      </c>
      <c r="Y405" s="6">
        <v>0</v>
      </c>
      <c r="Z405" s="6">
        <f>SUM(NonNurse[[#This Row],[Physical Therapist (PT) Hours]],NonNurse[[#This Row],[PT Assistant Hours]],NonNurse[[#This Row],[PT Aide Hours]])/NonNurse[[#This Row],[MDS Census]]</f>
        <v>0.14517966462603146</v>
      </c>
      <c r="AA405" s="6">
        <v>0</v>
      </c>
      <c r="AB405" s="6">
        <v>0</v>
      </c>
      <c r="AC405" s="6">
        <v>0</v>
      </c>
      <c r="AD405" s="6">
        <v>0</v>
      </c>
      <c r="AE405" s="6">
        <v>0</v>
      </c>
      <c r="AF405" s="6">
        <v>0</v>
      </c>
      <c r="AG405" s="6">
        <v>0</v>
      </c>
      <c r="AH405" s="1">
        <v>265866</v>
      </c>
      <c r="AI405">
        <v>7</v>
      </c>
    </row>
    <row r="406" spans="1:35" x14ac:dyDescent="0.25">
      <c r="A406" t="s">
        <v>496</v>
      </c>
      <c r="B406" t="s">
        <v>403</v>
      </c>
      <c r="C406" t="s">
        <v>739</v>
      </c>
      <c r="D406" t="s">
        <v>602</v>
      </c>
      <c r="E406" s="6">
        <v>46.281690140845072</v>
      </c>
      <c r="F406" s="6">
        <v>5.6338028169014081</v>
      </c>
      <c r="G406" s="6">
        <v>0</v>
      </c>
      <c r="H406" s="6">
        <v>0</v>
      </c>
      <c r="I406" s="6">
        <v>0.14084507042253522</v>
      </c>
      <c r="J406" s="6">
        <v>0</v>
      </c>
      <c r="K406" s="6">
        <v>0</v>
      </c>
      <c r="L406" s="6">
        <v>0.94211267605633808</v>
      </c>
      <c r="M406" s="6">
        <v>0</v>
      </c>
      <c r="N406" s="6">
        <v>5.9230985915492962</v>
      </c>
      <c r="O406" s="6">
        <f>SUM(NonNurse[[#This Row],[Qualified Social Work Staff Hours]],NonNurse[[#This Row],[Other Social Work Staff Hours]])/NonNurse[[#This Row],[MDS Census]]</f>
        <v>0.12797930614729155</v>
      </c>
      <c r="P406" s="6">
        <v>0</v>
      </c>
      <c r="Q406" s="6">
        <v>8.8677464788732383</v>
      </c>
      <c r="R406" s="6">
        <f>SUM(NonNurse[[#This Row],[Qualified Activities Professional Hours]],NonNurse[[#This Row],[Other Activities Professional Hours]])/NonNurse[[#This Row],[MDS Census]]</f>
        <v>0.19160377358490563</v>
      </c>
      <c r="S406" s="6">
        <v>0.91000000000000014</v>
      </c>
      <c r="T406" s="6">
        <v>3.3105633802816889</v>
      </c>
      <c r="U406" s="6">
        <v>0</v>
      </c>
      <c r="V406" s="6">
        <f>SUM(NonNurse[[#This Row],[Occupational Therapist Hours]],NonNurse[[#This Row],[OT Assistant Hours]],NonNurse[[#This Row],[OT Aide Hours]])/NonNurse[[#This Row],[MDS Census]]</f>
        <v>9.1192939744370025E-2</v>
      </c>
      <c r="W406" s="6">
        <v>1.0860563380281691</v>
      </c>
      <c r="X406" s="6">
        <v>2.3167605633802815</v>
      </c>
      <c r="Y406" s="6">
        <v>0</v>
      </c>
      <c r="Z406" s="6">
        <f>SUM(NonNurse[[#This Row],[Physical Therapist (PT) Hours]],NonNurse[[#This Row],[PT Assistant Hours]],NonNurse[[#This Row],[PT Aide Hours]])/NonNurse[[#This Row],[MDS Census]]</f>
        <v>7.3524041387705408E-2</v>
      </c>
      <c r="AA406" s="6">
        <v>0</v>
      </c>
      <c r="AB406" s="6">
        <v>0</v>
      </c>
      <c r="AC406" s="6">
        <v>0</v>
      </c>
      <c r="AD406" s="6">
        <v>0</v>
      </c>
      <c r="AE406" s="6">
        <v>0</v>
      </c>
      <c r="AF406" s="6">
        <v>0</v>
      </c>
      <c r="AG406" s="6">
        <v>0</v>
      </c>
      <c r="AH406" s="1">
        <v>265810</v>
      </c>
      <c r="AI406">
        <v>7</v>
      </c>
    </row>
    <row r="407" spans="1:35" x14ac:dyDescent="0.25">
      <c r="A407" t="s">
        <v>496</v>
      </c>
      <c r="B407" t="s">
        <v>383</v>
      </c>
      <c r="C407" t="s">
        <v>681</v>
      </c>
      <c r="D407" t="s">
        <v>567</v>
      </c>
      <c r="E407" s="6">
        <v>51.507042253521128</v>
      </c>
      <c r="F407" s="6">
        <v>5.6338028169014081</v>
      </c>
      <c r="G407" s="6">
        <v>0</v>
      </c>
      <c r="H407" s="6">
        <v>0</v>
      </c>
      <c r="I407" s="6">
        <v>0.22535211267605634</v>
      </c>
      <c r="J407" s="6">
        <v>0</v>
      </c>
      <c r="K407" s="6">
        <v>0</v>
      </c>
      <c r="L407" s="6">
        <v>0</v>
      </c>
      <c r="M407" s="6">
        <v>0</v>
      </c>
      <c r="N407" s="6">
        <v>5.1511267605633817</v>
      </c>
      <c r="O407" s="6">
        <f>SUM(NonNurse[[#This Row],[Qualified Social Work Staff Hours]],NonNurse[[#This Row],[Other Social Work Staff Hours]])/NonNurse[[#This Row],[MDS Census]]</f>
        <v>0.10000820344544711</v>
      </c>
      <c r="P407" s="6">
        <v>0</v>
      </c>
      <c r="Q407" s="6">
        <v>5.5542253521126757</v>
      </c>
      <c r="R407" s="6">
        <f>SUM(NonNurse[[#This Row],[Qualified Activities Professional Hours]],NonNurse[[#This Row],[Other Activities Professional Hours]])/NonNurse[[#This Row],[MDS Census]]</f>
        <v>0.10783429040196882</v>
      </c>
      <c r="S407" s="6">
        <v>2.8604225352112675</v>
      </c>
      <c r="T407" s="6">
        <v>5.5492957746478881E-2</v>
      </c>
      <c r="U407" s="6">
        <v>0</v>
      </c>
      <c r="V407" s="6">
        <f>SUM(NonNurse[[#This Row],[Occupational Therapist Hours]],NonNurse[[#This Row],[OT Assistant Hours]],NonNurse[[#This Row],[OT Aide Hours]])/NonNurse[[#This Row],[MDS Census]]</f>
        <v>5.6611977030352742E-2</v>
      </c>
      <c r="W407" s="6">
        <v>0.42507042253521127</v>
      </c>
      <c r="X407" s="6">
        <v>2.5512676056338028</v>
      </c>
      <c r="Y407" s="6">
        <v>0</v>
      </c>
      <c r="Z407" s="6">
        <f>SUM(NonNurse[[#This Row],[Physical Therapist (PT) Hours]],NonNurse[[#This Row],[PT Assistant Hours]],NonNurse[[#This Row],[PT Aide Hours]])/NonNurse[[#This Row],[MDS Census]]</f>
        <v>5.7785069729286299E-2</v>
      </c>
      <c r="AA407" s="6">
        <v>0</v>
      </c>
      <c r="AB407" s="6">
        <v>0</v>
      </c>
      <c r="AC407" s="6">
        <v>0</v>
      </c>
      <c r="AD407" s="6">
        <v>0</v>
      </c>
      <c r="AE407" s="6">
        <v>0</v>
      </c>
      <c r="AF407" s="6">
        <v>0</v>
      </c>
      <c r="AG407" s="6">
        <v>0</v>
      </c>
      <c r="AH407" s="1">
        <v>265785</v>
      </c>
      <c r="AI407">
        <v>7</v>
      </c>
    </row>
    <row r="408" spans="1:35" x14ac:dyDescent="0.25">
      <c r="A408" t="s">
        <v>496</v>
      </c>
      <c r="B408" t="s">
        <v>376</v>
      </c>
      <c r="C408" t="s">
        <v>703</v>
      </c>
      <c r="D408" t="s">
        <v>523</v>
      </c>
      <c r="E408" s="6">
        <v>46.183098591549296</v>
      </c>
      <c r="F408" s="6">
        <v>5.746478873239437</v>
      </c>
      <c r="G408" s="6">
        <v>0</v>
      </c>
      <c r="H408" s="6">
        <v>0</v>
      </c>
      <c r="I408" s="6">
        <v>0.29577464788732394</v>
      </c>
      <c r="J408" s="6">
        <v>0</v>
      </c>
      <c r="K408" s="6">
        <v>0</v>
      </c>
      <c r="L408" s="6">
        <v>1.1305633802816899</v>
      </c>
      <c r="M408" s="6">
        <v>0</v>
      </c>
      <c r="N408" s="6">
        <v>4.2460563380281684</v>
      </c>
      <c r="O408" s="6">
        <f>SUM(NonNurse[[#This Row],[Qualified Social Work Staff Hours]],NonNurse[[#This Row],[Other Social Work Staff Hours]])/NonNurse[[#This Row],[MDS Census]]</f>
        <v>9.1939615736505012E-2</v>
      </c>
      <c r="P408" s="6">
        <v>0</v>
      </c>
      <c r="Q408" s="6">
        <v>10.417887323943663</v>
      </c>
      <c r="R408" s="6">
        <f>SUM(NonNurse[[#This Row],[Qualified Activities Professional Hours]],NonNurse[[#This Row],[Other Activities Professional Hours]])/NonNurse[[#This Row],[MDS Census]]</f>
        <v>0.22557792009759076</v>
      </c>
      <c r="S408" s="6">
        <v>1.2736619718309865</v>
      </c>
      <c r="T408" s="6">
        <v>4.7792957746478875</v>
      </c>
      <c r="U408" s="6">
        <v>0</v>
      </c>
      <c r="V408" s="6">
        <f>SUM(NonNurse[[#This Row],[Occupational Therapist Hours]],NonNurse[[#This Row],[OT Assistant Hours]],NonNurse[[#This Row],[OT Aide Hours]])/NonNurse[[#This Row],[MDS Census]]</f>
        <v>0.13106434888685578</v>
      </c>
      <c r="W408" s="6">
        <v>1.2464788732394365</v>
      </c>
      <c r="X408" s="6">
        <v>2.6515492957746472</v>
      </c>
      <c r="Y408" s="6">
        <v>1.9295774647887325</v>
      </c>
      <c r="Z408" s="6">
        <f>SUM(NonNurse[[#This Row],[Physical Therapist (PT) Hours]],NonNurse[[#This Row],[PT Assistant Hours]],NonNurse[[#This Row],[PT Aide Hours]])/NonNurse[[#This Row],[MDS Census]]</f>
        <v>0.12618481244281793</v>
      </c>
      <c r="AA408" s="6">
        <v>0</v>
      </c>
      <c r="AB408" s="6">
        <v>0</v>
      </c>
      <c r="AC408" s="6">
        <v>0</v>
      </c>
      <c r="AD408" s="6">
        <v>0</v>
      </c>
      <c r="AE408" s="6">
        <v>0</v>
      </c>
      <c r="AF408" s="6">
        <v>0</v>
      </c>
      <c r="AG408" s="6">
        <v>0</v>
      </c>
      <c r="AH408" s="1">
        <v>265772</v>
      </c>
      <c r="AI408">
        <v>7</v>
      </c>
    </row>
    <row r="409" spans="1:35" x14ac:dyDescent="0.25">
      <c r="A409" t="s">
        <v>496</v>
      </c>
      <c r="B409" t="s">
        <v>121</v>
      </c>
      <c r="C409" t="s">
        <v>726</v>
      </c>
      <c r="D409" t="s">
        <v>593</v>
      </c>
      <c r="E409" s="6">
        <v>85.845070422535215</v>
      </c>
      <c r="F409" s="6">
        <v>5.6338028169014081</v>
      </c>
      <c r="G409" s="6">
        <v>0</v>
      </c>
      <c r="H409" s="6">
        <v>0</v>
      </c>
      <c r="I409" s="6">
        <v>0.30985915492957744</v>
      </c>
      <c r="J409" s="6">
        <v>0</v>
      </c>
      <c r="K409" s="6">
        <v>0</v>
      </c>
      <c r="L409" s="6">
        <v>1.6660563380281692</v>
      </c>
      <c r="M409" s="6">
        <v>0</v>
      </c>
      <c r="N409" s="6">
        <v>6.7861971830985919</v>
      </c>
      <c r="O409" s="6">
        <f>SUM(NonNurse[[#This Row],[Qualified Social Work Staff Hours]],NonNurse[[#This Row],[Other Social Work Staff Hours]])/NonNurse[[#This Row],[MDS Census]]</f>
        <v>7.9051681706316657E-2</v>
      </c>
      <c r="P409" s="6">
        <v>0</v>
      </c>
      <c r="Q409" s="6">
        <v>10.472112676056337</v>
      </c>
      <c r="R409" s="6">
        <f>SUM(NonNurse[[#This Row],[Qualified Activities Professional Hours]],NonNurse[[#This Row],[Other Activities Professional Hours]])/NonNurse[[#This Row],[MDS Census]]</f>
        <v>0.12198851517637406</v>
      </c>
      <c r="S409" s="6">
        <v>1.820140845070422</v>
      </c>
      <c r="T409" s="6">
        <v>5.8550704225352099</v>
      </c>
      <c r="U409" s="6">
        <v>0</v>
      </c>
      <c r="V409" s="6">
        <f>SUM(NonNurse[[#This Row],[Occupational Therapist Hours]],NonNurse[[#This Row],[OT Assistant Hours]],NonNurse[[#This Row],[OT Aide Hours]])/NonNurse[[#This Row],[MDS Census]]</f>
        <v>8.9407711238720239E-2</v>
      </c>
      <c r="W409" s="6">
        <v>4.4680281690140848</v>
      </c>
      <c r="X409" s="6">
        <v>4.9566197183098577</v>
      </c>
      <c r="Y409" s="6">
        <v>0</v>
      </c>
      <c r="Z409" s="6">
        <f>SUM(NonNurse[[#This Row],[Physical Therapist (PT) Hours]],NonNurse[[#This Row],[PT Assistant Hours]],NonNurse[[#This Row],[PT Aide Hours]])/NonNurse[[#This Row],[MDS Census]]</f>
        <v>0.1097867104183757</v>
      </c>
      <c r="AA409" s="6">
        <v>0</v>
      </c>
      <c r="AB409" s="6">
        <v>0</v>
      </c>
      <c r="AC409" s="6">
        <v>0</v>
      </c>
      <c r="AD409" s="6">
        <v>0</v>
      </c>
      <c r="AE409" s="6">
        <v>0</v>
      </c>
      <c r="AF409" s="6">
        <v>0</v>
      </c>
      <c r="AG409" s="6">
        <v>0</v>
      </c>
      <c r="AH409" s="1">
        <v>265365</v>
      </c>
      <c r="AI409">
        <v>7</v>
      </c>
    </row>
    <row r="410" spans="1:35" x14ac:dyDescent="0.25">
      <c r="A410" t="s">
        <v>496</v>
      </c>
      <c r="B410" t="s">
        <v>289</v>
      </c>
      <c r="C410" t="s">
        <v>822</v>
      </c>
      <c r="D410" t="s">
        <v>624</v>
      </c>
      <c r="E410" s="6">
        <v>46.563380281690144</v>
      </c>
      <c r="F410" s="6">
        <v>5.3967605633802824</v>
      </c>
      <c r="G410" s="6">
        <v>0</v>
      </c>
      <c r="H410" s="6">
        <v>0</v>
      </c>
      <c r="I410" s="6">
        <v>0</v>
      </c>
      <c r="J410" s="6">
        <v>0</v>
      </c>
      <c r="K410" s="6">
        <v>0</v>
      </c>
      <c r="L410" s="6">
        <v>2.0383098591549293</v>
      </c>
      <c r="M410" s="6">
        <v>0</v>
      </c>
      <c r="N410" s="6">
        <v>5.6270422535211271</v>
      </c>
      <c r="O410" s="6">
        <f>SUM(NonNurse[[#This Row],[Qualified Social Work Staff Hours]],NonNurse[[#This Row],[Other Social Work Staff Hours]])/NonNurse[[#This Row],[MDS Census]]</f>
        <v>0.12084694494857834</v>
      </c>
      <c r="P410" s="6">
        <v>0</v>
      </c>
      <c r="Q410" s="6">
        <v>7.6529577464788732</v>
      </c>
      <c r="R410" s="6">
        <f>SUM(NonNurse[[#This Row],[Qualified Activities Professional Hours]],NonNurse[[#This Row],[Other Activities Professional Hours]])/NonNurse[[#This Row],[MDS Census]]</f>
        <v>0.16435571687840289</v>
      </c>
      <c r="S410" s="6">
        <v>1.2471830985915493</v>
      </c>
      <c r="T410" s="6">
        <v>4.8169014084507022</v>
      </c>
      <c r="U410" s="6">
        <v>0</v>
      </c>
      <c r="V410" s="6">
        <f>SUM(NonNurse[[#This Row],[Occupational Therapist Hours]],NonNurse[[#This Row],[OT Assistant Hours]],NonNurse[[#This Row],[OT Aide Hours]])/NonNurse[[#This Row],[MDS Census]]</f>
        <v>0.13023290986085898</v>
      </c>
      <c r="W410" s="6">
        <v>0.8784507042253521</v>
      </c>
      <c r="X410" s="6">
        <v>5.3057746478873238</v>
      </c>
      <c r="Y410" s="6">
        <v>0</v>
      </c>
      <c r="Z410" s="6">
        <f>SUM(NonNurse[[#This Row],[Physical Therapist (PT) Hours]],NonNurse[[#This Row],[PT Assistant Hours]],NonNurse[[#This Row],[PT Aide Hours]])/NonNurse[[#This Row],[MDS Census]]</f>
        <v>0.13281306715063518</v>
      </c>
      <c r="AA410" s="6">
        <v>0</v>
      </c>
      <c r="AB410" s="6">
        <v>0</v>
      </c>
      <c r="AC410" s="6">
        <v>0</v>
      </c>
      <c r="AD410" s="6">
        <v>0</v>
      </c>
      <c r="AE410" s="6">
        <v>0</v>
      </c>
      <c r="AF410" s="6">
        <v>0</v>
      </c>
      <c r="AG410" s="6">
        <v>0</v>
      </c>
      <c r="AH410" s="1">
        <v>265651</v>
      </c>
      <c r="AI410">
        <v>7</v>
      </c>
    </row>
    <row r="411" spans="1:35" x14ac:dyDescent="0.25">
      <c r="A411" t="s">
        <v>496</v>
      </c>
      <c r="B411" t="s">
        <v>380</v>
      </c>
      <c r="C411" t="s">
        <v>734</v>
      </c>
      <c r="D411" t="s">
        <v>547</v>
      </c>
      <c r="E411" s="6">
        <v>36.436619718309856</v>
      </c>
      <c r="F411" s="6">
        <v>5.5212676056338026</v>
      </c>
      <c r="G411" s="6">
        <v>0</v>
      </c>
      <c r="H411" s="6">
        <v>0</v>
      </c>
      <c r="I411" s="6">
        <v>8.4507042253521125E-2</v>
      </c>
      <c r="J411" s="6">
        <v>0</v>
      </c>
      <c r="K411" s="6">
        <v>0</v>
      </c>
      <c r="L411" s="6">
        <v>2.5080281690140844</v>
      </c>
      <c r="M411" s="6">
        <v>0</v>
      </c>
      <c r="N411" s="6">
        <v>5.4601408450704234</v>
      </c>
      <c r="O411" s="6">
        <f>SUM(NonNurse[[#This Row],[Qualified Social Work Staff Hours]],NonNurse[[#This Row],[Other Social Work Staff Hours]])/NonNurse[[#This Row],[MDS Census]]</f>
        <v>0.14985311171240823</v>
      </c>
      <c r="P411" s="6">
        <v>0</v>
      </c>
      <c r="Q411" s="6">
        <v>9.2987323943661977</v>
      </c>
      <c r="R411" s="6">
        <f>SUM(NonNurse[[#This Row],[Qualified Activities Professional Hours]],NonNurse[[#This Row],[Other Activities Professional Hours]])/NonNurse[[#This Row],[MDS Census]]</f>
        <v>0.25520293776575187</v>
      </c>
      <c r="S411" s="6">
        <v>0.42366197183098597</v>
      </c>
      <c r="T411" s="6">
        <v>1.8466197183098585</v>
      </c>
      <c r="U411" s="6">
        <v>0</v>
      </c>
      <c r="V411" s="6">
        <f>SUM(NonNurse[[#This Row],[Occupational Therapist Hours]],NonNurse[[#This Row],[OT Assistant Hours]],NonNurse[[#This Row],[OT Aide Hours]])/NonNurse[[#This Row],[MDS Census]]</f>
        <v>6.23076923076923E-2</v>
      </c>
      <c r="W411" s="6">
        <v>0.47183098591549294</v>
      </c>
      <c r="X411" s="6">
        <v>2.3681690140845073</v>
      </c>
      <c r="Y411" s="6">
        <v>0</v>
      </c>
      <c r="Z411" s="6">
        <f>SUM(NonNurse[[#This Row],[Physical Therapist (PT) Hours]],NonNurse[[#This Row],[PT Assistant Hours]],NonNurse[[#This Row],[PT Aide Hours]])/NonNurse[[#This Row],[MDS Census]]</f>
        <v>7.7943563973714741E-2</v>
      </c>
      <c r="AA411" s="6">
        <v>0</v>
      </c>
      <c r="AB411" s="6">
        <v>0</v>
      </c>
      <c r="AC411" s="6">
        <v>0</v>
      </c>
      <c r="AD411" s="6">
        <v>0</v>
      </c>
      <c r="AE411" s="6">
        <v>0</v>
      </c>
      <c r="AF411" s="6">
        <v>0</v>
      </c>
      <c r="AG411" s="6">
        <v>0</v>
      </c>
      <c r="AH411" s="1">
        <v>265779</v>
      </c>
      <c r="AI411">
        <v>7</v>
      </c>
    </row>
    <row r="412" spans="1:35" x14ac:dyDescent="0.25">
      <c r="A412" t="s">
        <v>496</v>
      </c>
      <c r="B412" t="s">
        <v>233</v>
      </c>
      <c r="C412" t="s">
        <v>804</v>
      </c>
      <c r="D412" t="s">
        <v>625</v>
      </c>
      <c r="E412" s="6">
        <v>70.901408450704224</v>
      </c>
      <c r="F412" s="6">
        <v>5.6338028169014081</v>
      </c>
      <c r="G412" s="6">
        <v>0</v>
      </c>
      <c r="H412" s="6">
        <v>0</v>
      </c>
      <c r="I412" s="6">
        <v>0.3380281690140845</v>
      </c>
      <c r="J412" s="6">
        <v>0</v>
      </c>
      <c r="K412" s="6">
        <v>0</v>
      </c>
      <c r="L412" s="6">
        <v>5.6367605633802818</v>
      </c>
      <c r="M412" s="6">
        <v>0</v>
      </c>
      <c r="N412" s="6">
        <v>5.3416901408450697</v>
      </c>
      <c r="O412" s="6">
        <f>SUM(NonNurse[[#This Row],[Qualified Social Work Staff Hours]],NonNurse[[#This Row],[Other Social Work Staff Hours]])/NonNurse[[#This Row],[MDS Census]]</f>
        <v>7.5339690107270554E-2</v>
      </c>
      <c r="P412" s="6">
        <v>0</v>
      </c>
      <c r="Q412" s="6">
        <v>16.444225352112678</v>
      </c>
      <c r="R412" s="6">
        <f>SUM(NonNurse[[#This Row],[Qualified Activities Professional Hours]],NonNurse[[#This Row],[Other Activities Professional Hours]])/NonNurse[[#This Row],[MDS Census]]</f>
        <v>0.23193087008343269</v>
      </c>
      <c r="S412" s="6">
        <v>5.6574647887323932</v>
      </c>
      <c r="T412" s="6">
        <v>3.4466197183098597</v>
      </c>
      <c r="U412" s="6">
        <v>0</v>
      </c>
      <c r="V412" s="6">
        <f>SUM(NonNurse[[#This Row],[Occupational Therapist Hours]],NonNurse[[#This Row],[OT Assistant Hours]],NonNurse[[#This Row],[OT Aide Hours]])/NonNurse[[#This Row],[MDS Census]]</f>
        <v>0.12840484704012711</v>
      </c>
      <c r="W412" s="6">
        <v>4.561126760563381</v>
      </c>
      <c r="X412" s="6">
        <v>7.08845070422535</v>
      </c>
      <c r="Y412" s="6">
        <v>0.647887323943662</v>
      </c>
      <c r="Z412" s="6">
        <f>SUM(NonNurse[[#This Row],[Physical Therapist (PT) Hours]],NonNurse[[#This Row],[PT Assistant Hours]],NonNurse[[#This Row],[PT Aide Hours]])/NonNurse[[#This Row],[MDS Census]]</f>
        <v>0.17344457687723477</v>
      </c>
      <c r="AA412" s="6">
        <v>0</v>
      </c>
      <c r="AB412" s="6">
        <v>0</v>
      </c>
      <c r="AC412" s="6">
        <v>0</v>
      </c>
      <c r="AD412" s="6">
        <v>0</v>
      </c>
      <c r="AE412" s="6">
        <v>0</v>
      </c>
      <c r="AF412" s="6">
        <v>0</v>
      </c>
      <c r="AG412" s="6">
        <v>0</v>
      </c>
      <c r="AH412" s="1">
        <v>265553</v>
      </c>
      <c r="AI412">
        <v>7</v>
      </c>
    </row>
    <row r="413" spans="1:35" x14ac:dyDescent="0.25">
      <c r="A413" t="s">
        <v>496</v>
      </c>
      <c r="B413" t="s">
        <v>194</v>
      </c>
      <c r="C413" t="s">
        <v>752</v>
      </c>
      <c r="D413" t="s">
        <v>593</v>
      </c>
      <c r="E413" s="6">
        <v>136.21126760563379</v>
      </c>
      <c r="F413" s="6">
        <v>5.746478873239437</v>
      </c>
      <c r="G413" s="6">
        <v>0</v>
      </c>
      <c r="H413" s="6">
        <v>0</v>
      </c>
      <c r="I413" s="6">
        <v>0.50704225352112675</v>
      </c>
      <c r="J413" s="6">
        <v>0</v>
      </c>
      <c r="K413" s="6">
        <v>0</v>
      </c>
      <c r="L413" s="6">
        <v>4.6252112676056329</v>
      </c>
      <c r="M413" s="6">
        <v>0</v>
      </c>
      <c r="N413" s="6">
        <v>18.541267605633806</v>
      </c>
      <c r="O413" s="6">
        <f>SUM(NonNurse[[#This Row],[Qualified Social Work Staff Hours]],NonNurse[[#This Row],[Other Social Work Staff Hours]])/NonNurse[[#This Row],[MDS Census]]</f>
        <v>0.13612139385792579</v>
      </c>
      <c r="P413" s="6">
        <v>0</v>
      </c>
      <c r="Q413" s="6">
        <v>39.31267605633802</v>
      </c>
      <c r="R413" s="6">
        <f>SUM(NonNurse[[#This Row],[Qualified Activities Professional Hours]],NonNurse[[#This Row],[Other Activities Professional Hours]])/NonNurse[[#This Row],[MDS Census]]</f>
        <v>0.28861544824733737</v>
      </c>
      <c r="S413" s="6">
        <v>9.2938028169014082</v>
      </c>
      <c r="T413" s="6">
        <v>6.7243661971830981</v>
      </c>
      <c r="U413" s="6">
        <v>0</v>
      </c>
      <c r="V413" s="6">
        <f>SUM(NonNurse[[#This Row],[Occupational Therapist Hours]],NonNurse[[#This Row],[OT Assistant Hours]],NonNurse[[#This Row],[OT Aide Hours]])/NonNurse[[#This Row],[MDS Census]]</f>
        <v>0.1175979733223038</v>
      </c>
      <c r="W413" s="6">
        <v>7.790563380281692</v>
      </c>
      <c r="X413" s="6">
        <v>8.7743661971830971</v>
      </c>
      <c r="Y413" s="6">
        <v>0</v>
      </c>
      <c r="Z413" s="6">
        <f>SUM(NonNurse[[#This Row],[Physical Therapist (PT) Hours]],NonNurse[[#This Row],[PT Assistant Hours]],NonNurse[[#This Row],[PT Aide Hours]])/NonNurse[[#This Row],[MDS Census]]</f>
        <v>0.1216120359838693</v>
      </c>
      <c r="AA413" s="6">
        <v>0</v>
      </c>
      <c r="AB413" s="6">
        <v>0</v>
      </c>
      <c r="AC413" s="6">
        <v>0</v>
      </c>
      <c r="AD413" s="6">
        <v>0</v>
      </c>
      <c r="AE413" s="6">
        <v>0</v>
      </c>
      <c r="AF413" s="6">
        <v>0</v>
      </c>
      <c r="AG413" s="6">
        <v>0</v>
      </c>
      <c r="AH413" s="1">
        <v>265486</v>
      </c>
      <c r="AI413">
        <v>7</v>
      </c>
    </row>
    <row r="414" spans="1:35" x14ac:dyDescent="0.25">
      <c r="A414" t="s">
        <v>496</v>
      </c>
      <c r="B414" t="s">
        <v>408</v>
      </c>
      <c r="C414" t="s">
        <v>739</v>
      </c>
      <c r="D414" t="s">
        <v>602</v>
      </c>
      <c r="E414" s="6">
        <v>26.43661971830986</v>
      </c>
      <c r="F414" s="6">
        <v>5.5254929577464793</v>
      </c>
      <c r="G414" s="6">
        <v>0</v>
      </c>
      <c r="H414" s="6">
        <v>0</v>
      </c>
      <c r="I414" s="6">
        <v>0.19718309859154928</v>
      </c>
      <c r="J414" s="6">
        <v>0</v>
      </c>
      <c r="K414" s="6">
        <v>0</v>
      </c>
      <c r="L414" s="6">
        <v>1.3980281690140846</v>
      </c>
      <c r="M414" s="6">
        <v>0</v>
      </c>
      <c r="N414" s="6">
        <v>0</v>
      </c>
      <c r="O414" s="6">
        <f>SUM(NonNurse[[#This Row],[Qualified Social Work Staff Hours]],NonNurse[[#This Row],[Other Social Work Staff Hours]])/NonNurse[[#This Row],[MDS Census]]</f>
        <v>0</v>
      </c>
      <c r="P414" s="6">
        <v>0</v>
      </c>
      <c r="Q414" s="6">
        <v>14.771690140845067</v>
      </c>
      <c r="R414" s="6">
        <f>SUM(NonNurse[[#This Row],[Qualified Activities Professional Hours]],NonNurse[[#This Row],[Other Activities Professional Hours]])/NonNurse[[#This Row],[MDS Census]]</f>
        <v>0.55875865743207231</v>
      </c>
      <c r="S414" s="6">
        <v>1.1405633802816901</v>
      </c>
      <c r="T414" s="6">
        <v>3.1543661971830983</v>
      </c>
      <c r="U414" s="6">
        <v>0</v>
      </c>
      <c r="V414" s="6">
        <f>SUM(NonNurse[[#This Row],[Occupational Therapist Hours]],NonNurse[[#This Row],[OT Assistant Hours]],NonNurse[[#This Row],[OT Aide Hours]])/NonNurse[[#This Row],[MDS Census]]</f>
        <v>0.16246137453383058</v>
      </c>
      <c r="W414" s="6">
        <v>1.1850704225352113</v>
      </c>
      <c r="X414" s="6">
        <v>4.746197183098591</v>
      </c>
      <c r="Y414" s="6">
        <v>0</v>
      </c>
      <c r="Z414" s="6">
        <f>SUM(NonNurse[[#This Row],[Physical Therapist (PT) Hours]],NonNurse[[#This Row],[PT Assistant Hours]],NonNurse[[#This Row],[PT Aide Hours]])/NonNurse[[#This Row],[MDS Census]]</f>
        <v>0.22435801811401171</v>
      </c>
      <c r="AA414" s="6">
        <v>0</v>
      </c>
      <c r="AB414" s="6">
        <v>0</v>
      </c>
      <c r="AC414" s="6">
        <v>0</v>
      </c>
      <c r="AD414" s="6">
        <v>0</v>
      </c>
      <c r="AE414" s="6">
        <v>0</v>
      </c>
      <c r="AF414" s="6">
        <v>0</v>
      </c>
      <c r="AG414" s="6">
        <v>0</v>
      </c>
      <c r="AH414" s="1">
        <v>265819</v>
      </c>
      <c r="AI414">
        <v>7</v>
      </c>
    </row>
    <row r="415" spans="1:35" x14ac:dyDescent="0.25">
      <c r="A415" t="s">
        <v>496</v>
      </c>
      <c r="B415" t="s">
        <v>303</v>
      </c>
      <c r="C415" t="s">
        <v>802</v>
      </c>
      <c r="D415" t="s">
        <v>624</v>
      </c>
      <c r="E415" s="6">
        <v>77.056338028169009</v>
      </c>
      <c r="F415" s="6">
        <v>5.5376056338028166</v>
      </c>
      <c r="G415" s="6">
        <v>0</v>
      </c>
      <c r="H415" s="6">
        <v>0</v>
      </c>
      <c r="I415" s="6">
        <v>4.2253521126760563E-2</v>
      </c>
      <c r="J415" s="6">
        <v>0</v>
      </c>
      <c r="K415" s="6">
        <v>0</v>
      </c>
      <c r="L415" s="6">
        <v>2.9170422535211267</v>
      </c>
      <c r="M415" s="6">
        <v>0</v>
      </c>
      <c r="N415" s="6">
        <v>5.2252112676056344</v>
      </c>
      <c r="O415" s="6">
        <f>SUM(NonNurse[[#This Row],[Qualified Social Work Staff Hours]],NonNurse[[#This Row],[Other Social Work Staff Hours]])/NonNurse[[#This Row],[MDS Census]]</f>
        <v>6.7810272345092321E-2</v>
      </c>
      <c r="P415" s="6">
        <v>0</v>
      </c>
      <c r="Q415" s="6">
        <v>2.6064788732394368</v>
      </c>
      <c r="R415" s="6">
        <f>SUM(NonNurse[[#This Row],[Qualified Activities Professional Hours]],NonNurse[[#This Row],[Other Activities Professional Hours]])/NonNurse[[#This Row],[MDS Census]]</f>
        <v>3.3825626028148426E-2</v>
      </c>
      <c r="S415" s="6">
        <v>2.5935211267605638</v>
      </c>
      <c r="T415" s="6">
        <v>6.1556338028169018</v>
      </c>
      <c r="U415" s="6">
        <v>0</v>
      </c>
      <c r="V415" s="6">
        <f>SUM(NonNurse[[#This Row],[Occupational Therapist Hours]],NonNurse[[#This Row],[OT Assistant Hours]],NonNurse[[#This Row],[OT Aide Hours]])/NonNurse[[#This Row],[MDS Census]]</f>
        <v>0.1135423140193749</v>
      </c>
      <c r="W415" s="6">
        <v>4.7043661971830986</v>
      </c>
      <c r="X415" s="6">
        <v>10.297042253521129</v>
      </c>
      <c r="Y415" s="6">
        <v>0</v>
      </c>
      <c r="Z415" s="6">
        <f>SUM(NonNurse[[#This Row],[Physical Therapist (PT) Hours]],NonNurse[[#This Row],[PT Assistant Hours]],NonNurse[[#This Row],[PT Aide Hours]])/NonNurse[[#This Row],[MDS Census]]</f>
        <v>0.19468104551270338</v>
      </c>
      <c r="AA415" s="6">
        <v>0</v>
      </c>
      <c r="AB415" s="6">
        <v>0</v>
      </c>
      <c r="AC415" s="6">
        <v>0</v>
      </c>
      <c r="AD415" s="6">
        <v>0</v>
      </c>
      <c r="AE415" s="6">
        <v>0</v>
      </c>
      <c r="AF415" s="6">
        <v>0</v>
      </c>
      <c r="AG415" s="6">
        <v>0</v>
      </c>
      <c r="AH415" s="1">
        <v>265670</v>
      </c>
      <c r="AI415">
        <v>7</v>
      </c>
    </row>
    <row r="416" spans="1:35" x14ac:dyDescent="0.25">
      <c r="A416" t="s">
        <v>496</v>
      </c>
      <c r="B416" t="s">
        <v>58</v>
      </c>
      <c r="C416" t="s">
        <v>739</v>
      </c>
      <c r="D416" t="s">
        <v>602</v>
      </c>
      <c r="E416" s="6">
        <v>69.323943661971825</v>
      </c>
      <c r="F416" s="6">
        <v>5.5811267605633796</v>
      </c>
      <c r="G416" s="6">
        <v>0</v>
      </c>
      <c r="H416" s="6">
        <v>0</v>
      </c>
      <c r="I416" s="6">
        <v>0.28169014084507044</v>
      </c>
      <c r="J416" s="6">
        <v>0</v>
      </c>
      <c r="K416" s="6">
        <v>0</v>
      </c>
      <c r="L416" s="6">
        <v>1.0864788732394364</v>
      </c>
      <c r="M416" s="6">
        <v>0</v>
      </c>
      <c r="N416" s="6">
        <v>4.3784507042253518</v>
      </c>
      <c r="O416" s="6">
        <f>SUM(NonNurse[[#This Row],[Qualified Social Work Staff Hours]],NonNurse[[#This Row],[Other Social Work Staff Hours]])/NonNurse[[#This Row],[MDS Census]]</f>
        <v>6.3159284843559524E-2</v>
      </c>
      <c r="P416" s="6">
        <v>0</v>
      </c>
      <c r="Q416" s="6">
        <v>19.568450704225352</v>
      </c>
      <c r="R416" s="6">
        <f>SUM(NonNurse[[#This Row],[Qualified Activities Professional Hours]],NonNurse[[#This Row],[Other Activities Professional Hours]])/NonNurse[[#This Row],[MDS Census]]</f>
        <v>0.28227549776513616</v>
      </c>
      <c r="S416" s="6">
        <v>0.98169014084507067</v>
      </c>
      <c r="T416" s="6">
        <v>2.6823943661971841</v>
      </c>
      <c r="U416" s="6">
        <v>0</v>
      </c>
      <c r="V416" s="6">
        <f>SUM(NonNurse[[#This Row],[Occupational Therapist Hours]],NonNurse[[#This Row],[OT Assistant Hours]],NonNurse[[#This Row],[OT Aide Hours]])/NonNurse[[#This Row],[MDS Census]]</f>
        <v>5.2854530678585962E-2</v>
      </c>
      <c r="W416" s="6">
        <v>1.3661971830985915</v>
      </c>
      <c r="X416" s="6">
        <v>2.1646478873239441</v>
      </c>
      <c r="Y416" s="6">
        <v>3.7746478873239435</v>
      </c>
      <c r="Z416" s="6">
        <f>SUM(NonNurse[[#This Row],[Physical Therapist (PT) Hours]],NonNurse[[#This Row],[PT Assistant Hours]],NonNurse[[#This Row],[PT Aide Hours]])/NonNurse[[#This Row],[MDS Census]]</f>
        <v>0.10538195855343357</v>
      </c>
      <c r="AA416" s="6">
        <v>0</v>
      </c>
      <c r="AB416" s="6">
        <v>0</v>
      </c>
      <c r="AC416" s="6">
        <v>0</v>
      </c>
      <c r="AD416" s="6">
        <v>0</v>
      </c>
      <c r="AE416" s="6">
        <v>0</v>
      </c>
      <c r="AF416" s="6">
        <v>0</v>
      </c>
      <c r="AG416" s="6">
        <v>0</v>
      </c>
      <c r="AH416" s="1">
        <v>265208</v>
      </c>
      <c r="AI416">
        <v>7</v>
      </c>
    </row>
    <row r="417" spans="1:35" x14ac:dyDescent="0.25">
      <c r="A417" t="s">
        <v>496</v>
      </c>
      <c r="B417" t="s">
        <v>378</v>
      </c>
      <c r="C417" t="s">
        <v>844</v>
      </c>
      <c r="D417" t="s">
        <v>584</v>
      </c>
      <c r="E417" s="6">
        <v>52.352112676056336</v>
      </c>
      <c r="F417" s="6">
        <v>5.7738028169014077</v>
      </c>
      <c r="G417" s="6">
        <v>0</v>
      </c>
      <c r="H417" s="6">
        <v>0</v>
      </c>
      <c r="I417" s="6">
        <v>0.15492957746478872</v>
      </c>
      <c r="J417" s="6">
        <v>0</v>
      </c>
      <c r="K417" s="6">
        <v>0</v>
      </c>
      <c r="L417" s="6">
        <v>0.87028169014084522</v>
      </c>
      <c r="M417" s="6">
        <v>0</v>
      </c>
      <c r="N417" s="6">
        <v>4.4767605633802816</v>
      </c>
      <c r="O417" s="6">
        <f>SUM(NonNurse[[#This Row],[Qualified Social Work Staff Hours]],NonNurse[[#This Row],[Other Social Work Staff Hours]])/NonNurse[[#This Row],[MDS Census]]</f>
        <v>8.5512510088781274E-2</v>
      </c>
      <c r="P417" s="6">
        <v>0</v>
      </c>
      <c r="Q417" s="6">
        <v>2.2209859154929577</v>
      </c>
      <c r="R417" s="6">
        <f>SUM(NonNurse[[#This Row],[Qualified Activities Professional Hours]],NonNurse[[#This Row],[Other Activities Professional Hours]])/NonNurse[[#This Row],[MDS Census]]</f>
        <v>4.2423997847726658E-2</v>
      </c>
      <c r="S417" s="6">
        <v>1.1743661971830983</v>
      </c>
      <c r="T417" s="6">
        <v>2.2895774647887319</v>
      </c>
      <c r="U417" s="6">
        <v>0</v>
      </c>
      <c r="V417" s="6">
        <f>SUM(NonNurse[[#This Row],[Occupational Therapist Hours]],NonNurse[[#This Row],[OT Assistant Hours]],NonNurse[[#This Row],[OT Aide Hours]])/NonNurse[[#This Row],[MDS Census]]</f>
        <v>6.6166263115415652E-2</v>
      </c>
      <c r="W417" s="6">
        <v>0.73577464788732405</v>
      </c>
      <c r="X417" s="6">
        <v>3.7916901408450707</v>
      </c>
      <c r="Y417" s="6">
        <v>0</v>
      </c>
      <c r="Z417" s="6">
        <f>SUM(NonNurse[[#This Row],[Physical Therapist (PT) Hours]],NonNurse[[#This Row],[PT Assistant Hours]],NonNurse[[#This Row],[PT Aide Hours]])/NonNurse[[#This Row],[MDS Census]]</f>
        <v>8.64810330912026E-2</v>
      </c>
      <c r="AA417" s="6">
        <v>0</v>
      </c>
      <c r="AB417" s="6">
        <v>0</v>
      </c>
      <c r="AC417" s="6">
        <v>0</v>
      </c>
      <c r="AD417" s="6">
        <v>0</v>
      </c>
      <c r="AE417" s="6">
        <v>0</v>
      </c>
      <c r="AF417" s="6">
        <v>0</v>
      </c>
      <c r="AG417" s="6">
        <v>0</v>
      </c>
      <c r="AH417" s="1">
        <v>265777</v>
      </c>
      <c r="AI417">
        <v>7</v>
      </c>
    </row>
    <row r="418" spans="1:35" x14ac:dyDescent="0.25">
      <c r="A418" t="s">
        <v>496</v>
      </c>
      <c r="B418" t="s">
        <v>251</v>
      </c>
      <c r="C418" t="s">
        <v>808</v>
      </c>
      <c r="D418" t="s">
        <v>592</v>
      </c>
      <c r="E418" s="6">
        <v>56.630434782608695</v>
      </c>
      <c r="F418" s="6">
        <v>0</v>
      </c>
      <c r="G418" s="6">
        <v>0</v>
      </c>
      <c r="H418" s="6">
        <v>0</v>
      </c>
      <c r="I418" s="6">
        <v>0</v>
      </c>
      <c r="J418" s="6">
        <v>0</v>
      </c>
      <c r="K418" s="6">
        <v>0</v>
      </c>
      <c r="L418" s="6">
        <v>0</v>
      </c>
      <c r="M418" s="6">
        <v>0</v>
      </c>
      <c r="N418" s="6">
        <v>0</v>
      </c>
      <c r="O418" s="6">
        <f>SUM(NonNurse[[#This Row],[Qualified Social Work Staff Hours]],NonNurse[[#This Row],[Other Social Work Staff Hours]])/NonNurse[[#This Row],[MDS Census]]</f>
        <v>0</v>
      </c>
      <c r="P418" s="6">
        <v>0</v>
      </c>
      <c r="Q418" s="6">
        <v>0</v>
      </c>
      <c r="R418" s="6">
        <f>SUM(NonNurse[[#This Row],[Qualified Activities Professional Hours]],NonNurse[[#This Row],[Other Activities Professional Hours]])/NonNurse[[#This Row],[MDS Census]]</f>
        <v>0</v>
      </c>
      <c r="S418" s="6">
        <v>0</v>
      </c>
      <c r="T418" s="6">
        <v>0</v>
      </c>
      <c r="U418" s="6">
        <v>0</v>
      </c>
      <c r="V418" s="6">
        <f>SUM(NonNurse[[#This Row],[Occupational Therapist Hours]],NonNurse[[#This Row],[OT Assistant Hours]],NonNurse[[#This Row],[OT Aide Hours]])/NonNurse[[#This Row],[MDS Census]]</f>
        <v>0</v>
      </c>
      <c r="W418" s="6">
        <v>0</v>
      </c>
      <c r="X418" s="6">
        <v>0</v>
      </c>
      <c r="Y418" s="6">
        <v>0</v>
      </c>
      <c r="Z418" s="6">
        <f>SUM(NonNurse[[#This Row],[Physical Therapist (PT) Hours]],NonNurse[[#This Row],[PT Assistant Hours]],NonNurse[[#This Row],[PT Aide Hours]])/NonNurse[[#This Row],[MDS Census]]</f>
        <v>0</v>
      </c>
      <c r="AA418" s="6">
        <v>0</v>
      </c>
      <c r="AB418" s="6">
        <v>0</v>
      </c>
      <c r="AC418" s="6">
        <v>0</v>
      </c>
      <c r="AD418" s="6">
        <v>0</v>
      </c>
      <c r="AE418" s="6">
        <v>0</v>
      </c>
      <c r="AF418" s="6">
        <v>0</v>
      </c>
      <c r="AG418" s="6">
        <v>0</v>
      </c>
      <c r="AH418" s="1">
        <v>265582</v>
      </c>
      <c r="AI418">
        <v>7</v>
      </c>
    </row>
    <row r="419" spans="1:35" x14ac:dyDescent="0.25">
      <c r="A419" t="s">
        <v>496</v>
      </c>
      <c r="B419" t="s">
        <v>293</v>
      </c>
      <c r="C419" t="s">
        <v>824</v>
      </c>
      <c r="D419" t="s">
        <v>544</v>
      </c>
      <c r="E419" s="6">
        <v>55.923913043478258</v>
      </c>
      <c r="F419" s="6">
        <v>11.117934782608698</v>
      </c>
      <c r="G419" s="6">
        <v>0.13858695652173914</v>
      </c>
      <c r="H419" s="6">
        <v>0.19130434782608696</v>
      </c>
      <c r="I419" s="6">
        <v>0.41304347826086957</v>
      </c>
      <c r="J419" s="6">
        <v>0</v>
      </c>
      <c r="K419" s="6">
        <v>4.3478260869565216E-2</v>
      </c>
      <c r="L419" s="6">
        <v>0.74326086956521731</v>
      </c>
      <c r="M419" s="6">
        <v>0</v>
      </c>
      <c r="N419" s="6">
        <v>5.5938043478260866</v>
      </c>
      <c r="O419" s="6">
        <f>SUM(NonNurse[[#This Row],[Qualified Social Work Staff Hours]],NonNurse[[#This Row],[Other Social Work Staff Hours]])/NonNurse[[#This Row],[MDS Census]]</f>
        <v>0.10002526724975705</v>
      </c>
      <c r="P419" s="6">
        <v>5.3963043478260877</v>
      </c>
      <c r="Q419" s="6">
        <v>0</v>
      </c>
      <c r="R419" s="6">
        <f>SUM(NonNurse[[#This Row],[Qualified Activities Professional Hours]],NonNurse[[#This Row],[Other Activities Professional Hours]])/NonNurse[[#This Row],[MDS Census]]</f>
        <v>9.6493683187560755E-2</v>
      </c>
      <c r="S419" s="6">
        <v>0.39652173913043476</v>
      </c>
      <c r="T419" s="6">
        <v>2.132173913043478</v>
      </c>
      <c r="U419" s="6">
        <v>0</v>
      </c>
      <c r="V419" s="6">
        <f>SUM(NonNurse[[#This Row],[Occupational Therapist Hours]],NonNurse[[#This Row],[OT Assistant Hours]],NonNurse[[#This Row],[OT Aide Hours]])/NonNurse[[#This Row],[MDS Census]]</f>
        <v>4.5216715257531584E-2</v>
      </c>
      <c r="W419" s="6">
        <v>0.33978260869565224</v>
      </c>
      <c r="X419" s="6">
        <v>1.8705434782608696</v>
      </c>
      <c r="Y419" s="6">
        <v>0</v>
      </c>
      <c r="Z419" s="6">
        <f>SUM(NonNurse[[#This Row],[Physical Therapist (PT) Hours]],NonNurse[[#This Row],[PT Assistant Hours]],NonNurse[[#This Row],[PT Aide Hours]])/NonNurse[[#This Row],[MDS Census]]</f>
        <v>3.9523809523809524E-2</v>
      </c>
      <c r="AA419" s="6">
        <v>0</v>
      </c>
      <c r="AB419" s="6">
        <v>0</v>
      </c>
      <c r="AC419" s="6">
        <v>0</v>
      </c>
      <c r="AD419" s="6">
        <v>0</v>
      </c>
      <c r="AE419" s="6">
        <v>0</v>
      </c>
      <c r="AF419" s="6">
        <v>0</v>
      </c>
      <c r="AG419" s="6">
        <v>0</v>
      </c>
      <c r="AH419" s="1">
        <v>265656</v>
      </c>
      <c r="AI419">
        <v>7</v>
      </c>
    </row>
    <row r="420" spans="1:35" x14ac:dyDescent="0.25">
      <c r="A420" t="s">
        <v>496</v>
      </c>
      <c r="B420" t="s">
        <v>334</v>
      </c>
      <c r="C420" t="s">
        <v>666</v>
      </c>
      <c r="D420" t="s">
        <v>569</v>
      </c>
      <c r="E420" s="6">
        <v>47.141304347826086</v>
      </c>
      <c r="F420" s="6">
        <v>4.6875</v>
      </c>
      <c r="G420" s="6">
        <v>1.0869565217391304E-2</v>
      </c>
      <c r="H420" s="6">
        <v>0.22597826086956516</v>
      </c>
      <c r="I420" s="6">
        <v>0.33695652173913043</v>
      </c>
      <c r="J420" s="6">
        <v>0</v>
      </c>
      <c r="K420" s="6">
        <v>0</v>
      </c>
      <c r="L420" s="6">
        <v>0</v>
      </c>
      <c r="M420" s="6">
        <v>4.3804347826086953</v>
      </c>
      <c r="N420" s="6">
        <v>0</v>
      </c>
      <c r="O420" s="6">
        <f>SUM(NonNurse[[#This Row],[Qualified Social Work Staff Hours]],NonNurse[[#This Row],[Other Social Work Staff Hours]])/NonNurse[[#This Row],[MDS Census]]</f>
        <v>9.2921374221812306E-2</v>
      </c>
      <c r="P420" s="6">
        <v>5.2336956521739131</v>
      </c>
      <c r="Q420" s="6">
        <v>7.6766304347826084</v>
      </c>
      <c r="R420" s="6">
        <f>SUM(NonNurse[[#This Row],[Qualified Activities Professional Hours]],NonNurse[[#This Row],[Other Activities Professional Hours]])/NonNurse[[#This Row],[MDS Census]]</f>
        <v>0.27386442241180542</v>
      </c>
      <c r="S420" s="6">
        <v>0.62858695652173924</v>
      </c>
      <c r="T420" s="6">
        <v>4.8606521739130439</v>
      </c>
      <c r="U420" s="6">
        <v>0</v>
      </c>
      <c r="V420" s="6">
        <f>SUM(NonNurse[[#This Row],[Occupational Therapist Hours]],NonNurse[[#This Row],[OT Assistant Hours]],NonNurse[[#This Row],[OT Aide Hours]])/NonNurse[[#This Row],[MDS Census]]</f>
        <v>0.11644224118053956</v>
      </c>
      <c r="W420" s="6">
        <v>1.0244565217391306</v>
      </c>
      <c r="X420" s="6">
        <v>5.5581521739130428</v>
      </c>
      <c r="Y420" s="6">
        <v>0</v>
      </c>
      <c r="Z420" s="6">
        <f>SUM(NonNurse[[#This Row],[Physical Therapist (PT) Hours]],NonNurse[[#This Row],[PT Assistant Hours]],NonNurse[[#This Row],[PT Aide Hours]])/NonNurse[[#This Row],[MDS Census]]</f>
        <v>0.1396356928752594</v>
      </c>
      <c r="AA420" s="6">
        <v>0</v>
      </c>
      <c r="AB420" s="6">
        <v>0</v>
      </c>
      <c r="AC420" s="6">
        <v>0</v>
      </c>
      <c r="AD420" s="6">
        <v>0</v>
      </c>
      <c r="AE420" s="6">
        <v>0</v>
      </c>
      <c r="AF420" s="6">
        <v>0</v>
      </c>
      <c r="AG420" s="6">
        <v>0</v>
      </c>
      <c r="AH420" s="1">
        <v>265715</v>
      </c>
      <c r="AI420">
        <v>7</v>
      </c>
    </row>
    <row r="421" spans="1:35" x14ac:dyDescent="0.25">
      <c r="A421" t="s">
        <v>496</v>
      </c>
      <c r="B421" t="s">
        <v>136</v>
      </c>
      <c r="C421" t="s">
        <v>709</v>
      </c>
      <c r="D421" t="s">
        <v>522</v>
      </c>
      <c r="E421" s="6">
        <v>110.29347826086956</v>
      </c>
      <c r="F421" s="6">
        <v>5.2173913043478262</v>
      </c>
      <c r="G421" s="6">
        <v>0</v>
      </c>
      <c r="H421" s="6">
        <v>0</v>
      </c>
      <c r="I421" s="6">
        <v>0</v>
      </c>
      <c r="J421" s="6">
        <v>0</v>
      </c>
      <c r="K421" s="6">
        <v>0</v>
      </c>
      <c r="L421" s="6">
        <v>0.45717391304347837</v>
      </c>
      <c r="M421" s="6">
        <v>0</v>
      </c>
      <c r="N421" s="6">
        <v>0.71630434782608687</v>
      </c>
      <c r="O421" s="6">
        <f>SUM(NonNurse[[#This Row],[Qualified Social Work Staff Hours]],NonNurse[[#This Row],[Other Social Work Staff Hours]])/NonNurse[[#This Row],[MDS Census]]</f>
        <v>6.4945304030748002E-3</v>
      </c>
      <c r="P421" s="6">
        <v>6.8070652173913029</v>
      </c>
      <c r="Q421" s="6">
        <v>11.739782608695647</v>
      </c>
      <c r="R421" s="6">
        <f>SUM(NonNurse[[#This Row],[Qualified Activities Professional Hours]],NonNurse[[#This Row],[Other Activities Professional Hours]])/NonNurse[[#This Row],[MDS Census]]</f>
        <v>0.16815906179166251</v>
      </c>
      <c r="S421" s="6">
        <v>0.68467391304347824</v>
      </c>
      <c r="T421" s="6">
        <v>3.0030434782608699</v>
      </c>
      <c r="U421" s="6">
        <v>0</v>
      </c>
      <c r="V421" s="6">
        <f>SUM(NonNurse[[#This Row],[Occupational Therapist Hours]],NonNurse[[#This Row],[OT Assistant Hours]],NonNurse[[#This Row],[OT Aide Hours]])/NonNurse[[#This Row],[MDS Census]]</f>
        <v>3.3435498176801026E-2</v>
      </c>
      <c r="W421" s="6">
        <v>2.7894565217391305</v>
      </c>
      <c r="X421" s="6">
        <v>1.0520652173913043</v>
      </c>
      <c r="Y421" s="6">
        <v>0</v>
      </c>
      <c r="Z421" s="6">
        <f>SUM(NonNurse[[#This Row],[Physical Therapist (PT) Hours]],NonNurse[[#This Row],[PT Assistant Hours]],NonNurse[[#This Row],[PT Aide Hours]])/NonNurse[[#This Row],[MDS Census]]</f>
        <v>3.4829999014487044E-2</v>
      </c>
      <c r="AA421" s="6">
        <v>0</v>
      </c>
      <c r="AB421" s="6">
        <v>0</v>
      </c>
      <c r="AC421" s="6">
        <v>0</v>
      </c>
      <c r="AD421" s="6">
        <v>0</v>
      </c>
      <c r="AE421" s="6">
        <v>0</v>
      </c>
      <c r="AF421" s="6">
        <v>0</v>
      </c>
      <c r="AG421" s="6">
        <v>0</v>
      </c>
      <c r="AH421" s="1">
        <v>265390</v>
      </c>
      <c r="AI421">
        <v>7</v>
      </c>
    </row>
    <row r="422" spans="1:35" x14ac:dyDescent="0.25">
      <c r="A422" t="s">
        <v>496</v>
      </c>
      <c r="B422" t="s">
        <v>7</v>
      </c>
      <c r="C422" t="s">
        <v>708</v>
      </c>
      <c r="D422" t="s">
        <v>536</v>
      </c>
      <c r="E422" s="6">
        <v>41.804347826086953</v>
      </c>
      <c r="F422" s="6">
        <v>11.219456521739131</v>
      </c>
      <c r="G422" s="6">
        <v>0</v>
      </c>
      <c r="H422" s="6">
        <v>0</v>
      </c>
      <c r="I422" s="6">
        <v>0.2608695652173913</v>
      </c>
      <c r="J422" s="6">
        <v>0</v>
      </c>
      <c r="K422" s="6">
        <v>0</v>
      </c>
      <c r="L422" s="6">
        <v>0.21249999999999999</v>
      </c>
      <c r="M422" s="6">
        <v>0</v>
      </c>
      <c r="N422" s="6">
        <v>5.107499999999999</v>
      </c>
      <c r="O422" s="6">
        <f>SUM(NonNurse[[#This Row],[Qualified Social Work Staff Hours]],NonNurse[[#This Row],[Other Social Work Staff Hours]])/NonNurse[[#This Row],[MDS Census]]</f>
        <v>0.12217628705148205</v>
      </c>
      <c r="P422" s="6">
        <v>4.4928260869565211</v>
      </c>
      <c r="Q422" s="6">
        <v>0</v>
      </c>
      <c r="R422" s="6">
        <f>SUM(NonNurse[[#This Row],[Qualified Activities Professional Hours]],NonNurse[[#This Row],[Other Activities Professional Hours]])/NonNurse[[#This Row],[MDS Census]]</f>
        <v>0.10747269890795631</v>
      </c>
      <c r="S422" s="6">
        <v>0.30010869565217385</v>
      </c>
      <c r="T422" s="6">
        <v>4.4091304347826075</v>
      </c>
      <c r="U422" s="6">
        <v>0</v>
      </c>
      <c r="V422" s="6">
        <f>SUM(NonNurse[[#This Row],[Occupational Therapist Hours]],NonNurse[[#This Row],[OT Assistant Hours]],NonNurse[[#This Row],[OT Aide Hours]])/NonNurse[[#This Row],[MDS Census]]</f>
        <v>0.11264950598023919</v>
      </c>
      <c r="W422" s="6">
        <v>0.18956521739130436</v>
      </c>
      <c r="X422" s="6">
        <v>4.726739130434785</v>
      </c>
      <c r="Y422" s="6">
        <v>0</v>
      </c>
      <c r="Z422" s="6">
        <f>SUM(NonNurse[[#This Row],[Physical Therapist (PT) Hours]],NonNurse[[#This Row],[PT Assistant Hours]],NonNurse[[#This Row],[PT Aide Hours]])/NonNurse[[#This Row],[MDS Census]]</f>
        <v>0.11760270410816438</v>
      </c>
      <c r="AA422" s="6">
        <v>0</v>
      </c>
      <c r="AB422" s="6">
        <v>0</v>
      </c>
      <c r="AC422" s="6">
        <v>0</v>
      </c>
      <c r="AD422" s="6">
        <v>0</v>
      </c>
      <c r="AE422" s="6">
        <v>0</v>
      </c>
      <c r="AF422" s="6">
        <v>0</v>
      </c>
      <c r="AG422" s="6">
        <v>0</v>
      </c>
      <c r="AH422" s="1">
        <v>265745</v>
      </c>
      <c r="AI422">
        <v>7</v>
      </c>
    </row>
    <row r="423" spans="1:35" x14ac:dyDescent="0.25">
      <c r="A423" t="s">
        <v>496</v>
      </c>
      <c r="B423" t="s">
        <v>462</v>
      </c>
      <c r="C423" t="s">
        <v>862</v>
      </c>
      <c r="D423" t="s">
        <v>589</v>
      </c>
      <c r="E423" s="6">
        <v>18.695652173913043</v>
      </c>
      <c r="F423" s="6">
        <v>5.4782608695652177</v>
      </c>
      <c r="G423" s="6">
        <v>0.13913043478260875</v>
      </c>
      <c r="H423" s="6">
        <v>0</v>
      </c>
      <c r="I423" s="6">
        <v>0.93478260869565222</v>
      </c>
      <c r="J423" s="6">
        <v>0</v>
      </c>
      <c r="K423" s="6">
        <v>0</v>
      </c>
      <c r="L423" s="6">
        <v>0.38489130434782604</v>
      </c>
      <c r="M423" s="6">
        <v>0.61434782608695659</v>
      </c>
      <c r="N423" s="6">
        <v>0</v>
      </c>
      <c r="O423" s="6">
        <f>SUM(NonNurse[[#This Row],[Qualified Social Work Staff Hours]],NonNurse[[#This Row],[Other Social Work Staff Hours]])/NonNurse[[#This Row],[MDS Census]]</f>
        <v>3.2860465116279075E-2</v>
      </c>
      <c r="P423" s="6">
        <v>0</v>
      </c>
      <c r="Q423" s="6">
        <v>0</v>
      </c>
      <c r="R423" s="6">
        <f>SUM(NonNurse[[#This Row],[Qualified Activities Professional Hours]],NonNurse[[#This Row],[Other Activities Professional Hours]])/NonNurse[[#This Row],[MDS Census]]</f>
        <v>0</v>
      </c>
      <c r="S423" s="6">
        <v>11.773369565217397</v>
      </c>
      <c r="T423" s="6">
        <v>0</v>
      </c>
      <c r="U423" s="6">
        <v>0</v>
      </c>
      <c r="V423" s="6">
        <f>SUM(NonNurse[[#This Row],[Occupational Therapist Hours]],NonNurse[[#This Row],[OT Assistant Hours]],NonNurse[[#This Row],[OT Aide Hours]])/NonNurse[[#This Row],[MDS Census]]</f>
        <v>0.62973837209302364</v>
      </c>
      <c r="W423" s="6">
        <v>10.337391304347824</v>
      </c>
      <c r="X423" s="6">
        <v>9.5703260869565234</v>
      </c>
      <c r="Y423" s="6">
        <v>0</v>
      </c>
      <c r="Z423" s="6">
        <f>SUM(NonNurse[[#This Row],[Physical Therapist (PT) Hours]],NonNurse[[#This Row],[PT Assistant Hours]],NonNurse[[#This Row],[PT Aide Hours]])/NonNurse[[#This Row],[MDS Census]]</f>
        <v>1.0648313953488371</v>
      </c>
      <c r="AA423" s="6">
        <v>0</v>
      </c>
      <c r="AB423" s="6">
        <v>0</v>
      </c>
      <c r="AC423" s="6">
        <v>0</v>
      </c>
      <c r="AD423" s="6">
        <v>4.1320652173913048</v>
      </c>
      <c r="AE423" s="6">
        <v>7.6086956521739135E-2</v>
      </c>
      <c r="AF423" s="6">
        <v>0</v>
      </c>
      <c r="AG423" s="6">
        <v>0</v>
      </c>
      <c r="AH423" s="1">
        <v>265881</v>
      </c>
      <c r="AI423">
        <v>7</v>
      </c>
    </row>
    <row r="424" spans="1:35" x14ac:dyDescent="0.25">
      <c r="A424" t="s">
        <v>496</v>
      </c>
      <c r="B424" t="s">
        <v>448</v>
      </c>
      <c r="C424" t="s">
        <v>675</v>
      </c>
      <c r="D424" t="s">
        <v>538</v>
      </c>
      <c r="E424" s="6">
        <v>32.771739130434781</v>
      </c>
      <c r="F424" s="6">
        <v>5.1358695652173916</v>
      </c>
      <c r="G424" s="6">
        <v>0.32608695652173914</v>
      </c>
      <c r="H424" s="6">
        <v>0.10326086956521739</v>
      </c>
      <c r="I424" s="6">
        <v>1.1304347826086956</v>
      </c>
      <c r="J424" s="6">
        <v>0</v>
      </c>
      <c r="K424" s="6">
        <v>0</v>
      </c>
      <c r="L424" s="6">
        <v>5.4509782608695643</v>
      </c>
      <c r="M424" s="6">
        <v>5.4247826086956534</v>
      </c>
      <c r="N424" s="6">
        <v>0</v>
      </c>
      <c r="O424" s="6">
        <f>SUM(NonNurse[[#This Row],[Qualified Social Work Staff Hours]],NonNurse[[#This Row],[Other Social Work Staff Hours]])/NonNurse[[#This Row],[MDS Census]]</f>
        <v>0.16553233830845776</v>
      </c>
      <c r="P424" s="6">
        <v>0</v>
      </c>
      <c r="Q424" s="6">
        <v>0</v>
      </c>
      <c r="R424" s="6">
        <f>SUM(NonNurse[[#This Row],[Qualified Activities Professional Hours]],NonNurse[[#This Row],[Other Activities Professional Hours]])/NonNurse[[#This Row],[MDS Census]]</f>
        <v>0</v>
      </c>
      <c r="S424" s="6">
        <v>5.9471739130434793</v>
      </c>
      <c r="T424" s="6">
        <v>16.418913043478259</v>
      </c>
      <c r="U424" s="6">
        <v>0</v>
      </c>
      <c r="V424" s="6">
        <f>SUM(NonNurse[[#This Row],[Occupational Therapist Hours]],NonNurse[[#This Row],[OT Assistant Hours]],NonNurse[[#This Row],[OT Aide Hours]])/NonNurse[[#This Row],[MDS Census]]</f>
        <v>0.68248092868988386</v>
      </c>
      <c r="W424" s="6">
        <v>6.9902173913043466</v>
      </c>
      <c r="X424" s="6">
        <v>16.412282608695659</v>
      </c>
      <c r="Y424" s="6">
        <v>0</v>
      </c>
      <c r="Z424" s="6">
        <f>SUM(NonNurse[[#This Row],[Physical Therapist (PT) Hours]],NonNurse[[#This Row],[PT Assistant Hours]],NonNurse[[#This Row],[PT Aide Hours]])/NonNurse[[#This Row],[MDS Census]]</f>
        <v>0.71410613598673311</v>
      </c>
      <c r="AA424" s="6">
        <v>0</v>
      </c>
      <c r="AB424" s="6">
        <v>0</v>
      </c>
      <c r="AC424" s="6">
        <v>0</v>
      </c>
      <c r="AD424" s="6">
        <v>0</v>
      </c>
      <c r="AE424" s="6">
        <v>0</v>
      </c>
      <c r="AF424" s="6">
        <v>0</v>
      </c>
      <c r="AG424" s="6">
        <v>0</v>
      </c>
      <c r="AH424" s="1">
        <v>265864</v>
      </c>
      <c r="AI424">
        <v>7</v>
      </c>
    </row>
    <row r="425" spans="1:35" x14ac:dyDescent="0.25">
      <c r="A425" t="s">
        <v>496</v>
      </c>
      <c r="B425" t="s">
        <v>453</v>
      </c>
      <c r="C425" t="s">
        <v>657</v>
      </c>
      <c r="D425" t="s">
        <v>544</v>
      </c>
      <c r="E425" s="6">
        <v>36.695652173913047</v>
      </c>
      <c r="F425" s="6">
        <v>5.7391304347826084</v>
      </c>
      <c r="G425" s="6">
        <v>1.1706521739130431</v>
      </c>
      <c r="H425" s="6">
        <v>0.17391304347826086</v>
      </c>
      <c r="I425" s="6">
        <v>0</v>
      </c>
      <c r="J425" s="6">
        <v>0</v>
      </c>
      <c r="K425" s="6">
        <v>0</v>
      </c>
      <c r="L425" s="6">
        <v>4.4764130434782627</v>
      </c>
      <c r="M425" s="6">
        <v>0</v>
      </c>
      <c r="N425" s="6">
        <v>0</v>
      </c>
      <c r="O425" s="6">
        <f>SUM(NonNurse[[#This Row],[Qualified Social Work Staff Hours]],NonNurse[[#This Row],[Other Social Work Staff Hours]])/NonNurse[[#This Row],[MDS Census]]</f>
        <v>0</v>
      </c>
      <c r="P425" s="6">
        <v>0</v>
      </c>
      <c r="Q425" s="6">
        <v>0</v>
      </c>
      <c r="R425" s="6">
        <f>SUM(NonNurse[[#This Row],[Qualified Activities Professional Hours]],NonNurse[[#This Row],[Other Activities Professional Hours]])/NonNurse[[#This Row],[MDS Census]]</f>
        <v>0</v>
      </c>
      <c r="S425" s="6">
        <v>6.0942391304347838</v>
      </c>
      <c r="T425" s="6">
        <v>17.374673913043477</v>
      </c>
      <c r="U425" s="6">
        <v>0</v>
      </c>
      <c r="V425" s="6">
        <f>SUM(NonNurse[[#This Row],[Occupational Therapist Hours]],NonNurse[[#This Row],[OT Assistant Hours]],NonNurse[[#This Row],[OT Aide Hours]])/NonNurse[[#This Row],[MDS Census]]</f>
        <v>0.63955568720379141</v>
      </c>
      <c r="W425" s="6">
        <v>6.8626086956521739</v>
      </c>
      <c r="X425" s="6">
        <v>15.432391304347826</v>
      </c>
      <c r="Y425" s="6">
        <v>0</v>
      </c>
      <c r="Z425" s="6">
        <f>SUM(NonNurse[[#This Row],[Physical Therapist (PT) Hours]],NonNurse[[#This Row],[PT Assistant Hours]],NonNurse[[#This Row],[PT Aide Hours]])/NonNurse[[#This Row],[MDS Census]]</f>
        <v>0.60756516587677722</v>
      </c>
      <c r="AA425" s="6">
        <v>0</v>
      </c>
      <c r="AB425" s="6">
        <v>0</v>
      </c>
      <c r="AC425" s="6">
        <v>0</v>
      </c>
      <c r="AD425" s="6">
        <v>0</v>
      </c>
      <c r="AE425" s="6">
        <v>0</v>
      </c>
      <c r="AF425" s="6">
        <v>0</v>
      </c>
      <c r="AG425" s="6">
        <v>0</v>
      </c>
      <c r="AH425" s="1">
        <v>265871</v>
      </c>
      <c r="AI425">
        <v>7</v>
      </c>
    </row>
    <row r="426" spans="1:35" x14ac:dyDescent="0.25">
      <c r="A426" t="s">
        <v>496</v>
      </c>
      <c r="B426" t="s">
        <v>152</v>
      </c>
      <c r="C426" t="s">
        <v>697</v>
      </c>
      <c r="D426" t="s">
        <v>593</v>
      </c>
      <c r="E426" s="6">
        <v>48.464788732394368</v>
      </c>
      <c r="F426" s="6">
        <v>28.10943661971832</v>
      </c>
      <c r="G426" s="6">
        <v>0.42957746478873238</v>
      </c>
      <c r="H426" s="6">
        <v>1.3380281690140845</v>
      </c>
      <c r="I426" s="6">
        <v>1.619718309859155</v>
      </c>
      <c r="J426" s="6">
        <v>0</v>
      </c>
      <c r="K426" s="6">
        <v>0</v>
      </c>
      <c r="L426" s="6">
        <v>10.54225352112676</v>
      </c>
      <c r="M426" s="6">
        <v>10.028169014084508</v>
      </c>
      <c r="N426" s="6">
        <v>0</v>
      </c>
      <c r="O426" s="6">
        <f>SUM(NonNurse[[#This Row],[Qualified Social Work Staff Hours]],NonNurse[[#This Row],[Other Social Work Staff Hours]])/NonNurse[[#This Row],[MDS Census]]</f>
        <v>0.2069165940133682</v>
      </c>
      <c r="P426" s="6">
        <v>2.0214084507042247</v>
      </c>
      <c r="Q426" s="6">
        <v>1.868169014084508</v>
      </c>
      <c r="R426" s="6">
        <f>SUM(NonNurse[[#This Row],[Qualified Activities Professional Hours]],NonNurse[[#This Row],[Other Activities Professional Hours]])/NonNurse[[#This Row],[MDS Census]]</f>
        <v>8.0255739610578331E-2</v>
      </c>
      <c r="S426" s="6">
        <v>21.883802816901408</v>
      </c>
      <c r="T426" s="6">
        <v>21.904929577464788</v>
      </c>
      <c r="U426" s="6">
        <v>0</v>
      </c>
      <c r="V426" s="6">
        <f>SUM(NonNurse[[#This Row],[Occupational Therapist Hours]],NonNurse[[#This Row],[OT Assistant Hours]],NonNurse[[#This Row],[OT Aide Hours]])/NonNurse[[#This Row],[MDS Census]]</f>
        <v>0.90351641964545182</v>
      </c>
      <c r="W426" s="6">
        <v>13.838028169014084</v>
      </c>
      <c r="X426" s="6">
        <v>23.447183098591548</v>
      </c>
      <c r="Y426" s="6">
        <v>0</v>
      </c>
      <c r="Z426" s="6">
        <f>SUM(NonNurse[[#This Row],[Physical Therapist (PT) Hours]],NonNurse[[#This Row],[PT Assistant Hours]],NonNurse[[#This Row],[PT Aide Hours]])/NonNurse[[#This Row],[MDS Census]]</f>
        <v>0.76932577739029351</v>
      </c>
      <c r="AA426" s="6">
        <v>0</v>
      </c>
      <c r="AB426" s="6">
        <v>9.4507042253521121</v>
      </c>
      <c r="AC426" s="6">
        <v>0</v>
      </c>
      <c r="AD426" s="6">
        <v>68.834366197183115</v>
      </c>
      <c r="AE426" s="6">
        <v>0</v>
      </c>
      <c r="AF426" s="6">
        <v>0</v>
      </c>
      <c r="AG426" s="6">
        <v>0</v>
      </c>
      <c r="AH426" s="1">
        <v>265414</v>
      </c>
      <c r="AI426">
        <v>7</v>
      </c>
    </row>
    <row r="427" spans="1:35" x14ac:dyDescent="0.25">
      <c r="A427" t="s">
        <v>496</v>
      </c>
      <c r="B427" t="s">
        <v>265</v>
      </c>
      <c r="C427" t="s">
        <v>814</v>
      </c>
      <c r="D427" t="s">
        <v>548</v>
      </c>
      <c r="E427" s="6">
        <v>72.293478260869563</v>
      </c>
      <c r="F427" s="6">
        <v>11.833152173913044</v>
      </c>
      <c r="G427" s="6">
        <v>0</v>
      </c>
      <c r="H427" s="6">
        <v>0.26445652173913042</v>
      </c>
      <c r="I427" s="6">
        <v>0.42391304347826086</v>
      </c>
      <c r="J427" s="6">
        <v>0</v>
      </c>
      <c r="K427" s="6">
        <v>0</v>
      </c>
      <c r="L427" s="6">
        <v>0.89358695652173892</v>
      </c>
      <c r="M427" s="6">
        <v>0</v>
      </c>
      <c r="N427" s="6">
        <v>9.2180434782608724</v>
      </c>
      <c r="O427" s="6">
        <f>SUM(NonNurse[[#This Row],[Qualified Social Work Staff Hours]],NonNurse[[#This Row],[Other Social Work Staff Hours]])/NonNurse[[#This Row],[MDS Census]]</f>
        <v>0.12750864531649381</v>
      </c>
      <c r="P427" s="6">
        <v>4.6550000000000002</v>
      </c>
      <c r="Q427" s="6">
        <v>0</v>
      </c>
      <c r="R427" s="6">
        <f>SUM(NonNurse[[#This Row],[Qualified Activities Professional Hours]],NonNurse[[#This Row],[Other Activities Professional Hours]])/NonNurse[[#This Row],[MDS Census]]</f>
        <v>6.439031724552699E-2</v>
      </c>
      <c r="S427" s="6">
        <v>3.5326086956521736E-2</v>
      </c>
      <c r="T427" s="6">
        <v>9.1847826086956519E-2</v>
      </c>
      <c r="U427" s="6">
        <v>0</v>
      </c>
      <c r="V427" s="6">
        <f>SUM(NonNurse[[#This Row],[Occupational Therapist Hours]],NonNurse[[#This Row],[OT Assistant Hours]],NonNurse[[#This Row],[OT Aide Hours]])/NonNurse[[#This Row],[MDS Census]]</f>
        <v>1.7591339648173206E-3</v>
      </c>
      <c r="W427" s="6">
        <v>0.14695652173913043</v>
      </c>
      <c r="X427" s="6">
        <v>1.1574999999999998</v>
      </c>
      <c r="Y427" s="6">
        <v>0</v>
      </c>
      <c r="Z427" s="6">
        <f>SUM(NonNurse[[#This Row],[Physical Therapist (PT) Hours]],NonNurse[[#This Row],[PT Assistant Hours]],NonNurse[[#This Row],[PT Aide Hours]])/NonNurse[[#This Row],[MDS Census]]</f>
        <v>1.8043903172455265E-2</v>
      </c>
      <c r="AA427" s="6">
        <v>0</v>
      </c>
      <c r="AB427" s="6">
        <v>0</v>
      </c>
      <c r="AC427" s="6">
        <v>0</v>
      </c>
      <c r="AD427" s="6">
        <v>0</v>
      </c>
      <c r="AE427" s="6">
        <v>0</v>
      </c>
      <c r="AF427" s="6">
        <v>0</v>
      </c>
      <c r="AG427" s="6">
        <v>0</v>
      </c>
      <c r="AH427" s="1">
        <v>265606</v>
      </c>
      <c r="AI427">
        <v>7</v>
      </c>
    </row>
    <row r="428" spans="1:35" x14ac:dyDescent="0.25">
      <c r="A428" t="s">
        <v>496</v>
      </c>
      <c r="B428" t="s">
        <v>30</v>
      </c>
      <c r="C428" t="s">
        <v>700</v>
      </c>
      <c r="D428" t="s">
        <v>538</v>
      </c>
      <c r="E428" s="6">
        <v>62.75</v>
      </c>
      <c r="F428" s="6">
        <v>5.0434782608695654</v>
      </c>
      <c r="G428" s="6">
        <v>0.39130434782608697</v>
      </c>
      <c r="H428" s="6">
        <v>0</v>
      </c>
      <c r="I428" s="6">
        <v>0.54347826086956519</v>
      </c>
      <c r="J428" s="6">
        <v>0</v>
      </c>
      <c r="K428" s="6">
        <v>0</v>
      </c>
      <c r="L428" s="6">
        <v>3.093152173913043</v>
      </c>
      <c r="M428" s="6">
        <v>4.611413043478259</v>
      </c>
      <c r="N428" s="6">
        <v>3.757173913043478</v>
      </c>
      <c r="O428" s="6">
        <f>SUM(NonNurse[[#This Row],[Qualified Social Work Staff Hours]],NonNurse[[#This Row],[Other Social Work Staff Hours]])/NonNurse[[#This Row],[MDS Census]]</f>
        <v>0.13336393556209938</v>
      </c>
      <c r="P428" s="6">
        <v>0</v>
      </c>
      <c r="Q428" s="6">
        <v>10.374239130434779</v>
      </c>
      <c r="R428" s="6">
        <f>SUM(NonNurse[[#This Row],[Qualified Activities Professional Hours]],NonNurse[[#This Row],[Other Activities Professional Hours]])/NonNurse[[#This Row],[MDS Census]]</f>
        <v>0.16532652000692874</v>
      </c>
      <c r="S428" s="6">
        <v>1.2446739130434785</v>
      </c>
      <c r="T428" s="6">
        <v>5.195760869565218</v>
      </c>
      <c r="U428" s="6">
        <v>0</v>
      </c>
      <c r="V428" s="6">
        <f>SUM(NonNurse[[#This Row],[Occupational Therapist Hours]],NonNurse[[#This Row],[OT Assistant Hours]],NonNurse[[#This Row],[OT Aide Hours]])/NonNurse[[#This Row],[MDS Census]]</f>
        <v>0.10263641087822624</v>
      </c>
      <c r="W428" s="6">
        <v>1.0968478260869567</v>
      </c>
      <c r="X428" s="6">
        <v>5.0896739130434785</v>
      </c>
      <c r="Y428" s="6">
        <v>0</v>
      </c>
      <c r="Z428" s="6">
        <f>SUM(NonNurse[[#This Row],[Physical Therapist (PT) Hours]],NonNurse[[#This Row],[PT Assistant Hours]],NonNurse[[#This Row],[PT Aide Hours]])/NonNurse[[#This Row],[MDS Census]]</f>
        <v>9.85899878745886E-2</v>
      </c>
      <c r="AA428" s="6">
        <v>0</v>
      </c>
      <c r="AB428" s="6">
        <v>0</v>
      </c>
      <c r="AC428" s="6">
        <v>0</v>
      </c>
      <c r="AD428" s="6">
        <v>0</v>
      </c>
      <c r="AE428" s="6">
        <v>0</v>
      </c>
      <c r="AF428" s="6">
        <v>0</v>
      </c>
      <c r="AG428" s="6">
        <v>0.56521739130434778</v>
      </c>
      <c r="AH428" s="1">
        <v>265145</v>
      </c>
      <c r="AI428">
        <v>7</v>
      </c>
    </row>
    <row r="429" spans="1:35" x14ac:dyDescent="0.25">
      <c r="A429" t="s">
        <v>496</v>
      </c>
      <c r="B429" t="s">
        <v>466</v>
      </c>
      <c r="C429" t="s">
        <v>729</v>
      </c>
      <c r="D429" t="s">
        <v>597</v>
      </c>
      <c r="E429" s="6">
        <v>113.39130434782609</v>
      </c>
      <c r="F429" s="6">
        <v>5.1304347826086953</v>
      </c>
      <c r="G429" s="6">
        <v>0</v>
      </c>
      <c r="H429" s="6">
        <v>0</v>
      </c>
      <c r="I429" s="6">
        <v>0</v>
      </c>
      <c r="J429" s="6">
        <v>0</v>
      </c>
      <c r="K429" s="6">
        <v>0</v>
      </c>
      <c r="L429" s="6">
        <v>0</v>
      </c>
      <c r="M429" s="6">
        <v>0</v>
      </c>
      <c r="N429" s="6">
        <v>11.620978260869567</v>
      </c>
      <c r="O429" s="6">
        <f>SUM(NonNurse[[#This Row],[Qualified Social Work Staff Hours]],NonNurse[[#This Row],[Other Social Work Staff Hours]])/NonNurse[[#This Row],[MDS Census]]</f>
        <v>0.10248562116564418</v>
      </c>
      <c r="P429" s="6">
        <v>0</v>
      </c>
      <c r="Q429" s="6">
        <v>10.977500000000001</v>
      </c>
      <c r="R429" s="6">
        <f>SUM(NonNurse[[#This Row],[Qualified Activities Professional Hours]],NonNurse[[#This Row],[Other Activities Professional Hours]])/NonNurse[[#This Row],[MDS Census]]</f>
        <v>9.6810774539877298E-2</v>
      </c>
      <c r="S429" s="6">
        <v>0</v>
      </c>
      <c r="T429" s="6">
        <v>0</v>
      </c>
      <c r="U429" s="6">
        <v>0</v>
      </c>
      <c r="V429" s="6">
        <f>SUM(NonNurse[[#This Row],[Occupational Therapist Hours]],NonNurse[[#This Row],[OT Assistant Hours]],NonNurse[[#This Row],[OT Aide Hours]])/NonNurse[[#This Row],[MDS Census]]</f>
        <v>0</v>
      </c>
      <c r="W429" s="6">
        <v>0</v>
      </c>
      <c r="X429" s="6">
        <v>0</v>
      </c>
      <c r="Y429" s="6">
        <v>0</v>
      </c>
      <c r="Z429" s="6">
        <f>SUM(NonNurse[[#This Row],[Physical Therapist (PT) Hours]],NonNurse[[#This Row],[PT Assistant Hours]],NonNurse[[#This Row],[PT Aide Hours]])/NonNurse[[#This Row],[MDS Census]]</f>
        <v>0</v>
      </c>
      <c r="AA429" s="6">
        <v>0</v>
      </c>
      <c r="AB429" s="6">
        <v>0</v>
      </c>
      <c r="AC429" s="6">
        <v>0</v>
      </c>
      <c r="AD429" s="6">
        <v>0</v>
      </c>
      <c r="AE429" s="6">
        <v>0</v>
      </c>
      <c r="AF429" s="6">
        <v>0</v>
      </c>
      <c r="AG429" s="6">
        <v>0</v>
      </c>
      <c r="AH429" t="s">
        <v>2</v>
      </c>
      <c r="AI429">
        <v>7</v>
      </c>
    </row>
    <row r="430" spans="1:35" x14ac:dyDescent="0.25">
      <c r="A430" t="s">
        <v>496</v>
      </c>
      <c r="B430" t="s">
        <v>224</v>
      </c>
      <c r="C430" t="s">
        <v>801</v>
      </c>
      <c r="D430" t="s">
        <v>583</v>
      </c>
      <c r="E430" s="6">
        <v>25.793478260869566</v>
      </c>
      <c r="F430" s="6">
        <v>5.1032608695652177</v>
      </c>
      <c r="G430" s="6">
        <v>0</v>
      </c>
      <c r="H430" s="6">
        <v>0.11413043478260869</v>
      </c>
      <c r="I430" s="6">
        <v>0.2608695652173913</v>
      </c>
      <c r="J430" s="6">
        <v>0</v>
      </c>
      <c r="K430" s="6">
        <v>0</v>
      </c>
      <c r="L430" s="6">
        <v>8.4565217391304334E-2</v>
      </c>
      <c r="M430" s="6">
        <v>0</v>
      </c>
      <c r="N430" s="6">
        <v>0.72554347826086951</v>
      </c>
      <c r="O430" s="6">
        <f>SUM(NonNurse[[#This Row],[Qualified Social Work Staff Hours]],NonNurse[[#This Row],[Other Social Work Staff Hours]])/NonNurse[[#This Row],[MDS Census]]</f>
        <v>2.8128950695322372E-2</v>
      </c>
      <c r="P430" s="6">
        <v>4.5027173913043477</v>
      </c>
      <c r="Q430" s="6">
        <v>0</v>
      </c>
      <c r="R430" s="6">
        <f>SUM(NonNurse[[#This Row],[Qualified Activities Professional Hours]],NonNurse[[#This Row],[Other Activities Professional Hours]])/NonNurse[[#This Row],[MDS Census]]</f>
        <v>0.17456805731142014</v>
      </c>
      <c r="S430" s="6">
        <v>0</v>
      </c>
      <c r="T430" s="6">
        <v>0</v>
      </c>
      <c r="U430" s="6">
        <v>0</v>
      </c>
      <c r="V430" s="6">
        <f>SUM(NonNurse[[#This Row],[Occupational Therapist Hours]],NonNurse[[#This Row],[OT Assistant Hours]],NonNurse[[#This Row],[OT Aide Hours]])/NonNurse[[#This Row],[MDS Census]]</f>
        <v>0</v>
      </c>
      <c r="W430" s="6">
        <v>0.52576086956521739</v>
      </c>
      <c r="X430" s="6">
        <v>3.4579347826086955</v>
      </c>
      <c r="Y430" s="6">
        <v>0</v>
      </c>
      <c r="Z430" s="6">
        <f>SUM(NonNurse[[#This Row],[Physical Therapist (PT) Hours]],NonNurse[[#This Row],[PT Assistant Hours]],NonNurse[[#This Row],[PT Aide Hours]])/NonNurse[[#This Row],[MDS Census]]</f>
        <v>0.15444584913611462</v>
      </c>
      <c r="AA430" s="6">
        <v>0</v>
      </c>
      <c r="AB430" s="6">
        <v>0</v>
      </c>
      <c r="AC430" s="6">
        <v>0</v>
      </c>
      <c r="AD430" s="6">
        <v>0</v>
      </c>
      <c r="AE430" s="6">
        <v>0</v>
      </c>
      <c r="AF430" s="6">
        <v>0</v>
      </c>
      <c r="AG430" s="6">
        <v>0</v>
      </c>
      <c r="AH430" s="1">
        <v>265537</v>
      </c>
      <c r="AI430">
        <v>7</v>
      </c>
    </row>
    <row r="431" spans="1:35" x14ac:dyDescent="0.25">
      <c r="A431" t="s">
        <v>496</v>
      </c>
      <c r="B431" t="s">
        <v>353</v>
      </c>
      <c r="C431" t="s">
        <v>840</v>
      </c>
      <c r="D431" t="s">
        <v>626</v>
      </c>
      <c r="E431" s="6">
        <v>37.043478260869563</v>
      </c>
      <c r="F431" s="6">
        <v>5.4782608695652177</v>
      </c>
      <c r="G431" s="6">
        <v>7.0652173913043473E-2</v>
      </c>
      <c r="H431" s="6">
        <v>0.25271739130434784</v>
      </c>
      <c r="I431" s="6">
        <v>0.2391304347826087</v>
      </c>
      <c r="J431" s="6">
        <v>0</v>
      </c>
      <c r="K431" s="6">
        <v>0</v>
      </c>
      <c r="L431" s="6">
        <v>0.91891304347826097</v>
      </c>
      <c r="M431" s="6">
        <v>0</v>
      </c>
      <c r="N431" s="6">
        <v>4.7452173913043483</v>
      </c>
      <c r="O431" s="6">
        <f>SUM(NonNurse[[#This Row],[Qualified Social Work Staff Hours]],NonNurse[[#This Row],[Other Social Work Staff Hours]])/NonNurse[[#This Row],[MDS Census]]</f>
        <v>0.12809859154929579</v>
      </c>
      <c r="P431" s="6">
        <v>5.4489130434782602</v>
      </c>
      <c r="Q431" s="6">
        <v>0</v>
      </c>
      <c r="R431" s="6">
        <f>SUM(NonNurse[[#This Row],[Qualified Activities Professional Hours]],NonNurse[[#This Row],[Other Activities Professional Hours]])/NonNurse[[#This Row],[MDS Census]]</f>
        <v>0.1470950704225352</v>
      </c>
      <c r="S431" s="6">
        <v>0.4918478260869566</v>
      </c>
      <c r="T431" s="6">
        <v>1.5685869565217394</v>
      </c>
      <c r="U431" s="6">
        <v>0</v>
      </c>
      <c r="V431" s="6">
        <f>SUM(NonNurse[[#This Row],[Occupational Therapist Hours]],NonNurse[[#This Row],[OT Assistant Hours]],NonNurse[[#This Row],[OT Aide Hours]])/NonNurse[[#This Row],[MDS Census]]</f>
        <v>5.5622065727699545E-2</v>
      </c>
      <c r="W431" s="6">
        <v>0.53793478260869565</v>
      </c>
      <c r="X431" s="6">
        <v>3.2818478260869579</v>
      </c>
      <c r="Y431" s="6">
        <v>0</v>
      </c>
      <c r="Z431" s="6">
        <f>SUM(NonNurse[[#This Row],[Physical Therapist (PT) Hours]],NonNurse[[#This Row],[PT Assistant Hours]],NonNurse[[#This Row],[PT Aide Hours]])/NonNurse[[#This Row],[MDS Census]]</f>
        <v>0.10311619718309863</v>
      </c>
      <c r="AA431" s="6">
        <v>0</v>
      </c>
      <c r="AB431" s="6">
        <v>0</v>
      </c>
      <c r="AC431" s="6">
        <v>0</v>
      </c>
      <c r="AD431" s="6">
        <v>0.19336956521739129</v>
      </c>
      <c r="AE431" s="6">
        <v>0</v>
      </c>
      <c r="AF431" s="6">
        <v>0</v>
      </c>
      <c r="AG431" s="6">
        <v>0</v>
      </c>
      <c r="AH431" s="1">
        <v>265746</v>
      </c>
      <c r="AI431">
        <v>7</v>
      </c>
    </row>
    <row r="432" spans="1:35" x14ac:dyDescent="0.25">
      <c r="A432" t="s">
        <v>496</v>
      </c>
      <c r="B432" t="s">
        <v>281</v>
      </c>
      <c r="C432" t="s">
        <v>700</v>
      </c>
      <c r="D432" t="s">
        <v>538</v>
      </c>
      <c r="E432" s="6">
        <v>75.184782608695656</v>
      </c>
      <c r="F432" s="6">
        <v>8.56</v>
      </c>
      <c r="G432" s="6">
        <v>0</v>
      </c>
      <c r="H432" s="6">
        <v>0</v>
      </c>
      <c r="I432" s="6">
        <v>0</v>
      </c>
      <c r="J432" s="6">
        <v>0</v>
      </c>
      <c r="K432" s="6">
        <v>0</v>
      </c>
      <c r="L432" s="6">
        <v>0</v>
      </c>
      <c r="M432" s="6">
        <v>0</v>
      </c>
      <c r="N432" s="6">
        <v>0</v>
      </c>
      <c r="O432" s="6">
        <f>SUM(NonNurse[[#This Row],[Qualified Social Work Staff Hours]],NonNurse[[#This Row],[Other Social Work Staff Hours]])/NonNurse[[#This Row],[MDS Census]]</f>
        <v>0</v>
      </c>
      <c r="P432" s="6">
        <v>0</v>
      </c>
      <c r="Q432" s="6">
        <v>0</v>
      </c>
      <c r="R432" s="6">
        <f>SUM(NonNurse[[#This Row],[Qualified Activities Professional Hours]],NonNurse[[#This Row],[Other Activities Professional Hours]])/NonNurse[[#This Row],[MDS Census]]</f>
        <v>0</v>
      </c>
      <c r="S432" s="6">
        <v>0</v>
      </c>
      <c r="T432" s="6">
        <v>0</v>
      </c>
      <c r="U432" s="6">
        <v>0</v>
      </c>
      <c r="V432" s="6">
        <f>SUM(NonNurse[[#This Row],[Occupational Therapist Hours]],NonNurse[[#This Row],[OT Assistant Hours]],NonNurse[[#This Row],[OT Aide Hours]])/NonNurse[[#This Row],[MDS Census]]</f>
        <v>0</v>
      </c>
      <c r="W432" s="6">
        <v>0</v>
      </c>
      <c r="X432" s="6">
        <v>0</v>
      </c>
      <c r="Y432" s="6">
        <v>0</v>
      </c>
      <c r="Z432" s="6">
        <f>SUM(NonNurse[[#This Row],[Physical Therapist (PT) Hours]],NonNurse[[#This Row],[PT Assistant Hours]],NonNurse[[#This Row],[PT Aide Hours]])/NonNurse[[#This Row],[MDS Census]]</f>
        <v>0</v>
      </c>
      <c r="AA432" s="6">
        <v>0</v>
      </c>
      <c r="AB432" s="6">
        <v>0</v>
      </c>
      <c r="AC432" s="6">
        <v>0</v>
      </c>
      <c r="AD432" s="6">
        <v>0</v>
      </c>
      <c r="AE432" s="6">
        <v>0</v>
      </c>
      <c r="AF432" s="6">
        <v>0</v>
      </c>
      <c r="AG432" s="6">
        <v>0</v>
      </c>
      <c r="AH432" s="1">
        <v>265637</v>
      </c>
      <c r="AI432">
        <v>7</v>
      </c>
    </row>
    <row r="433" spans="1:35" x14ac:dyDescent="0.25">
      <c r="A433" t="s">
        <v>496</v>
      </c>
      <c r="B433" t="s">
        <v>355</v>
      </c>
      <c r="C433" t="s">
        <v>680</v>
      </c>
      <c r="D433" t="s">
        <v>617</v>
      </c>
      <c r="E433" s="6">
        <v>52.706521739130437</v>
      </c>
      <c r="F433" s="6">
        <v>10.381521739130433</v>
      </c>
      <c r="G433" s="6">
        <v>0</v>
      </c>
      <c r="H433" s="6">
        <v>0.17217391304347826</v>
      </c>
      <c r="I433" s="6">
        <v>0.2391304347826087</v>
      </c>
      <c r="J433" s="6">
        <v>0</v>
      </c>
      <c r="K433" s="6">
        <v>0</v>
      </c>
      <c r="L433" s="6">
        <v>2.6290217391304358</v>
      </c>
      <c r="M433" s="6">
        <v>0</v>
      </c>
      <c r="N433" s="6">
        <v>4.9705434782608693</v>
      </c>
      <c r="O433" s="6">
        <f>SUM(NonNurse[[#This Row],[Qualified Social Work Staff Hours]],NonNurse[[#This Row],[Other Social Work Staff Hours]])/NonNurse[[#This Row],[MDS Census]]</f>
        <v>9.4306042482986172E-2</v>
      </c>
      <c r="P433" s="6">
        <v>4.3391304347826098</v>
      </c>
      <c r="Q433" s="6">
        <v>0</v>
      </c>
      <c r="R433" s="6">
        <f>SUM(NonNurse[[#This Row],[Qualified Activities Professional Hours]],NonNurse[[#This Row],[Other Activities Professional Hours]])/NonNurse[[#This Row],[MDS Census]]</f>
        <v>8.2326252835636229E-2</v>
      </c>
      <c r="S433" s="6">
        <v>0.48793478260869566</v>
      </c>
      <c r="T433" s="6">
        <v>3.5802173913043482</v>
      </c>
      <c r="U433" s="6">
        <v>0</v>
      </c>
      <c r="V433" s="6">
        <f>SUM(NonNurse[[#This Row],[Occupational Therapist Hours]],NonNurse[[#This Row],[OT Assistant Hours]],NonNurse[[#This Row],[OT Aide Hours]])/NonNurse[[#This Row],[MDS Census]]</f>
        <v>7.7184986595174254E-2</v>
      </c>
      <c r="W433" s="6">
        <v>1.4434782608695653</v>
      </c>
      <c r="X433" s="6">
        <v>2.0885869565217394</v>
      </c>
      <c r="Y433" s="6">
        <v>0</v>
      </c>
      <c r="Z433" s="6">
        <f>SUM(NonNurse[[#This Row],[Physical Therapist (PT) Hours]],NonNurse[[#This Row],[PT Assistant Hours]],NonNurse[[#This Row],[PT Aide Hours]])/NonNurse[[#This Row],[MDS Census]]</f>
        <v>6.7013817281913801E-2</v>
      </c>
      <c r="AA433" s="6">
        <v>0</v>
      </c>
      <c r="AB433" s="6">
        <v>0</v>
      </c>
      <c r="AC433" s="6">
        <v>0</v>
      </c>
      <c r="AD433" s="6">
        <v>0</v>
      </c>
      <c r="AE433" s="6">
        <v>0</v>
      </c>
      <c r="AF433" s="6">
        <v>0</v>
      </c>
      <c r="AG433" s="6">
        <v>0</v>
      </c>
      <c r="AH433" s="1">
        <v>265748</v>
      </c>
      <c r="AI433">
        <v>7</v>
      </c>
    </row>
    <row r="434" spans="1:35" x14ac:dyDescent="0.25">
      <c r="A434" t="s">
        <v>496</v>
      </c>
      <c r="B434" t="s">
        <v>12</v>
      </c>
      <c r="C434" t="s">
        <v>721</v>
      </c>
      <c r="D434" t="s">
        <v>593</v>
      </c>
      <c r="E434" s="6">
        <v>94.467391304347828</v>
      </c>
      <c r="F434" s="6">
        <v>5.2173913043478262</v>
      </c>
      <c r="G434" s="6">
        <v>0.21739130434782608</v>
      </c>
      <c r="H434" s="6">
        <v>0.375</v>
      </c>
      <c r="I434" s="6">
        <v>0.69565217391304346</v>
      </c>
      <c r="J434" s="6">
        <v>0</v>
      </c>
      <c r="K434" s="6">
        <v>0</v>
      </c>
      <c r="L434" s="6">
        <v>1.5504347826086955</v>
      </c>
      <c r="M434" s="6">
        <v>10.858369565217391</v>
      </c>
      <c r="N434" s="6">
        <v>0</v>
      </c>
      <c r="O434" s="6">
        <f>SUM(NonNurse[[#This Row],[Qualified Social Work Staff Hours]],NonNurse[[#This Row],[Other Social Work Staff Hours]])/NonNurse[[#This Row],[MDS Census]]</f>
        <v>0.11494304452882291</v>
      </c>
      <c r="P434" s="6">
        <v>0</v>
      </c>
      <c r="Q434" s="6">
        <v>5.68554347826087</v>
      </c>
      <c r="R434" s="6">
        <f>SUM(NonNurse[[#This Row],[Qualified Activities Professional Hours]],NonNurse[[#This Row],[Other Activities Professional Hours]])/NonNurse[[#This Row],[MDS Census]]</f>
        <v>6.0185249108272929E-2</v>
      </c>
      <c r="S434" s="6">
        <v>10.339347826086957</v>
      </c>
      <c r="T434" s="6">
        <v>0</v>
      </c>
      <c r="U434" s="6">
        <v>0.14130434782608695</v>
      </c>
      <c r="V434" s="6">
        <f>SUM(NonNurse[[#This Row],[Occupational Therapist Hours]],NonNurse[[#This Row],[OT Assistant Hours]],NonNurse[[#This Row],[OT Aide Hours]])/NonNurse[[#This Row],[MDS Census]]</f>
        <v>0.110944655390634</v>
      </c>
      <c r="W434" s="6">
        <v>3.2546739130434776</v>
      </c>
      <c r="X434" s="6">
        <v>0</v>
      </c>
      <c r="Y434" s="6">
        <v>10.358695652173912</v>
      </c>
      <c r="Z434" s="6">
        <f>SUM(NonNurse[[#This Row],[Physical Therapist (PT) Hours]],NonNurse[[#This Row],[PT Assistant Hours]],NonNurse[[#This Row],[PT Aide Hours]])/NonNurse[[#This Row],[MDS Census]]</f>
        <v>0.14410654700264638</v>
      </c>
      <c r="AA434" s="6">
        <v>0</v>
      </c>
      <c r="AB434" s="6">
        <v>0</v>
      </c>
      <c r="AC434" s="6">
        <v>0</v>
      </c>
      <c r="AD434" s="6">
        <v>0</v>
      </c>
      <c r="AE434" s="6">
        <v>0</v>
      </c>
      <c r="AF434" s="6">
        <v>0</v>
      </c>
      <c r="AG434" s="6">
        <v>0</v>
      </c>
      <c r="AH434" s="1">
        <v>265001</v>
      </c>
      <c r="AI434">
        <v>7</v>
      </c>
    </row>
    <row r="435" spans="1:35" x14ac:dyDescent="0.25">
      <c r="A435" t="s">
        <v>496</v>
      </c>
      <c r="B435" t="s">
        <v>321</v>
      </c>
      <c r="C435" t="s">
        <v>640</v>
      </c>
      <c r="D435" t="s">
        <v>555</v>
      </c>
      <c r="E435" s="6">
        <v>98.217391304347828</v>
      </c>
      <c r="F435" s="6">
        <v>10.128478260869567</v>
      </c>
      <c r="G435" s="6">
        <v>0</v>
      </c>
      <c r="H435" s="6">
        <v>0.32880434782608697</v>
      </c>
      <c r="I435" s="6">
        <v>0.5</v>
      </c>
      <c r="J435" s="6">
        <v>0</v>
      </c>
      <c r="K435" s="6">
        <v>0</v>
      </c>
      <c r="L435" s="6">
        <v>4.00108695652174</v>
      </c>
      <c r="M435" s="6">
        <v>0</v>
      </c>
      <c r="N435" s="6">
        <v>7.0564130434782593</v>
      </c>
      <c r="O435" s="6">
        <f>SUM(NonNurse[[#This Row],[Qualified Social Work Staff Hours]],NonNurse[[#This Row],[Other Social Work Staff Hours]])/NonNurse[[#This Row],[MDS Census]]</f>
        <v>7.1844842850818935E-2</v>
      </c>
      <c r="P435" s="6">
        <v>5.6494565217391282</v>
      </c>
      <c r="Q435" s="6">
        <v>6.4720652173913065</v>
      </c>
      <c r="R435" s="6">
        <f>SUM(NonNurse[[#This Row],[Qualified Activities Professional Hours]],NonNurse[[#This Row],[Other Activities Professional Hours]])/NonNurse[[#This Row],[MDS Census]]</f>
        <v>0.12341522797698096</v>
      </c>
      <c r="S435" s="6">
        <v>2.9627173913043472</v>
      </c>
      <c r="T435" s="6">
        <v>4.2635869565217375</v>
      </c>
      <c r="U435" s="6">
        <v>0</v>
      </c>
      <c r="V435" s="6">
        <f>SUM(NonNurse[[#This Row],[Occupational Therapist Hours]],NonNurse[[#This Row],[OT Assistant Hours]],NonNurse[[#This Row],[OT Aide Hours]])/NonNurse[[#This Row],[MDS Census]]</f>
        <v>7.3574590526781738E-2</v>
      </c>
      <c r="W435" s="6">
        <v>0.53586956521739137</v>
      </c>
      <c r="X435" s="6">
        <v>4.209891304347825</v>
      </c>
      <c r="Y435" s="6">
        <v>0</v>
      </c>
      <c r="Z435" s="6">
        <f>SUM(NonNurse[[#This Row],[Physical Therapist (PT) Hours]],NonNurse[[#This Row],[PT Assistant Hours]],NonNurse[[#This Row],[PT Aide Hours]])/NonNurse[[#This Row],[MDS Census]]</f>
        <v>4.8318946436476301E-2</v>
      </c>
      <c r="AA435" s="6">
        <v>0</v>
      </c>
      <c r="AB435" s="6">
        <v>0</v>
      </c>
      <c r="AC435" s="6">
        <v>0</v>
      </c>
      <c r="AD435" s="6">
        <v>0</v>
      </c>
      <c r="AE435" s="6">
        <v>0</v>
      </c>
      <c r="AF435" s="6">
        <v>0</v>
      </c>
      <c r="AG435" s="6">
        <v>0</v>
      </c>
      <c r="AH435" s="1">
        <v>265702</v>
      </c>
      <c r="AI435">
        <v>7</v>
      </c>
    </row>
    <row r="436" spans="1:35" x14ac:dyDescent="0.25">
      <c r="A436" t="s">
        <v>496</v>
      </c>
      <c r="B436" t="s">
        <v>71</v>
      </c>
      <c r="C436" t="s">
        <v>656</v>
      </c>
      <c r="D436" t="s">
        <v>585</v>
      </c>
      <c r="E436" s="6">
        <v>93.347826086956516</v>
      </c>
      <c r="F436" s="6">
        <v>5.6521739130434785</v>
      </c>
      <c r="G436" s="6">
        <v>0.2608695652173913</v>
      </c>
      <c r="H436" s="6">
        <v>0.2608695652173913</v>
      </c>
      <c r="I436" s="6">
        <v>0.36956521739130432</v>
      </c>
      <c r="J436" s="6">
        <v>0</v>
      </c>
      <c r="K436" s="6">
        <v>0</v>
      </c>
      <c r="L436" s="6">
        <v>1.6929347826086956</v>
      </c>
      <c r="M436" s="6">
        <v>0</v>
      </c>
      <c r="N436" s="6">
        <v>10.983695652173912</v>
      </c>
      <c r="O436" s="6">
        <f>SUM(NonNurse[[#This Row],[Qualified Social Work Staff Hours]],NonNurse[[#This Row],[Other Social Work Staff Hours]])/NonNurse[[#This Row],[MDS Census]]</f>
        <v>0.11766418258034467</v>
      </c>
      <c r="P436" s="6">
        <v>8.8804347826086953</v>
      </c>
      <c r="Q436" s="6">
        <v>0</v>
      </c>
      <c r="R436" s="6">
        <f>SUM(NonNurse[[#This Row],[Qualified Activities Professional Hours]],NonNurse[[#This Row],[Other Activities Professional Hours]])/NonNurse[[#This Row],[MDS Census]]</f>
        <v>9.5132743362831867E-2</v>
      </c>
      <c r="S436" s="6">
        <v>1.1882608695652173</v>
      </c>
      <c r="T436" s="6">
        <v>9.5435869565217395</v>
      </c>
      <c r="U436" s="6">
        <v>0</v>
      </c>
      <c r="V436" s="6">
        <f>SUM(NonNurse[[#This Row],[Occupational Therapist Hours]],NonNurse[[#This Row],[OT Assistant Hours]],NonNurse[[#This Row],[OT Aide Hours]])/NonNurse[[#This Row],[MDS Census]]</f>
        <v>0.11496623195156033</v>
      </c>
      <c r="W436" s="6">
        <v>0.11684782608695653</v>
      </c>
      <c r="X436" s="6">
        <v>1.6661956521739132</v>
      </c>
      <c r="Y436" s="6">
        <v>0</v>
      </c>
      <c r="Z436" s="6">
        <f>SUM(NonNurse[[#This Row],[Physical Therapist (PT) Hours]],NonNurse[[#This Row],[PT Assistant Hours]],NonNurse[[#This Row],[PT Aide Hours]])/NonNurse[[#This Row],[MDS Census]]</f>
        <v>1.9101071262226366E-2</v>
      </c>
      <c r="AA436" s="6">
        <v>0</v>
      </c>
      <c r="AB436" s="6">
        <v>0</v>
      </c>
      <c r="AC436" s="6">
        <v>0</v>
      </c>
      <c r="AD436" s="6">
        <v>0</v>
      </c>
      <c r="AE436" s="6">
        <v>0</v>
      </c>
      <c r="AF436" s="6">
        <v>0</v>
      </c>
      <c r="AG436" s="6">
        <v>0</v>
      </c>
      <c r="AH436" s="1">
        <v>265253</v>
      </c>
      <c r="AI436">
        <v>7</v>
      </c>
    </row>
    <row r="437" spans="1:35" x14ac:dyDescent="0.25">
      <c r="A437" t="s">
        <v>496</v>
      </c>
      <c r="B437" t="s">
        <v>54</v>
      </c>
      <c r="C437" t="s">
        <v>738</v>
      </c>
      <c r="D437" t="s">
        <v>579</v>
      </c>
      <c r="E437" s="6">
        <v>53.695652173913047</v>
      </c>
      <c r="F437" s="6">
        <v>21.815217391304348</v>
      </c>
      <c r="G437" s="6">
        <v>9.2391304347826081E-2</v>
      </c>
      <c r="H437" s="6">
        <v>0.13043478260869565</v>
      </c>
      <c r="I437" s="6">
        <v>0.36956521739130432</v>
      </c>
      <c r="J437" s="6">
        <v>0</v>
      </c>
      <c r="K437" s="6">
        <v>0</v>
      </c>
      <c r="L437" s="6">
        <v>6.5241304347826068</v>
      </c>
      <c r="M437" s="6">
        <v>0</v>
      </c>
      <c r="N437" s="6">
        <v>0</v>
      </c>
      <c r="O437" s="6">
        <f>SUM(NonNurse[[#This Row],[Qualified Social Work Staff Hours]],NonNurse[[#This Row],[Other Social Work Staff Hours]])/NonNurse[[#This Row],[MDS Census]]</f>
        <v>0</v>
      </c>
      <c r="P437" s="6">
        <v>5.2907608695652177</v>
      </c>
      <c r="Q437" s="6">
        <v>0.45652173913043476</v>
      </c>
      <c r="R437" s="6">
        <f>SUM(NonNurse[[#This Row],[Qualified Activities Professional Hours]],NonNurse[[#This Row],[Other Activities Professional Hours]])/NonNurse[[#This Row],[MDS Census]]</f>
        <v>0.10703441295546558</v>
      </c>
      <c r="S437" s="6">
        <v>0.58021739130434791</v>
      </c>
      <c r="T437" s="6">
        <v>3.7085869565217404</v>
      </c>
      <c r="U437" s="6">
        <v>0</v>
      </c>
      <c r="V437" s="6">
        <f>SUM(NonNurse[[#This Row],[Occupational Therapist Hours]],NonNurse[[#This Row],[OT Assistant Hours]],NonNurse[[#This Row],[OT Aide Hours]])/NonNurse[[#This Row],[MDS Census]]</f>
        <v>7.9872469635627552E-2</v>
      </c>
      <c r="W437" s="6">
        <v>4.12304347826087</v>
      </c>
      <c r="X437" s="6">
        <v>4.9328260869565232</v>
      </c>
      <c r="Y437" s="6">
        <v>0</v>
      </c>
      <c r="Z437" s="6">
        <f>SUM(NonNurse[[#This Row],[Physical Therapist (PT) Hours]],NonNurse[[#This Row],[PT Assistant Hours]],NonNurse[[#This Row],[PT Aide Hours]])/NonNurse[[#This Row],[MDS Census]]</f>
        <v>0.1686518218623482</v>
      </c>
      <c r="AA437" s="6">
        <v>0</v>
      </c>
      <c r="AB437" s="6">
        <v>0</v>
      </c>
      <c r="AC437" s="6">
        <v>0</v>
      </c>
      <c r="AD437" s="6">
        <v>0</v>
      </c>
      <c r="AE437" s="6">
        <v>0</v>
      </c>
      <c r="AF437" s="6">
        <v>0</v>
      </c>
      <c r="AG437" s="6">
        <v>0</v>
      </c>
      <c r="AH437" s="1">
        <v>265198</v>
      </c>
      <c r="AI437">
        <v>7</v>
      </c>
    </row>
    <row r="438" spans="1:35" x14ac:dyDescent="0.25">
      <c r="A438" t="s">
        <v>496</v>
      </c>
      <c r="B438" t="s">
        <v>346</v>
      </c>
      <c r="C438" t="s">
        <v>716</v>
      </c>
      <c r="D438" t="s">
        <v>593</v>
      </c>
      <c r="E438" s="6">
        <v>81.760869565217391</v>
      </c>
      <c r="F438" s="6">
        <v>0</v>
      </c>
      <c r="G438" s="6">
        <v>0</v>
      </c>
      <c r="H438" s="6">
        <v>0</v>
      </c>
      <c r="I438" s="6">
        <v>0</v>
      </c>
      <c r="J438" s="6">
        <v>0</v>
      </c>
      <c r="K438" s="6">
        <v>0</v>
      </c>
      <c r="L438" s="6">
        <v>1.2229347826086956</v>
      </c>
      <c r="M438" s="6">
        <v>0</v>
      </c>
      <c r="N438" s="6">
        <v>0</v>
      </c>
      <c r="O438" s="6">
        <f>SUM(NonNurse[[#This Row],[Qualified Social Work Staff Hours]],NonNurse[[#This Row],[Other Social Work Staff Hours]])/NonNurse[[#This Row],[MDS Census]]</f>
        <v>0</v>
      </c>
      <c r="P438" s="6">
        <v>0</v>
      </c>
      <c r="Q438" s="6">
        <v>10.909239130434779</v>
      </c>
      <c r="R438" s="6">
        <f>SUM(NonNurse[[#This Row],[Qualified Activities Professional Hours]],NonNurse[[#This Row],[Other Activities Professional Hours]])/NonNurse[[#This Row],[MDS Census]]</f>
        <v>0.13342860941239026</v>
      </c>
      <c r="S438" s="6">
        <v>1.2473913043478257</v>
      </c>
      <c r="T438" s="6">
        <v>9.4347826086956521E-2</v>
      </c>
      <c r="U438" s="6">
        <v>0</v>
      </c>
      <c r="V438" s="6">
        <f>SUM(NonNurse[[#This Row],[Occupational Therapist Hours]],NonNurse[[#This Row],[OT Assistant Hours]],NonNurse[[#This Row],[OT Aide Hours]])/NonNurse[[#This Row],[MDS Census]]</f>
        <v>1.6410529114597179E-2</v>
      </c>
      <c r="W438" s="6">
        <v>0.22956521739130437</v>
      </c>
      <c r="X438" s="6">
        <v>0.97793478260869549</v>
      </c>
      <c r="Y438" s="6">
        <v>0</v>
      </c>
      <c r="Z438" s="6">
        <f>SUM(NonNurse[[#This Row],[Physical Therapist (PT) Hours]],NonNurse[[#This Row],[PT Assistant Hours]],NonNurse[[#This Row],[PT Aide Hours]])/NonNurse[[#This Row],[MDS Census]]</f>
        <v>1.4768678542940705E-2</v>
      </c>
      <c r="AA438" s="6">
        <v>0</v>
      </c>
      <c r="AB438" s="6">
        <v>0</v>
      </c>
      <c r="AC438" s="6">
        <v>0</v>
      </c>
      <c r="AD438" s="6">
        <v>0</v>
      </c>
      <c r="AE438" s="6">
        <v>0</v>
      </c>
      <c r="AF438" s="6">
        <v>0</v>
      </c>
      <c r="AG438" s="6">
        <v>0</v>
      </c>
      <c r="AH438" s="1">
        <v>265736</v>
      </c>
      <c r="AI438">
        <v>7</v>
      </c>
    </row>
    <row r="439" spans="1:35" x14ac:dyDescent="0.25">
      <c r="A439" t="s">
        <v>496</v>
      </c>
      <c r="B439" t="s">
        <v>432</v>
      </c>
      <c r="C439" t="s">
        <v>700</v>
      </c>
      <c r="D439" t="s">
        <v>538</v>
      </c>
      <c r="E439" s="6">
        <v>167.1549295774648</v>
      </c>
      <c r="F439" s="6">
        <v>5.295774647887324</v>
      </c>
      <c r="G439" s="6">
        <v>0</v>
      </c>
      <c r="H439" s="6">
        <v>117.0642253521127</v>
      </c>
      <c r="I439" s="6">
        <v>16.338028169014084</v>
      </c>
      <c r="J439" s="6">
        <v>0</v>
      </c>
      <c r="K439" s="6">
        <v>0</v>
      </c>
      <c r="L439" s="6">
        <v>21.815211267605633</v>
      </c>
      <c r="M439" s="6">
        <v>13.928309859154925</v>
      </c>
      <c r="N439" s="6">
        <v>5.295774647887324</v>
      </c>
      <c r="O439" s="6">
        <f>SUM(NonNurse[[#This Row],[Qualified Social Work Staff Hours]],NonNurse[[#This Row],[Other Social Work Staff Hours]])/NonNurse[[#This Row],[MDS Census]]</f>
        <v>0.1150075834175935</v>
      </c>
      <c r="P439" s="6">
        <v>0</v>
      </c>
      <c r="Q439" s="6">
        <v>0</v>
      </c>
      <c r="R439" s="6">
        <f>SUM(NonNurse[[#This Row],[Qualified Activities Professional Hours]],NonNurse[[#This Row],[Other Activities Professional Hours]])/NonNurse[[#This Row],[MDS Census]]</f>
        <v>0</v>
      </c>
      <c r="S439" s="6">
        <v>0</v>
      </c>
      <c r="T439" s="6">
        <v>0</v>
      </c>
      <c r="U439" s="6">
        <v>0</v>
      </c>
      <c r="V439" s="6">
        <f>SUM(NonNurse[[#This Row],[Occupational Therapist Hours]],NonNurse[[#This Row],[OT Assistant Hours]],NonNurse[[#This Row],[OT Aide Hours]])/NonNurse[[#This Row],[MDS Census]]</f>
        <v>0</v>
      </c>
      <c r="W439" s="6">
        <v>40.028169014084504</v>
      </c>
      <c r="X439" s="6">
        <v>2.659718309859155</v>
      </c>
      <c r="Y439" s="6">
        <v>0</v>
      </c>
      <c r="Z439" s="6">
        <f>SUM(NonNurse[[#This Row],[Physical Therapist (PT) Hours]],NonNurse[[#This Row],[PT Assistant Hours]],NonNurse[[#This Row],[PT Aide Hours]])/NonNurse[[#This Row],[MDS Census]]</f>
        <v>0.25537917087967638</v>
      </c>
      <c r="AA439" s="6">
        <v>48.929577464788736</v>
      </c>
      <c r="AB439" s="6">
        <v>26.859154929577464</v>
      </c>
      <c r="AC439" s="6">
        <v>0</v>
      </c>
      <c r="AD439" s="6">
        <v>0</v>
      </c>
      <c r="AE439" s="6">
        <v>44.676056338028168</v>
      </c>
      <c r="AF439" s="6">
        <v>0</v>
      </c>
      <c r="AG439" s="6">
        <v>0</v>
      </c>
      <c r="AH439" s="1">
        <v>265845</v>
      </c>
      <c r="AI439">
        <v>7</v>
      </c>
    </row>
    <row r="440" spans="1:35" x14ac:dyDescent="0.25">
      <c r="A440" t="s">
        <v>496</v>
      </c>
      <c r="B440" t="s">
        <v>114</v>
      </c>
      <c r="C440" t="s">
        <v>770</v>
      </c>
      <c r="D440" t="s">
        <v>531</v>
      </c>
      <c r="E440" s="6">
        <v>62.934782608695649</v>
      </c>
      <c r="F440" s="6">
        <v>5.7391304347826084</v>
      </c>
      <c r="G440" s="6">
        <v>0.2608695652173913</v>
      </c>
      <c r="H440" s="6">
        <v>0.18206521739130435</v>
      </c>
      <c r="I440" s="6">
        <v>0.2608695652173913</v>
      </c>
      <c r="J440" s="6">
        <v>0</v>
      </c>
      <c r="K440" s="6">
        <v>0</v>
      </c>
      <c r="L440" s="6">
        <v>3.8684782608695651</v>
      </c>
      <c r="M440" s="6">
        <v>0</v>
      </c>
      <c r="N440" s="6">
        <v>4.4320652173913047</v>
      </c>
      <c r="O440" s="6">
        <f>SUM(NonNurse[[#This Row],[Qualified Social Work Staff Hours]],NonNurse[[#This Row],[Other Social Work Staff Hours]])/NonNurse[[#This Row],[MDS Census]]</f>
        <v>7.0423143350604497E-2</v>
      </c>
      <c r="P440" s="6">
        <v>4.5896739130434785</v>
      </c>
      <c r="Q440" s="6">
        <v>0</v>
      </c>
      <c r="R440" s="6">
        <f>SUM(NonNurse[[#This Row],[Qualified Activities Professional Hours]],NonNurse[[#This Row],[Other Activities Professional Hours]])/NonNurse[[#This Row],[MDS Census]]</f>
        <v>7.2927461139896385E-2</v>
      </c>
      <c r="S440" s="6">
        <v>1.3406521739130433</v>
      </c>
      <c r="T440" s="6">
        <v>3.9596739130434773</v>
      </c>
      <c r="U440" s="6">
        <v>0</v>
      </c>
      <c r="V440" s="6">
        <f>SUM(NonNurse[[#This Row],[Occupational Therapist Hours]],NonNurse[[#This Row],[OT Assistant Hours]],NonNurse[[#This Row],[OT Aide Hours]])/NonNurse[[#This Row],[MDS Census]]</f>
        <v>8.4219343696027613E-2</v>
      </c>
      <c r="W440" s="6">
        <v>6.4002173913043494</v>
      </c>
      <c r="X440" s="6">
        <v>4.8192391304347817</v>
      </c>
      <c r="Y440" s="6">
        <v>0</v>
      </c>
      <c r="Z440" s="6">
        <f>SUM(NonNurse[[#This Row],[Physical Therapist (PT) Hours]],NonNurse[[#This Row],[PT Assistant Hours]],NonNurse[[#This Row],[PT Aide Hours]])/NonNurse[[#This Row],[MDS Census]]</f>
        <v>0.17827115716753025</v>
      </c>
      <c r="AA440" s="6">
        <v>0</v>
      </c>
      <c r="AB440" s="6">
        <v>0</v>
      </c>
      <c r="AC440" s="6">
        <v>0</v>
      </c>
      <c r="AD440" s="6">
        <v>0</v>
      </c>
      <c r="AE440" s="6">
        <v>0</v>
      </c>
      <c r="AF440" s="6">
        <v>0</v>
      </c>
      <c r="AG440" s="6">
        <v>0</v>
      </c>
      <c r="AH440" s="1">
        <v>265356</v>
      </c>
      <c r="AI440">
        <v>7</v>
      </c>
    </row>
    <row r="441" spans="1:35" x14ac:dyDescent="0.25">
      <c r="A441" t="s">
        <v>496</v>
      </c>
      <c r="B441" t="s">
        <v>223</v>
      </c>
      <c r="C441" t="s">
        <v>759</v>
      </c>
      <c r="D441" t="s">
        <v>532</v>
      </c>
      <c r="E441" s="6">
        <v>61.195652173913047</v>
      </c>
      <c r="F441" s="6">
        <v>5.4782608695652177</v>
      </c>
      <c r="G441" s="6">
        <v>0.56521739130434778</v>
      </c>
      <c r="H441" s="6">
        <v>0.1766304347826087</v>
      </c>
      <c r="I441" s="6">
        <v>0.40217391304347827</v>
      </c>
      <c r="J441" s="6">
        <v>0</v>
      </c>
      <c r="K441" s="6">
        <v>0</v>
      </c>
      <c r="L441" s="6">
        <v>2.2635869565217392</v>
      </c>
      <c r="M441" s="6">
        <v>3.4563043478260878</v>
      </c>
      <c r="N441" s="6">
        <v>0</v>
      </c>
      <c r="O441" s="6">
        <f>SUM(NonNurse[[#This Row],[Qualified Social Work Staff Hours]],NonNurse[[#This Row],[Other Social Work Staff Hours]])/NonNurse[[#This Row],[MDS Census]]</f>
        <v>5.647957371225578E-2</v>
      </c>
      <c r="P441" s="6">
        <v>4.5953260869565211</v>
      </c>
      <c r="Q441" s="6">
        <v>0</v>
      </c>
      <c r="R441" s="6">
        <f>SUM(NonNurse[[#This Row],[Qualified Activities Professional Hours]],NonNurse[[#This Row],[Other Activities Professional Hours]])/NonNurse[[#This Row],[MDS Census]]</f>
        <v>7.5092362344582581E-2</v>
      </c>
      <c r="S441" s="6">
        <v>1.0657608695652177</v>
      </c>
      <c r="T441" s="6">
        <v>5.5705434782608698</v>
      </c>
      <c r="U441" s="6">
        <v>0</v>
      </c>
      <c r="V441" s="6">
        <f>SUM(NonNurse[[#This Row],[Occupational Therapist Hours]],NonNurse[[#This Row],[OT Assistant Hours]],NonNurse[[#This Row],[OT Aide Hours]])/NonNurse[[#This Row],[MDS Census]]</f>
        <v>0.10844404973357015</v>
      </c>
      <c r="W441" s="6">
        <v>5.2672826086956528</v>
      </c>
      <c r="X441" s="6">
        <v>2.9534782608695656</v>
      </c>
      <c r="Y441" s="6">
        <v>0</v>
      </c>
      <c r="Z441" s="6">
        <f>SUM(NonNurse[[#This Row],[Physical Therapist (PT) Hours]],NonNurse[[#This Row],[PT Assistant Hours]],NonNurse[[#This Row],[PT Aide Hours]])/NonNurse[[#This Row],[MDS Census]]</f>
        <v>0.13433570159857905</v>
      </c>
      <c r="AA441" s="6">
        <v>0</v>
      </c>
      <c r="AB441" s="6">
        <v>0</v>
      </c>
      <c r="AC441" s="6">
        <v>0</v>
      </c>
      <c r="AD441" s="6">
        <v>0</v>
      </c>
      <c r="AE441" s="6">
        <v>0</v>
      </c>
      <c r="AF441" s="6">
        <v>0</v>
      </c>
      <c r="AG441" s="6">
        <v>0</v>
      </c>
      <c r="AH441" s="1">
        <v>265536</v>
      </c>
      <c r="AI441">
        <v>7</v>
      </c>
    </row>
    <row r="442" spans="1:35" x14ac:dyDescent="0.25">
      <c r="A442" t="s">
        <v>496</v>
      </c>
      <c r="B442" t="s">
        <v>70</v>
      </c>
      <c r="C442" t="s">
        <v>688</v>
      </c>
      <c r="D442" t="s">
        <v>546</v>
      </c>
      <c r="E442" s="6">
        <v>57.402173913043477</v>
      </c>
      <c r="F442" s="6">
        <v>10.461847826086958</v>
      </c>
      <c r="G442" s="6">
        <v>0.14206521739130434</v>
      </c>
      <c r="H442" s="6">
        <v>0.1748913043478261</v>
      </c>
      <c r="I442" s="6">
        <v>0.5</v>
      </c>
      <c r="J442" s="6">
        <v>0</v>
      </c>
      <c r="K442" s="6">
        <v>0</v>
      </c>
      <c r="L442" s="6">
        <v>0.54728260869565215</v>
      </c>
      <c r="M442" s="6">
        <v>0</v>
      </c>
      <c r="N442" s="6">
        <v>4.4615217391304354</v>
      </c>
      <c r="O442" s="6">
        <f>SUM(NonNurse[[#This Row],[Qualified Social Work Staff Hours]],NonNurse[[#This Row],[Other Social Work Staff Hours]])/NonNurse[[#This Row],[MDS Census]]</f>
        <v>7.7723915925014209E-2</v>
      </c>
      <c r="P442" s="6">
        <v>5.2761956521739117</v>
      </c>
      <c r="Q442" s="6">
        <v>0.34369565217391301</v>
      </c>
      <c r="R442" s="6">
        <f>SUM(NonNurse[[#This Row],[Qualified Activities Professional Hours]],NonNurse[[#This Row],[Other Activities Professional Hours]])/NonNurse[[#This Row],[MDS Census]]</f>
        <v>9.7903806097330043E-2</v>
      </c>
      <c r="S442" s="6">
        <v>3.6134782608695653</v>
      </c>
      <c r="T442" s="6">
        <v>0.57086956521739129</v>
      </c>
      <c r="U442" s="6">
        <v>0</v>
      </c>
      <c r="V442" s="6">
        <f>SUM(NonNurse[[#This Row],[Occupational Therapist Hours]],NonNurse[[#This Row],[OT Assistant Hours]],NonNurse[[#This Row],[OT Aide Hours]])/NonNurse[[#This Row],[MDS Census]]</f>
        <v>7.2895284983904574E-2</v>
      </c>
      <c r="W442" s="6">
        <v>0.59760869565217378</v>
      </c>
      <c r="X442" s="6">
        <v>2.7805434782608689</v>
      </c>
      <c r="Y442" s="6">
        <v>0</v>
      </c>
      <c r="Z442" s="6">
        <f>SUM(NonNurse[[#This Row],[Physical Therapist (PT) Hours]],NonNurse[[#This Row],[PT Assistant Hours]],NonNurse[[#This Row],[PT Aide Hours]])/NonNurse[[#This Row],[MDS Census]]</f>
        <v>5.8850596477939769E-2</v>
      </c>
      <c r="AA442" s="6">
        <v>0</v>
      </c>
      <c r="AB442" s="6">
        <v>0</v>
      </c>
      <c r="AC442" s="6">
        <v>0</v>
      </c>
      <c r="AD442" s="6">
        <v>0</v>
      </c>
      <c r="AE442" s="6">
        <v>0</v>
      </c>
      <c r="AF442" s="6">
        <v>0</v>
      </c>
      <c r="AG442" s="6">
        <v>0</v>
      </c>
      <c r="AH442" s="1">
        <v>265251</v>
      </c>
      <c r="AI442">
        <v>7</v>
      </c>
    </row>
    <row r="443" spans="1:35" x14ac:dyDescent="0.25">
      <c r="A443" t="s">
        <v>496</v>
      </c>
      <c r="B443" t="s">
        <v>409</v>
      </c>
      <c r="C443" t="s">
        <v>675</v>
      </c>
      <c r="D443" t="s">
        <v>538</v>
      </c>
      <c r="E443" s="6">
        <v>94.891304347826093</v>
      </c>
      <c r="F443" s="6">
        <v>5.3043478260869561</v>
      </c>
      <c r="G443" s="6">
        <v>0.125</v>
      </c>
      <c r="H443" s="6">
        <v>0.83423913043478259</v>
      </c>
      <c r="I443" s="6">
        <v>5.5217391304347823</v>
      </c>
      <c r="J443" s="6">
        <v>0</v>
      </c>
      <c r="K443" s="6">
        <v>0</v>
      </c>
      <c r="L443" s="6">
        <v>4.4864130434782608</v>
      </c>
      <c r="M443" s="6">
        <v>5.3043478260869561</v>
      </c>
      <c r="N443" s="6">
        <v>11.915760869565217</v>
      </c>
      <c r="O443" s="6">
        <f>SUM(NonNurse[[#This Row],[Qualified Social Work Staff Hours]],NonNurse[[#This Row],[Other Social Work Staff Hours]])/NonNurse[[#This Row],[MDS Census]]</f>
        <v>0.18147193585337912</v>
      </c>
      <c r="P443" s="6">
        <v>5.0434782608695654</v>
      </c>
      <c r="Q443" s="6">
        <v>5.0380434782608692</v>
      </c>
      <c r="R443" s="6">
        <f>SUM(NonNurse[[#This Row],[Qualified Activities Professional Hours]],NonNurse[[#This Row],[Other Activities Professional Hours]])/NonNurse[[#This Row],[MDS Census]]</f>
        <v>0.10624284077892324</v>
      </c>
      <c r="S443" s="6">
        <v>8.5652173913043477</v>
      </c>
      <c r="T443" s="6">
        <v>7.4646739130434785</v>
      </c>
      <c r="U443" s="6">
        <v>0</v>
      </c>
      <c r="V443" s="6">
        <f>SUM(NonNurse[[#This Row],[Occupational Therapist Hours]],NonNurse[[#This Row],[OT Assistant Hours]],NonNurse[[#This Row],[OT Aide Hours]])/NonNurse[[#This Row],[MDS Census]]</f>
        <v>0.16892898052691868</v>
      </c>
      <c r="W443" s="6">
        <v>4.8016304347826084</v>
      </c>
      <c r="X443" s="6">
        <v>6.5027173913043477</v>
      </c>
      <c r="Y443" s="6">
        <v>0</v>
      </c>
      <c r="Z443" s="6">
        <f>SUM(NonNurse[[#This Row],[Physical Therapist (PT) Hours]],NonNurse[[#This Row],[PT Assistant Hours]],NonNurse[[#This Row],[PT Aide Hours]])/NonNurse[[#This Row],[MDS Census]]</f>
        <v>0.11912943871706758</v>
      </c>
      <c r="AA443" s="6">
        <v>0</v>
      </c>
      <c r="AB443" s="6">
        <v>0</v>
      </c>
      <c r="AC443" s="6">
        <v>0</v>
      </c>
      <c r="AD443" s="6">
        <v>0</v>
      </c>
      <c r="AE443" s="6">
        <v>0</v>
      </c>
      <c r="AF443" s="6">
        <v>0</v>
      </c>
      <c r="AG443" s="6">
        <v>0</v>
      </c>
      <c r="AH443" s="1">
        <v>265820</v>
      </c>
      <c r="AI443">
        <v>7</v>
      </c>
    </row>
    <row r="444" spans="1:35" x14ac:dyDescent="0.25">
      <c r="A444" t="s">
        <v>496</v>
      </c>
      <c r="B444" t="s">
        <v>413</v>
      </c>
      <c r="C444" t="s">
        <v>809</v>
      </c>
      <c r="D444" t="s">
        <v>589</v>
      </c>
      <c r="E444" s="6">
        <v>105.59782608695652</v>
      </c>
      <c r="F444" s="6">
        <v>5.2282608695652177</v>
      </c>
      <c r="G444" s="6">
        <v>0.35869565217391303</v>
      </c>
      <c r="H444" s="6">
        <v>0.61956521739130432</v>
      </c>
      <c r="I444" s="6">
        <v>5.6630434782608692</v>
      </c>
      <c r="J444" s="6">
        <v>0</v>
      </c>
      <c r="K444" s="6">
        <v>0</v>
      </c>
      <c r="L444" s="6">
        <v>3.7282608695652173</v>
      </c>
      <c r="M444" s="6">
        <v>13.824673913043478</v>
      </c>
      <c r="N444" s="6">
        <v>0</v>
      </c>
      <c r="O444" s="6">
        <f>SUM(NonNurse[[#This Row],[Qualified Social Work Staff Hours]],NonNurse[[#This Row],[Other Social Work Staff Hours]])/NonNurse[[#This Row],[MDS Census]]</f>
        <v>0.13091816778178075</v>
      </c>
      <c r="P444" s="6">
        <v>5.5326086956521738</v>
      </c>
      <c r="Q444" s="6">
        <v>12.298913043478262</v>
      </c>
      <c r="R444" s="6">
        <f>SUM(NonNurse[[#This Row],[Qualified Activities Professional Hours]],NonNurse[[#This Row],[Other Activities Professional Hours]])/NonNurse[[#This Row],[MDS Census]]</f>
        <v>0.16886258363355638</v>
      </c>
      <c r="S444" s="6">
        <v>9.3423913043478262</v>
      </c>
      <c r="T444" s="6">
        <v>7.6413043478260869</v>
      </c>
      <c r="U444" s="6">
        <v>9.7282608695652169</v>
      </c>
      <c r="V444" s="6">
        <f>SUM(NonNurse[[#This Row],[Occupational Therapist Hours]],NonNurse[[#This Row],[OT Assistant Hours]],NonNurse[[#This Row],[OT Aide Hours]])/NonNurse[[#This Row],[MDS Census]]</f>
        <v>0.25295934122490998</v>
      </c>
      <c r="W444" s="6">
        <v>8.9728260869565215</v>
      </c>
      <c r="X444" s="6">
        <v>11.625</v>
      </c>
      <c r="Y444" s="6">
        <v>0</v>
      </c>
      <c r="Z444" s="6">
        <f>SUM(NonNurse[[#This Row],[Physical Therapist (PT) Hours]],NonNurse[[#This Row],[PT Assistant Hours]],NonNurse[[#This Row],[PT Aide Hours]])/NonNurse[[#This Row],[MDS Census]]</f>
        <v>0.19505918682449822</v>
      </c>
      <c r="AA444" s="6">
        <v>0</v>
      </c>
      <c r="AB444" s="6">
        <v>0</v>
      </c>
      <c r="AC444" s="6">
        <v>0</v>
      </c>
      <c r="AD444" s="6">
        <v>0</v>
      </c>
      <c r="AE444" s="6">
        <v>0</v>
      </c>
      <c r="AF444" s="6">
        <v>0</v>
      </c>
      <c r="AG444" s="6">
        <v>0</v>
      </c>
      <c r="AH444" s="1">
        <v>265824</v>
      </c>
      <c r="AI444">
        <v>7</v>
      </c>
    </row>
    <row r="445" spans="1:35" x14ac:dyDescent="0.25">
      <c r="A445" t="s">
        <v>496</v>
      </c>
      <c r="B445" t="s">
        <v>302</v>
      </c>
      <c r="C445" t="s">
        <v>819</v>
      </c>
      <c r="D445" t="s">
        <v>543</v>
      </c>
      <c r="E445" s="6">
        <v>48.532608695652172</v>
      </c>
      <c r="F445" s="6">
        <v>0</v>
      </c>
      <c r="G445" s="6">
        <v>1.0869565217391304E-2</v>
      </c>
      <c r="H445" s="6">
        <v>0</v>
      </c>
      <c r="I445" s="6">
        <v>0.19565217391304349</v>
      </c>
      <c r="J445" s="6">
        <v>0</v>
      </c>
      <c r="K445" s="6">
        <v>0</v>
      </c>
      <c r="L445" s="6">
        <v>0.17630434782608698</v>
      </c>
      <c r="M445" s="6">
        <v>5.5652173913043477</v>
      </c>
      <c r="N445" s="6">
        <v>0</v>
      </c>
      <c r="O445" s="6">
        <f>SUM(NonNurse[[#This Row],[Qualified Social Work Staff Hours]],NonNurse[[#This Row],[Other Social Work Staff Hours]])/NonNurse[[#This Row],[MDS Census]]</f>
        <v>0.11466965285554312</v>
      </c>
      <c r="P445" s="6">
        <v>4.9980434782608691</v>
      </c>
      <c r="Q445" s="6">
        <v>0</v>
      </c>
      <c r="R445" s="6">
        <f>SUM(NonNurse[[#This Row],[Qualified Activities Professional Hours]],NonNurse[[#This Row],[Other Activities Professional Hours]])/NonNurse[[#This Row],[MDS Census]]</f>
        <v>0.10298320268756998</v>
      </c>
      <c r="S445" s="6">
        <v>0.74369565217391276</v>
      </c>
      <c r="T445" s="6">
        <v>3.6161956521739138</v>
      </c>
      <c r="U445" s="6">
        <v>0</v>
      </c>
      <c r="V445" s="6">
        <f>SUM(NonNurse[[#This Row],[Occupational Therapist Hours]],NonNurse[[#This Row],[OT Assistant Hours]],NonNurse[[#This Row],[OT Aide Hours]])/NonNurse[[#This Row],[MDS Census]]</f>
        <v>8.9834266517357222E-2</v>
      </c>
      <c r="W445" s="6">
        <v>1.449673913043479</v>
      </c>
      <c r="X445" s="6">
        <v>3.4734782608695651</v>
      </c>
      <c r="Y445" s="6">
        <v>0</v>
      </c>
      <c r="Z445" s="6">
        <f>SUM(NonNurse[[#This Row],[Physical Therapist (PT) Hours]],NonNurse[[#This Row],[PT Assistant Hours]],NonNurse[[#This Row],[PT Aide Hours]])/NonNurse[[#This Row],[MDS Census]]</f>
        <v>0.1014400895856663</v>
      </c>
      <c r="AA445" s="6">
        <v>0</v>
      </c>
      <c r="AB445" s="6">
        <v>0</v>
      </c>
      <c r="AC445" s="6">
        <v>0</v>
      </c>
      <c r="AD445" s="6">
        <v>0</v>
      </c>
      <c r="AE445" s="6">
        <v>0</v>
      </c>
      <c r="AF445" s="6">
        <v>0</v>
      </c>
      <c r="AG445" s="6">
        <v>0</v>
      </c>
      <c r="AH445" s="1">
        <v>265669</v>
      </c>
      <c r="AI445">
        <v>7</v>
      </c>
    </row>
    <row r="446" spans="1:35" x14ac:dyDescent="0.25">
      <c r="A446" t="s">
        <v>496</v>
      </c>
      <c r="B446" t="s">
        <v>49</v>
      </c>
      <c r="C446" t="s">
        <v>736</v>
      </c>
      <c r="D446" t="s">
        <v>558</v>
      </c>
      <c r="E446" s="6">
        <v>50.380434782608695</v>
      </c>
      <c r="F446" s="6">
        <v>11.293913043478263</v>
      </c>
      <c r="G446" s="6">
        <v>0</v>
      </c>
      <c r="H446" s="6">
        <v>0.22826086956521738</v>
      </c>
      <c r="I446" s="6">
        <v>0.41304347826086957</v>
      </c>
      <c r="J446" s="6">
        <v>0</v>
      </c>
      <c r="K446" s="6">
        <v>0</v>
      </c>
      <c r="L446" s="6">
        <v>2.906195652173913</v>
      </c>
      <c r="M446" s="6">
        <v>0</v>
      </c>
      <c r="N446" s="6">
        <v>5.7616304347826066</v>
      </c>
      <c r="O446" s="6">
        <f>SUM(NonNurse[[#This Row],[Qualified Social Work Staff Hours]],NonNurse[[#This Row],[Other Social Work Staff Hours]])/NonNurse[[#This Row],[MDS Census]]</f>
        <v>0.11436245954692553</v>
      </c>
      <c r="P446" s="6">
        <v>2.0488043478260871</v>
      </c>
      <c r="Q446" s="6">
        <v>0.48815217391304344</v>
      </c>
      <c r="R446" s="6">
        <f>SUM(NonNurse[[#This Row],[Qualified Activities Professional Hours]],NonNurse[[#This Row],[Other Activities Professional Hours]])/NonNurse[[#This Row],[MDS Census]]</f>
        <v>5.0355987055016184E-2</v>
      </c>
      <c r="S446" s="6">
        <v>3.3320652173913046</v>
      </c>
      <c r="T446" s="6">
        <v>0</v>
      </c>
      <c r="U446" s="6">
        <v>0</v>
      </c>
      <c r="V446" s="6">
        <f>SUM(NonNurse[[#This Row],[Occupational Therapist Hours]],NonNurse[[#This Row],[OT Assistant Hours]],NonNurse[[#This Row],[OT Aide Hours]])/NonNurse[[#This Row],[MDS Census]]</f>
        <v>6.613807982740022E-2</v>
      </c>
      <c r="W446" s="6">
        <v>0.97836956521739138</v>
      </c>
      <c r="X446" s="6">
        <v>5.204891304347826</v>
      </c>
      <c r="Y446" s="6">
        <v>0</v>
      </c>
      <c r="Z446" s="6">
        <f>SUM(NonNurse[[#This Row],[Physical Therapist (PT) Hours]],NonNurse[[#This Row],[PT Assistant Hours]],NonNurse[[#This Row],[PT Aide Hours]])/NonNurse[[#This Row],[MDS Census]]</f>
        <v>0.1227313915857605</v>
      </c>
      <c r="AA446" s="6">
        <v>0</v>
      </c>
      <c r="AB446" s="6">
        <v>0</v>
      </c>
      <c r="AC446" s="6">
        <v>0</v>
      </c>
      <c r="AD446" s="6">
        <v>0</v>
      </c>
      <c r="AE446" s="6">
        <v>0</v>
      </c>
      <c r="AF446" s="6">
        <v>0</v>
      </c>
      <c r="AG446" s="6">
        <v>0</v>
      </c>
      <c r="AH446" s="1">
        <v>265181</v>
      </c>
      <c r="AI446">
        <v>7</v>
      </c>
    </row>
    <row r="447" spans="1:35" x14ac:dyDescent="0.25">
      <c r="A447" t="s">
        <v>496</v>
      </c>
      <c r="B447" t="s">
        <v>242</v>
      </c>
      <c r="C447" t="s">
        <v>693</v>
      </c>
      <c r="D447" t="s">
        <v>541</v>
      </c>
      <c r="E447" s="6">
        <v>84.010869565217391</v>
      </c>
      <c r="F447" s="6">
        <v>24.398586956521736</v>
      </c>
      <c r="G447" s="6">
        <v>4.0760869565217392E-2</v>
      </c>
      <c r="H447" s="6">
        <v>0</v>
      </c>
      <c r="I447" s="6">
        <v>0</v>
      </c>
      <c r="J447" s="6">
        <v>0</v>
      </c>
      <c r="K447" s="6">
        <v>0</v>
      </c>
      <c r="L447" s="6">
        <v>3.7846739130434774</v>
      </c>
      <c r="M447" s="6">
        <v>0</v>
      </c>
      <c r="N447" s="6">
        <v>5.9364130434782618</v>
      </c>
      <c r="O447" s="6">
        <f>SUM(NonNurse[[#This Row],[Qualified Social Work Staff Hours]],NonNurse[[#This Row],[Other Social Work Staff Hours]])/NonNurse[[#This Row],[MDS Census]]</f>
        <v>7.0662440160434742E-2</v>
      </c>
      <c r="P447" s="6">
        <v>4.5366304347826079</v>
      </c>
      <c r="Q447" s="6">
        <v>1.3994565217391304</v>
      </c>
      <c r="R447" s="6">
        <f>SUM(NonNurse[[#This Row],[Qualified Activities Professional Hours]],NonNurse[[#This Row],[Other Activities Professional Hours]])/NonNurse[[#This Row],[MDS Census]]</f>
        <v>7.0658558675119665E-2</v>
      </c>
      <c r="S447" s="6">
        <v>5.2807608695652171</v>
      </c>
      <c r="T447" s="6">
        <v>0.15978260869565217</v>
      </c>
      <c r="U447" s="6">
        <v>0</v>
      </c>
      <c r="V447" s="6">
        <f>SUM(NonNurse[[#This Row],[Occupational Therapist Hours]],NonNurse[[#This Row],[OT Assistant Hours]],NonNurse[[#This Row],[OT Aide Hours]])/NonNurse[[#This Row],[MDS Census]]</f>
        <v>6.4759994824686237E-2</v>
      </c>
      <c r="W447" s="6">
        <v>5.4233695652173903</v>
      </c>
      <c r="X447" s="6">
        <v>1.4819565217391302</v>
      </c>
      <c r="Y447" s="6">
        <v>0</v>
      </c>
      <c r="Z447" s="6">
        <f>SUM(NonNurse[[#This Row],[Physical Therapist (PT) Hours]],NonNurse[[#This Row],[PT Assistant Hours]],NonNurse[[#This Row],[PT Aide Hours]])/NonNurse[[#This Row],[MDS Census]]</f>
        <v>8.2195626859878371E-2</v>
      </c>
      <c r="AA447" s="6">
        <v>0</v>
      </c>
      <c r="AB447" s="6">
        <v>0</v>
      </c>
      <c r="AC447" s="6">
        <v>0</v>
      </c>
      <c r="AD447" s="6">
        <v>0</v>
      </c>
      <c r="AE447" s="6">
        <v>0</v>
      </c>
      <c r="AF447" s="6">
        <v>0</v>
      </c>
      <c r="AG447" s="6">
        <v>0</v>
      </c>
      <c r="AH447" s="1">
        <v>265566</v>
      </c>
      <c r="AI447">
        <v>7</v>
      </c>
    </row>
    <row r="448" spans="1:35" x14ac:dyDescent="0.25">
      <c r="A448" t="s">
        <v>496</v>
      </c>
      <c r="B448" t="s">
        <v>83</v>
      </c>
      <c r="C448" t="s">
        <v>751</v>
      </c>
      <c r="D448" t="s">
        <v>562</v>
      </c>
      <c r="E448" s="6">
        <v>101.32608695652173</v>
      </c>
      <c r="F448" s="6">
        <v>18.178260869565211</v>
      </c>
      <c r="G448" s="6">
        <v>0</v>
      </c>
      <c r="H448" s="6">
        <v>0</v>
      </c>
      <c r="I448" s="6">
        <v>0</v>
      </c>
      <c r="J448" s="6">
        <v>0</v>
      </c>
      <c r="K448" s="6">
        <v>0</v>
      </c>
      <c r="L448" s="6">
        <v>5.0256521739130431</v>
      </c>
      <c r="M448" s="6">
        <v>0</v>
      </c>
      <c r="N448" s="6">
        <v>0</v>
      </c>
      <c r="O448" s="6">
        <f>SUM(NonNurse[[#This Row],[Qualified Social Work Staff Hours]],NonNurse[[#This Row],[Other Social Work Staff Hours]])/NonNurse[[#This Row],[MDS Census]]</f>
        <v>0</v>
      </c>
      <c r="P448" s="6">
        <v>6.6946739130434789</v>
      </c>
      <c r="Q448" s="6">
        <v>0</v>
      </c>
      <c r="R448" s="6">
        <f>SUM(NonNurse[[#This Row],[Qualified Activities Professional Hours]],NonNurse[[#This Row],[Other Activities Professional Hours]])/NonNurse[[#This Row],[MDS Census]]</f>
        <v>6.6070585711220778E-2</v>
      </c>
      <c r="S448" s="6">
        <v>5.6035869565217373</v>
      </c>
      <c r="T448" s="6">
        <v>0.45532608695652177</v>
      </c>
      <c r="U448" s="6">
        <v>0</v>
      </c>
      <c r="V448" s="6">
        <f>SUM(NonNurse[[#This Row],[Occupational Therapist Hours]],NonNurse[[#This Row],[OT Assistant Hours]],NonNurse[[#This Row],[OT Aide Hours]])/NonNurse[[#This Row],[MDS Census]]</f>
        <v>5.979618107702208E-2</v>
      </c>
      <c r="W448" s="6">
        <v>5.2493478260869582</v>
      </c>
      <c r="X448" s="6">
        <v>0.17249999999999996</v>
      </c>
      <c r="Y448" s="6">
        <v>0</v>
      </c>
      <c r="Z448" s="6">
        <f>SUM(NonNurse[[#This Row],[Physical Therapist (PT) Hours]],NonNurse[[#This Row],[PT Assistant Hours]],NonNurse[[#This Row],[PT Aide Hours]])/NonNurse[[#This Row],[MDS Census]]</f>
        <v>5.3508903668740636E-2</v>
      </c>
      <c r="AA448" s="6">
        <v>0</v>
      </c>
      <c r="AB448" s="6">
        <v>0</v>
      </c>
      <c r="AC448" s="6">
        <v>0</v>
      </c>
      <c r="AD448" s="6">
        <v>0</v>
      </c>
      <c r="AE448" s="6">
        <v>0</v>
      </c>
      <c r="AF448" s="6">
        <v>0</v>
      </c>
      <c r="AG448" s="6">
        <v>0</v>
      </c>
      <c r="AH448" s="1">
        <v>265307</v>
      </c>
      <c r="AI448">
        <v>7</v>
      </c>
    </row>
    <row r="449" spans="1:35" x14ac:dyDescent="0.25">
      <c r="A449" t="s">
        <v>496</v>
      </c>
      <c r="B449" t="s">
        <v>213</v>
      </c>
      <c r="C449" t="s">
        <v>800</v>
      </c>
      <c r="D449" t="s">
        <v>578</v>
      </c>
      <c r="E449" s="6">
        <v>55.467391304347828</v>
      </c>
      <c r="F449" s="6">
        <v>5.0434782608695654</v>
      </c>
      <c r="G449" s="6">
        <v>1.3369565217391304</v>
      </c>
      <c r="H449" s="6">
        <v>0.32608695652173914</v>
      </c>
      <c r="I449" s="6">
        <v>0.21739130434782608</v>
      </c>
      <c r="J449" s="6">
        <v>0</v>
      </c>
      <c r="K449" s="6">
        <v>1.0652173913043479</v>
      </c>
      <c r="L449" s="6">
        <v>1.4719565217391299</v>
      </c>
      <c r="M449" s="6">
        <v>0</v>
      </c>
      <c r="N449" s="6">
        <v>5.0543478260869561</v>
      </c>
      <c r="O449" s="6">
        <f>SUM(NonNurse[[#This Row],[Qualified Social Work Staff Hours]],NonNurse[[#This Row],[Other Social Work Staff Hours]])/NonNurse[[#This Row],[MDS Census]]</f>
        <v>9.1122868900646664E-2</v>
      </c>
      <c r="P449" s="6">
        <v>5.4619565217391308</v>
      </c>
      <c r="Q449" s="6">
        <v>10.315217391304348</v>
      </c>
      <c r="R449" s="6">
        <f>SUM(NonNurse[[#This Row],[Qualified Activities Professional Hours]],NonNurse[[#This Row],[Other Activities Professional Hours]])/NonNurse[[#This Row],[MDS Census]]</f>
        <v>0.28444052518126589</v>
      </c>
      <c r="S449" s="6">
        <v>1.0282608695652173</v>
      </c>
      <c r="T449" s="6">
        <v>3.5393478260869564</v>
      </c>
      <c r="U449" s="6">
        <v>0</v>
      </c>
      <c r="V449" s="6">
        <f>SUM(NonNurse[[#This Row],[Occupational Therapist Hours]],NonNurse[[#This Row],[OT Assistant Hours]],NonNurse[[#This Row],[OT Aide Hours]])/NonNurse[[#This Row],[MDS Census]]</f>
        <v>8.2347638643934934E-2</v>
      </c>
      <c r="W449" s="6">
        <v>0.70836956521739147</v>
      </c>
      <c r="X449" s="6">
        <v>4.4198913043478232</v>
      </c>
      <c r="Y449" s="6">
        <v>0</v>
      </c>
      <c r="Z449" s="6">
        <f>SUM(NonNurse[[#This Row],[Physical Therapist (PT) Hours]],NonNurse[[#This Row],[PT Assistant Hours]],NonNurse[[#This Row],[PT Aide Hours]])/NonNurse[[#This Row],[MDS Census]]</f>
        <v>9.2455418381344259E-2</v>
      </c>
      <c r="AA449" s="6">
        <v>0</v>
      </c>
      <c r="AB449" s="6">
        <v>0</v>
      </c>
      <c r="AC449" s="6">
        <v>0</v>
      </c>
      <c r="AD449" s="6">
        <v>0</v>
      </c>
      <c r="AE449" s="6">
        <v>0</v>
      </c>
      <c r="AF449" s="6">
        <v>0</v>
      </c>
      <c r="AG449" s="6">
        <v>0</v>
      </c>
      <c r="AH449" s="1">
        <v>265520</v>
      </c>
      <c r="AI449">
        <v>7</v>
      </c>
    </row>
    <row r="450" spans="1:35" x14ac:dyDescent="0.25">
      <c r="A450" t="s">
        <v>496</v>
      </c>
      <c r="B450" t="s">
        <v>110</v>
      </c>
      <c r="C450" t="s">
        <v>767</v>
      </c>
      <c r="D450" t="s">
        <v>593</v>
      </c>
      <c r="E450" s="6">
        <v>41.782608695652172</v>
      </c>
      <c r="F450" s="6">
        <v>5.4782608695652177</v>
      </c>
      <c r="G450" s="6">
        <v>0.92934782608695654</v>
      </c>
      <c r="H450" s="6">
        <v>1.1902173913043479</v>
      </c>
      <c r="I450" s="6">
        <v>1.1304347826086956</v>
      </c>
      <c r="J450" s="6">
        <v>0</v>
      </c>
      <c r="K450" s="6">
        <v>0</v>
      </c>
      <c r="L450" s="6">
        <v>0.31021739130434783</v>
      </c>
      <c r="M450" s="6">
        <v>0</v>
      </c>
      <c r="N450" s="6">
        <v>0</v>
      </c>
      <c r="O450" s="6">
        <f>SUM(NonNurse[[#This Row],[Qualified Social Work Staff Hours]],NonNurse[[#This Row],[Other Social Work Staff Hours]])/NonNurse[[#This Row],[MDS Census]]</f>
        <v>0</v>
      </c>
      <c r="P450" s="6">
        <v>0</v>
      </c>
      <c r="Q450" s="6">
        <v>4.0530434782608697</v>
      </c>
      <c r="R450" s="6">
        <f>SUM(NonNurse[[#This Row],[Qualified Activities Professional Hours]],NonNurse[[#This Row],[Other Activities Professional Hours]])/NonNurse[[#This Row],[MDS Census]]</f>
        <v>9.7003121748178989E-2</v>
      </c>
      <c r="S450" s="6">
        <v>9.0543478260869573E-2</v>
      </c>
      <c r="T450" s="6">
        <v>0</v>
      </c>
      <c r="U450" s="6">
        <v>5.3913043478260869</v>
      </c>
      <c r="V450" s="6">
        <f>SUM(NonNurse[[#This Row],[Occupational Therapist Hours]],NonNurse[[#This Row],[OT Assistant Hours]],NonNurse[[#This Row],[OT Aide Hours]])/NonNurse[[#This Row],[MDS Census]]</f>
        <v>0.13119927159209158</v>
      </c>
      <c r="W450" s="6">
        <v>0.37804347826086948</v>
      </c>
      <c r="X450" s="6">
        <v>0</v>
      </c>
      <c r="Y450" s="6">
        <v>2.4347826086956523</v>
      </c>
      <c r="Z450" s="6">
        <f>SUM(NonNurse[[#This Row],[Physical Therapist (PT) Hours]],NonNurse[[#This Row],[PT Assistant Hours]],NonNurse[[#This Row],[PT Aide Hours]])/NonNurse[[#This Row],[MDS Census]]</f>
        <v>6.732049947970864E-2</v>
      </c>
      <c r="AA450" s="6">
        <v>0</v>
      </c>
      <c r="AB450" s="6">
        <v>0</v>
      </c>
      <c r="AC450" s="6">
        <v>0</v>
      </c>
      <c r="AD450" s="6">
        <v>0</v>
      </c>
      <c r="AE450" s="6">
        <v>0</v>
      </c>
      <c r="AF450" s="6">
        <v>0</v>
      </c>
      <c r="AG450" s="6">
        <v>0</v>
      </c>
      <c r="AH450" s="1">
        <v>265352</v>
      </c>
      <c r="AI450">
        <v>7</v>
      </c>
    </row>
    <row r="451" spans="1:35" x14ac:dyDescent="0.25">
      <c r="A451" t="s">
        <v>496</v>
      </c>
      <c r="B451" t="s">
        <v>39</v>
      </c>
      <c r="C451" t="s">
        <v>730</v>
      </c>
      <c r="D451" t="s">
        <v>598</v>
      </c>
      <c r="E451" s="6">
        <v>89.989130434782609</v>
      </c>
      <c r="F451" s="6">
        <v>8.8134782608695659</v>
      </c>
      <c r="G451" s="6">
        <v>5.1630434782608696E-2</v>
      </c>
      <c r="H451" s="6">
        <v>0.47934782608695653</v>
      </c>
      <c r="I451" s="6">
        <v>0.42391304347826086</v>
      </c>
      <c r="J451" s="6">
        <v>0</v>
      </c>
      <c r="K451" s="6">
        <v>0</v>
      </c>
      <c r="L451" s="6">
        <v>2.4653260869565226</v>
      </c>
      <c r="M451" s="6">
        <v>5.4174999999999986</v>
      </c>
      <c r="N451" s="6">
        <v>5.5867391304347827</v>
      </c>
      <c r="O451" s="6">
        <f>SUM(NonNurse[[#This Row],[Qualified Social Work Staff Hours]],NonNurse[[#This Row],[Other Social Work Staff Hours]])/NonNurse[[#This Row],[MDS Census]]</f>
        <v>0.12228409228167651</v>
      </c>
      <c r="P451" s="6">
        <v>5.2870652173913042</v>
      </c>
      <c r="Q451" s="6">
        <v>13.849021739130439</v>
      </c>
      <c r="R451" s="6">
        <f>SUM(NonNurse[[#This Row],[Qualified Activities Professional Hours]],NonNurse[[#This Row],[Other Activities Professional Hours]])/NonNurse[[#This Row],[MDS Census]]</f>
        <v>0.21264887063655036</v>
      </c>
      <c r="S451" s="6">
        <v>3.0829347826086955</v>
      </c>
      <c r="T451" s="6">
        <v>3.2754347826086958</v>
      </c>
      <c r="U451" s="6">
        <v>0</v>
      </c>
      <c r="V451" s="6">
        <f>SUM(NonNurse[[#This Row],[Occupational Therapist Hours]],NonNurse[[#This Row],[OT Assistant Hours]],NonNurse[[#This Row],[OT Aide Hours]])/NonNurse[[#This Row],[MDS Census]]</f>
        <v>7.0657084188911701E-2</v>
      </c>
      <c r="W451" s="6">
        <v>2.0321739130434779</v>
      </c>
      <c r="X451" s="6">
        <v>6.252608695652178</v>
      </c>
      <c r="Y451" s="6">
        <v>0</v>
      </c>
      <c r="Z451" s="6">
        <f>SUM(NonNurse[[#This Row],[Physical Therapist (PT) Hours]],NonNurse[[#This Row],[PT Assistant Hours]],NonNurse[[#This Row],[PT Aide Hours]])/NonNurse[[#This Row],[MDS Census]]</f>
        <v>9.2064258968474491E-2</v>
      </c>
      <c r="AA451" s="6">
        <v>0</v>
      </c>
      <c r="AB451" s="6">
        <v>0</v>
      </c>
      <c r="AC451" s="6">
        <v>0</v>
      </c>
      <c r="AD451" s="6">
        <v>0</v>
      </c>
      <c r="AE451" s="6">
        <v>0</v>
      </c>
      <c r="AF451" s="6">
        <v>0</v>
      </c>
      <c r="AG451" s="6">
        <v>0</v>
      </c>
      <c r="AH451" s="1">
        <v>265164</v>
      </c>
      <c r="AI451">
        <v>7</v>
      </c>
    </row>
    <row r="452" spans="1:35" x14ac:dyDescent="0.25">
      <c r="A452" t="s">
        <v>496</v>
      </c>
      <c r="B452" t="s">
        <v>100</v>
      </c>
      <c r="C452" t="s">
        <v>697</v>
      </c>
      <c r="D452" t="s">
        <v>593</v>
      </c>
      <c r="E452" s="6">
        <v>78.815217391304344</v>
      </c>
      <c r="F452" s="6">
        <v>39.603913043478258</v>
      </c>
      <c r="G452" s="6">
        <v>0.24456521739130435</v>
      </c>
      <c r="H452" s="6">
        <v>0.32521739130434785</v>
      </c>
      <c r="I452" s="6">
        <v>0.66304347826086951</v>
      </c>
      <c r="J452" s="6">
        <v>0</v>
      </c>
      <c r="K452" s="6">
        <v>0</v>
      </c>
      <c r="L452" s="6">
        <v>13.38652173913043</v>
      </c>
      <c r="M452" s="6">
        <v>5.4782608695652177</v>
      </c>
      <c r="N452" s="6">
        <v>0</v>
      </c>
      <c r="O452" s="6">
        <f>SUM(NonNurse[[#This Row],[Qualified Social Work Staff Hours]],NonNurse[[#This Row],[Other Social Work Staff Hours]])/NonNurse[[#This Row],[MDS Census]]</f>
        <v>6.9507654116673576E-2</v>
      </c>
      <c r="P452" s="6">
        <v>5.1106521739130439</v>
      </c>
      <c r="Q452" s="6">
        <v>5.1893478260869585</v>
      </c>
      <c r="R452" s="6">
        <f>SUM(NonNurse[[#This Row],[Qualified Activities Professional Hours]],NonNurse[[#This Row],[Other Activities Professional Hours]])/NonNurse[[#This Row],[MDS Census]]</f>
        <v>0.13068542270031724</v>
      </c>
      <c r="S452" s="6">
        <v>7.4848913043478253</v>
      </c>
      <c r="T452" s="6">
        <v>8.7715217391304332</v>
      </c>
      <c r="U452" s="6">
        <v>0</v>
      </c>
      <c r="V452" s="6">
        <f>SUM(NonNurse[[#This Row],[Occupational Therapist Hours]],NonNurse[[#This Row],[OT Assistant Hours]],NonNurse[[#This Row],[OT Aide Hours]])/NonNurse[[#This Row],[MDS Census]]</f>
        <v>0.20625982623086467</v>
      </c>
      <c r="W452" s="6">
        <v>7.6120652173913035</v>
      </c>
      <c r="X452" s="6">
        <v>10.097608695652173</v>
      </c>
      <c r="Y452" s="6">
        <v>0</v>
      </c>
      <c r="Z452" s="6">
        <f>SUM(NonNurse[[#This Row],[Physical Therapist (PT) Hours]],NonNurse[[#This Row],[PT Assistant Hours]],NonNurse[[#This Row],[PT Aide Hours]])/NonNurse[[#This Row],[MDS Census]]</f>
        <v>0.22469866225348228</v>
      </c>
      <c r="AA452" s="6">
        <v>0</v>
      </c>
      <c r="AB452" s="6">
        <v>0</v>
      </c>
      <c r="AC452" s="6">
        <v>0</v>
      </c>
      <c r="AD452" s="6">
        <v>0</v>
      </c>
      <c r="AE452" s="6">
        <v>0</v>
      </c>
      <c r="AF452" s="6">
        <v>0</v>
      </c>
      <c r="AG452" s="6">
        <v>0</v>
      </c>
      <c r="AH452" s="1">
        <v>265338</v>
      </c>
      <c r="AI452">
        <v>7</v>
      </c>
    </row>
    <row r="453" spans="1:35" x14ac:dyDescent="0.25">
      <c r="A453" t="s">
        <v>496</v>
      </c>
      <c r="B453" t="s">
        <v>236</v>
      </c>
      <c r="C453" t="s">
        <v>775</v>
      </c>
      <c r="D453" t="s">
        <v>603</v>
      </c>
      <c r="E453" s="6">
        <v>63.434782608695649</v>
      </c>
      <c r="F453" s="6">
        <v>21.690217391304348</v>
      </c>
      <c r="G453" s="6">
        <v>0</v>
      </c>
      <c r="H453" s="6">
        <v>21.720108695652176</v>
      </c>
      <c r="I453" s="6">
        <v>0</v>
      </c>
      <c r="J453" s="6">
        <v>0</v>
      </c>
      <c r="K453" s="6">
        <v>0.24184782608695651</v>
      </c>
      <c r="L453" s="6">
        <v>0</v>
      </c>
      <c r="M453" s="6">
        <v>0</v>
      </c>
      <c r="N453" s="6">
        <v>6.0353260869565215</v>
      </c>
      <c r="O453" s="6">
        <f>SUM(NonNurse[[#This Row],[Qualified Social Work Staff Hours]],NonNurse[[#This Row],[Other Social Work Staff Hours]])/NonNurse[[#This Row],[MDS Census]]</f>
        <v>9.5142220699108979E-2</v>
      </c>
      <c r="P453" s="6">
        <v>5.4646739130434785</v>
      </c>
      <c r="Q453" s="6">
        <v>0</v>
      </c>
      <c r="R453" s="6">
        <f>SUM(NonNurse[[#This Row],[Qualified Activities Professional Hours]],NonNurse[[#This Row],[Other Activities Professional Hours]])/NonNurse[[#This Row],[MDS Census]]</f>
        <v>8.6146333104866357E-2</v>
      </c>
      <c r="S453" s="6">
        <v>0</v>
      </c>
      <c r="T453" s="6">
        <v>0</v>
      </c>
      <c r="U453" s="6">
        <v>0</v>
      </c>
      <c r="V453" s="6">
        <f>SUM(NonNurse[[#This Row],[Occupational Therapist Hours]],NonNurse[[#This Row],[OT Assistant Hours]],NonNurse[[#This Row],[OT Aide Hours]])/NonNurse[[#This Row],[MDS Census]]</f>
        <v>0</v>
      </c>
      <c r="W453" s="6">
        <v>0</v>
      </c>
      <c r="X453" s="6">
        <v>0</v>
      </c>
      <c r="Y453" s="6">
        <v>0</v>
      </c>
      <c r="Z453" s="6">
        <f>SUM(NonNurse[[#This Row],[Physical Therapist (PT) Hours]],NonNurse[[#This Row],[PT Assistant Hours]],NonNurse[[#This Row],[PT Aide Hours]])/NonNurse[[#This Row],[MDS Census]]</f>
        <v>0</v>
      </c>
      <c r="AA453" s="6">
        <v>0</v>
      </c>
      <c r="AB453" s="6">
        <v>0</v>
      </c>
      <c r="AC453" s="6">
        <v>0</v>
      </c>
      <c r="AD453" s="6">
        <v>0</v>
      </c>
      <c r="AE453" s="6">
        <v>0</v>
      </c>
      <c r="AF453" s="6">
        <v>0</v>
      </c>
      <c r="AG453" s="6">
        <v>0</v>
      </c>
      <c r="AH453" s="1">
        <v>265557</v>
      </c>
      <c r="AI453">
        <v>7</v>
      </c>
    </row>
    <row r="454" spans="1:35" x14ac:dyDescent="0.25">
      <c r="A454" t="s">
        <v>496</v>
      </c>
      <c r="B454" t="s">
        <v>458</v>
      </c>
      <c r="C454" t="s">
        <v>735</v>
      </c>
      <c r="D454" t="s">
        <v>562</v>
      </c>
      <c r="E454" s="6">
        <v>74.108695652173907</v>
      </c>
      <c r="F454" s="6">
        <v>5.8315217391304346</v>
      </c>
      <c r="G454" s="6">
        <v>0.2608695652173913</v>
      </c>
      <c r="H454" s="6">
        <v>8.6956521739130432E-2</v>
      </c>
      <c r="I454" s="6">
        <v>0.43478260869565216</v>
      </c>
      <c r="J454" s="6">
        <v>0</v>
      </c>
      <c r="K454" s="6">
        <v>0</v>
      </c>
      <c r="L454" s="6">
        <v>4.2435869565217397</v>
      </c>
      <c r="M454" s="6">
        <v>0</v>
      </c>
      <c r="N454" s="6">
        <v>1.0679347826086956</v>
      </c>
      <c r="O454" s="6">
        <f>SUM(NonNurse[[#This Row],[Qualified Social Work Staff Hours]],NonNurse[[#This Row],[Other Social Work Staff Hours]])/NonNurse[[#This Row],[MDS Census]]</f>
        <v>1.4410384276914051E-2</v>
      </c>
      <c r="P454" s="6">
        <v>3.5326086956521738</v>
      </c>
      <c r="Q454" s="6">
        <v>0</v>
      </c>
      <c r="R454" s="6">
        <f>SUM(NonNurse[[#This Row],[Qualified Activities Professional Hours]],NonNurse[[#This Row],[Other Activities Professional Hours]])/NonNurse[[#This Row],[MDS Census]]</f>
        <v>4.7667937811674978E-2</v>
      </c>
      <c r="S454" s="6">
        <v>0.33304347826086955</v>
      </c>
      <c r="T454" s="6">
        <v>6.239673913043478</v>
      </c>
      <c r="U454" s="6">
        <v>0</v>
      </c>
      <c r="V454" s="6">
        <f>SUM(NonNurse[[#This Row],[Occupational Therapist Hours]],NonNurse[[#This Row],[OT Assistant Hours]],NonNurse[[#This Row],[OT Aide Hours]])/NonNurse[[#This Row],[MDS Census]]</f>
        <v>8.8690231739513056E-2</v>
      </c>
      <c r="W454" s="6">
        <v>0.14989130434782608</v>
      </c>
      <c r="X454" s="6">
        <v>4.2026086956521747</v>
      </c>
      <c r="Y454" s="6">
        <v>0</v>
      </c>
      <c r="Z454" s="6">
        <f>SUM(NonNurse[[#This Row],[Physical Therapist (PT) Hours]],NonNurse[[#This Row],[PT Assistant Hours]],NonNurse[[#This Row],[PT Aide Hours]])/NonNurse[[#This Row],[MDS Census]]</f>
        <v>5.8731299501320056E-2</v>
      </c>
      <c r="AA454" s="6">
        <v>0</v>
      </c>
      <c r="AB454" s="6">
        <v>0</v>
      </c>
      <c r="AC454" s="6">
        <v>0</v>
      </c>
      <c r="AD454" s="6">
        <v>0</v>
      </c>
      <c r="AE454" s="6">
        <v>0</v>
      </c>
      <c r="AF454" s="6">
        <v>0</v>
      </c>
      <c r="AG454" s="6">
        <v>0</v>
      </c>
      <c r="AH454" s="1">
        <v>265877</v>
      </c>
      <c r="AI454">
        <v>7</v>
      </c>
    </row>
    <row r="455" spans="1:35" x14ac:dyDescent="0.25">
      <c r="A455" t="s">
        <v>496</v>
      </c>
      <c r="B455" t="s">
        <v>158</v>
      </c>
      <c r="C455" t="s">
        <v>780</v>
      </c>
      <c r="D455" t="s">
        <v>618</v>
      </c>
      <c r="E455" s="6">
        <v>58.423913043478258</v>
      </c>
      <c r="F455" s="6">
        <v>0</v>
      </c>
      <c r="G455" s="6">
        <v>0</v>
      </c>
      <c r="H455" s="6">
        <v>0</v>
      </c>
      <c r="I455" s="6">
        <v>0</v>
      </c>
      <c r="J455" s="6">
        <v>0</v>
      </c>
      <c r="K455" s="6">
        <v>0</v>
      </c>
      <c r="L455" s="6">
        <v>0.16945652173913042</v>
      </c>
      <c r="M455" s="6">
        <v>0</v>
      </c>
      <c r="N455" s="6">
        <v>0</v>
      </c>
      <c r="O455" s="6">
        <f>SUM(NonNurse[[#This Row],[Qualified Social Work Staff Hours]],NonNurse[[#This Row],[Other Social Work Staff Hours]])/NonNurse[[#This Row],[MDS Census]]</f>
        <v>0</v>
      </c>
      <c r="P455" s="6">
        <v>0</v>
      </c>
      <c r="Q455" s="6">
        <v>0</v>
      </c>
      <c r="R455" s="6">
        <f>SUM(NonNurse[[#This Row],[Qualified Activities Professional Hours]],NonNurse[[#This Row],[Other Activities Professional Hours]])/NonNurse[[#This Row],[MDS Census]]</f>
        <v>0</v>
      </c>
      <c r="S455" s="6">
        <v>2.0120652173913043</v>
      </c>
      <c r="T455" s="6">
        <v>2.4571739130434778</v>
      </c>
      <c r="U455" s="6">
        <v>0</v>
      </c>
      <c r="V455" s="6">
        <f>SUM(NonNurse[[#This Row],[Occupational Therapist Hours]],NonNurse[[#This Row],[OT Assistant Hours]],NonNurse[[#This Row],[OT Aide Hours]])/NonNurse[[#This Row],[MDS Census]]</f>
        <v>7.6496744186046503E-2</v>
      </c>
      <c r="W455" s="6">
        <v>1.4578260869565214</v>
      </c>
      <c r="X455" s="6">
        <v>6.9456521739130445E-2</v>
      </c>
      <c r="Y455" s="6">
        <v>0</v>
      </c>
      <c r="Z455" s="6">
        <f>SUM(NonNurse[[#This Row],[Physical Therapist (PT) Hours]],NonNurse[[#This Row],[PT Assistant Hours]],NonNurse[[#This Row],[PT Aide Hours]])/NonNurse[[#This Row],[MDS Census]]</f>
        <v>2.6141395348837207E-2</v>
      </c>
      <c r="AA455" s="6">
        <v>0</v>
      </c>
      <c r="AB455" s="6">
        <v>0</v>
      </c>
      <c r="AC455" s="6">
        <v>0</v>
      </c>
      <c r="AD455" s="6">
        <v>0</v>
      </c>
      <c r="AE455" s="6">
        <v>0</v>
      </c>
      <c r="AF455" s="6">
        <v>0</v>
      </c>
      <c r="AG455" s="6">
        <v>0</v>
      </c>
      <c r="AH455" s="1">
        <v>265423</v>
      </c>
      <c r="AI455">
        <v>7</v>
      </c>
    </row>
    <row r="456" spans="1:35" x14ac:dyDescent="0.25">
      <c r="A456" t="s">
        <v>496</v>
      </c>
      <c r="B456" t="s">
        <v>52</v>
      </c>
      <c r="C456" t="s">
        <v>737</v>
      </c>
      <c r="D456" t="s">
        <v>537</v>
      </c>
      <c r="E456" s="6">
        <v>60.347826086956523</v>
      </c>
      <c r="F456" s="6">
        <v>19.565326086956521</v>
      </c>
      <c r="G456" s="6">
        <v>0</v>
      </c>
      <c r="H456" s="6">
        <v>0</v>
      </c>
      <c r="I456" s="6">
        <v>0</v>
      </c>
      <c r="J456" s="6">
        <v>0</v>
      </c>
      <c r="K456" s="6">
        <v>0</v>
      </c>
      <c r="L456" s="6">
        <v>1.5264130434782603</v>
      </c>
      <c r="M456" s="6">
        <v>0</v>
      </c>
      <c r="N456" s="6">
        <v>5.1933695652173908</v>
      </c>
      <c r="O456" s="6">
        <f>SUM(NonNurse[[#This Row],[Qualified Social Work Staff Hours]],NonNurse[[#This Row],[Other Social Work Staff Hours]])/NonNurse[[#This Row],[MDS Census]]</f>
        <v>8.6057276657060505E-2</v>
      </c>
      <c r="P456" s="6">
        <v>5.2494565217391305</v>
      </c>
      <c r="Q456" s="6">
        <v>0</v>
      </c>
      <c r="R456" s="6">
        <f>SUM(NonNurse[[#This Row],[Qualified Activities Professional Hours]],NonNurse[[#This Row],[Other Activities Professional Hours]])/NonNurse[[#This Row],[MDS Census]]</f>
        <v>8.6986671469740637E-2</v>
      </c>
      <c r="S456" s="6">
        <v>2.0248913043478263</v>
      </c>
      <c r="T456" s="6">
        <v>4.8108695652173905</v>
      </c>
      <c r="U456" s="6">
        <v>0</v>
      </c>
      <c r="V456" s="6">
        <f>SUM(NonNurse[[#This Row],[Occupational Therapist Hours]],NonNurse[[#This Row],[OT Assistant Hours]],NonNurse[[#This Row],[OT Aide Hours]])/NonNurse[[#This Row],[MDS Census]]</f>
        <v>0.11327269452449566</v>
      </c>
      <c r="W456" s="6">
        <v>2.0881521739130426</v>
      </c>
      <c r="X456" s="6">
        <v>9.6958695652173894</v>
      </c>
      <c r="Y456" s="6">
        <v>0</v>
      </c>
      <c r="Z456" s="6">
        <f>SUM(NonNurse[[#This Row],[Physical Therapist (PT) Hours]],NonNurse[[#This Row],[PT Assistant Hours]],NonNurse[[#This Row],[PT Aide Hours]])/NonNurse[[#This Row],[MDS Census]]</f>
        <v>0.19526837175792502</v>
      </c>
      <c r="AA456" s="6">
        <v>0</v>
      </c>
      <c r="AB456" s="6">
        <v>0</v>
      </c>
      <c r="AC456" s="6">
        <v>0</v>
      </c>
      <c r="AD456" s="6">
        <v>0</v>
      </c>
      <c r="AE456" s="6">
        <v>0</v>
      </c>
      <c r="AF456" s="6">
        <v>0</v>
      </c>
      <c r="AG456" s="6">
        <v>0</v>
      </c>
      <c r="AH456" s="1">
        <v>265193</v>
      </c>
      <c r="AI456">
        <v>7</v>
      </c>
    </row>
    <row r="457" spans="1:35" x14ac:dyDescent="0.25">
      <c r="A457" t="s">
        <v>496</v>
      </c>
      <c r="B457" t="s">
        <v>106</v>
      </c>
      <c r="C457" t="s">
        <v>645</v>
      </c>
      <c r="D457" t="s">
        <v>540</v>
      </c>
      <c r="E457" s="6">
        <v>21.336956521739129</v>
      </c>
      <c r="F457" s="6">
        <v>9.8895652173913042</v>
      </c>
      <c r="G457" s="6">
        <v>0</v>
      </c>
      <c r="H457" s="6">
        <v>7.0434782608695651E-2</v>
      </c>
      <c r="I457" s="6">
        <v>0.22826086956521738</v>
      </c>
      <c r="J457" s="6">
        <v>0</v>
      </c>
      <c r="K457" s="6">
        <v>0</v>
      </c>
      <c r="L457" s="6">
        <v>0</v>
      </c>
      <c r="M457" s="6">
        <v>0</v>
      </c>
      <c r="N457" s="6">
        <v>5.7969565217391299</v>
      </c>
      <c r="O457" s="6">
        <f>SUM(NonNurse[[#This Row],[Qualified Social Work Staff Hours]],NonNurse[[#This Row],[Other Social Work Staff Hours]])/NonNurse[[#This Row],[MDS Census]]</f>
        <v>0.2716861946001019</v>
      </c>
      <c r="P457" s="6">
        <v>0.72673913043478255</v>
      </c>
      <c r="Q457" s="6">
        <v>0</v>
      </c>
      <c r="R457" s="6">
        <f>SUM(NonNurse[[#This Row],[Qualified Activities Professional Hours]],NonNurse[[#This Row],[Other Activities Professional Hours]])/NonNurse[[#This Row],[MDS Census]]</f>
        <v>3.4060112073357109E-2</v>
      </c>
      <c r="S457" s="6">
        <v>1.2391304347826088E-2</v>
      </c>
      <c r="T457" s="6">
        <v>0.15749999999999997</v>
      </c>
      <c r="U457" s="6">
        <v>0</v>
      </c>
      <c r="V457" s="6">
        <f>SUM(NonNurse[[#This Row],[Occupational Therapist Hours]],NonNurse[[#This Row],[OT Assistant Hours]],NonNurse[[#This Row],[OT Aide Hours]])/NonNurse[[#This Row],[MDS Census]]</f>
        <v>7.9623025980641877E-3</v>
      </c>
      <c r="W457" s="6">
        <v>5.9130434782608703E-2</v>
      </c>
      <c r="X457" s="6">
        <v>9.5652173913043481E-2</v>
      </c>
      <c r="Y457" s="6">
        <v>0</v>
      </c>
      <c r="Z457" s="6">
        <f>SUM(NonNurse[[#This Row],[Physical Therapist (PT) Hours]],NonNurse[[#This Row],[PT Assistant Hours]],NonNurse[[#This Row],[PT Aide Hours]])/NonNurse[[#This Row],[MDS Census]]</f>
        <v>7.2542027508914935E-3</v>
      </c>
      <c r="AA457" s="6">
        <v>0</v>
      </c>
      <c r="AB457" s="6">
        <v>0</v>
      </c>
      <c r="AC457" s="6">
        <v>0</v>
      </c>
      <c r="AD457" s="6">
        <v>0</v>
      </c>
      <c r="AE457" s="6">
        <v>0</v>
      </c>
      <c r="AF457" s="6">
        <v>0</v>
      </c>
      <c r="AG457" s="6">
        <v>0</v>
      </c>
      <c r="AH457" s="1">
        <v>265347</v>
      </c>
      <c r="AI457">
        <v>7</v>
      </c>
    </row>
    <row r="458" spans="1:35" x14ac:dyDescent="0.25">
      <c r="A458" t="s">
        <v>496</v>
      </c>
      <c r="B458" t="s">
        <v>174</v>
      </c>
      <c r="C458" t="s">
        <v>784</v>
      </c>
      <c r="D458" t="s">
        <v>544</v>
      </c>
      <c r="E458" s="6">
        <v>35.402173913043477</v>
      </c>
      <c r="F458" s="6">
        <v>8.7646739130434792</v>
      </c>
      <c r="G458" s="6">
        <v>2.1739130434782608E-2</v>
      </c>
      <c r="H458" s="6">
        <v>0.12054347826086956</v>
      </c>
      <c r="I458" s="6">
        <v>0.28260869565217389</v>
      </c>
      <c r="J458" s="6">
        <v>0</v>
      </c>
      <c r="K458" s="6">
        <v>0.18206521739130435</v>
      </c>
      <c r="L458" s="6">
        <v>0.64934782608695651</v>
      </c>
      <c r="M458" s="6">
        <v>0</v>
      </c>
      <c r="N458" s="6">
        <v>4.6093478260869549</v>
      </c>
      <c r="O458" s="6">
        <f>SUM(NonNurse[[#This Row],[Qualified Social Work Staff Hours]],NonNurse[[#This Row],[Other Social Work Staff Hours]])/NonNurse[[#This Row],[MDS Census]]</f>
        <v>0.13019957015658579</v>
      </c>
      <c r="P458" s="6">
        <v>0.80217391304347818</v>
      </c>
      <c r="Q458" s="6">
        <v>1.1332608695652173</v>
      </c>
      <c r="R458" s="6">
        <f>SUM(NonNurse[[#This Row],[Qualified Activities Professional Hours]],NonNurse[[#This Row],[Other Activities Professional Hours]])/NonNurse[[#This Row],[MDS Census]]</f>
        <v>5.4669941664108074E-2</v>
      </c>
      <c r="S458" s="6">
        <v>0.32336956521739135</v>
      </c>
      <c r="T458" s="6">
        <v>2.0558695652173919</v>
      </c>
      <c r="U458" s="6">
        <v>0</v>
      </c>
      <c r="V458" s="6">
        <f>SUM(NonNurse[[#This Row],[Occupational Therapist Hours]],NonNurse[[#This Row],[OT Assistant Hours]],NonNurse[[#This Row],[OT Aide Hours]])/NonNurse[[#This Row],[MDS Census]]</f>
        <v>6.7206017807798599E-2</v>
      </c>
      <c r="W458" s="6">
        <v>0.32217391304347825</v>
      </c>
      <c r="X458" s="6">
        <v>1.6380434782608697</v>
      </c>
      <c r="Y458" s="6">
        <v>0</v>
      </c>
      <c r="Z458" s="6">
        <f>SUM(NonNurse[[#This Row],[Physical Therapist (PT) Hours]],NonNurse[[#This Row],[PT Assistant Hours]],NonNurse[[#This Row],[PT Aide Hours]])/NonNurse[[#This Row],[MDS Census]]</f>
        <v>5.5369972367209093E-2</v>
      </c>
      <c r="AA458" s="6">
        <v>0</v>
      </c>
      <c r="AB458" s="6">
        <v>0</v>
      </c>
      <c r="AC458" s="6">
        <v>0</v>
      </c>
      <c r="AD458" s="6">
        <v>0</v>
      </c>
      <c r="AE458" s="6">
        <v>0</v>
      </c>
      <c r="AF458" s="6">
        <v>0</v>
      </c>
      <c r="AG458" s="6">
        <v>0</v>
      </c>
      <c r="AH458" s="1">
        <v>265455</v>
      </c>
      <c r="AI458">
        <v>7</v>
      </c>
    </row>
    <row r="459" spans="1:35" x14ac:dyDescent="0.25">
      <c r="A459" t="s">
        <v>496</v>
      </c>
      <c r="B459" t="s">
        <v>97</v>
      </c>
      <c r="C459" t="s">
        <v>760</v>
      </c>
      <c r="D459" t="s">
        <v>598</v>
      </c>
      <c r="E459" s="6">
        <v>70.771739130434781</v>
      </c>
      <c r="F459" s="6">
        <v>10.527173913043478</v>
      </c>
      <c r="G459" s="6">
        <v>2.1739130434782608E-2</v>
      </c>
      <c r="H459" s="6">
        <v>0.4179347826086956</v>
      </c>
      <c r="I459" s="6">
        <v>0.14130434782608695</v>
      </c>
      <c r="J459" s="6">
        <v>0</v>
      </c>
      <c r="K459" s="6">
        <v>0</v>
      </c>
      <c r="L459" s="6">
        <v>4.2198913043478266</v>
      </c>
      <c r="M459" s="6">
        <v>0</v>
      </c>
      <c r="N459" s="6">
        <v>10.14695652173913</v>
      </c>
      <c r="O459" s="6">
        <f>SUM(NonNurse[[#This Row],[Qualified Social Work Staff Hours]],NonNurse[[#This Row],[Other Social Work Staff Hours]])/NonNurse[[#This Row],[MDS Census]]</f>
        <v>0.14337582552603287</v>
      </c>
      <c r="P459" s="6">
        <v>4.1523913043478258</v>
      </c>
      <c r="Q459" s="6">
        <v>1.912608695652174</v>
      </c>
      <c r="R459" s="6">
        <f>SUM(NonNurse[[#This Row],[Qualified Activities Professional Hours]],NonNurse[[#This Row],[Other Activities Professional Hours]])/NonNurse[[#This Row],[MDS Census]]</f>
        <v>8.5698049454768846E-2</v>
      </c>
      <c r="S459" s="6">
        <v>0.77358695652173903</v>
      </c>
      <c r="T459" s="6">
        <v>3.8077173913043478</v>
      </c>
      <c r="U459" s="6">
        <v>0</v>
      </c>
      <c r="V459" s="6">
        <f>SUM(NonNurse[[#This Row],[Occupational Therapist Hours]],NonNurse[[#This Row],[OT Assistant Hours]],NonNurse[[#This Row],[OT Aide Hours]])/NonNurse[[#This Row],[MDS Census]]</f>
        <v>6.4733527875902322E-2</v>
      </c>
      <c r="W459" s="6">
        <v>0.53576086956521751</v>
      </c>
      <c r="X459" s="6">
        <v>4.8897826086956497</v>
      </c>
      <c r="Y459" s="6">
        <v>0</v>
      </c>
      <c r="Z459" s="6">
        <f>SUM(NonNurse[[#This Row],[Physical Therapist (PT) Hours]],NonNurse[[#This Row],[PT Assistant Hours]],NonNurse[[#This Row],[PT Aide Hours]])/NonNurse[[#This Row],[MDS Census]]</f>
        <v>7.6662571033635357E-2</v>
      </c>
      <c r="AA459" s="6">
        <v>0</v>
      </c>
      <c r="AB459" s="6">
        <v>0</v>
      </c>
      <c r="AC459" s="6">
        <v>0</v>
      </c>
      <c r="AD459" s="6">
        <v>0</v>
      </c>
      <c r="AE459" s="6">
        <v>0</v>
      </c>
      <c r="AF459" s="6">
        <v>0</v>
      </c>
      <c r="AG459" s="6">
        <v>0</v>
      </c>
      <c r="AH459" s="1">
        <v>265335</v>
      </c>
      <c r="AI459">
        <v>7</v>
      </c>
    </row>
    <row r="460" spans="1:35" x14ac:dyDescent="0.25">
      <c r="A460" t="s">
        <v>496</v>
      </c>
      <c r="B460" t="s">
        <v>319</v>
      </c>
      <c r="C460" t="s">
        <v>724</v>
      </c>
      <c r="D460" t="s">
        <v>538</v>
      </c>
      <c r="E460" s="6">
        <v>124.04347826086956</v>
      </c>
      <c r="F460" s="6">
        <v>5.2554347826086953</v>
      </c>
      <c r="G460" s="6">
        <v>0</v>
      </c>
      <c r="H460" s="6">
        <v>0</v>
      </c>
      <c r="I460" s="6">
        <v>0.81521739130434778</v>
      </c>
      <c r="J460" s="6">
        <v>0</v>
      </c>
      <c r="K460" s="6">
        <v>2.4538043478260869</v>
      </c>
      <c r="L460" s="6">
        <v>7.4683695652173903</v>
      </c>
      <c r="M460" s="6">
        <v>8.2527173913043477</v>
      </c>
      <c r="N460" s="6">
        <v>5.2010869565217392</v>
      </c>
      <c r="O460" s="6">
        <f>SUM(NonNurse[[#This Row],[Qualified Social Work Staff Hours]],NonNurse[[#This Row],[Other Social Work Staff Hours]])/NonNurse[[#This Row],[MDS Census]]</f>
        <v>0.10846039256922538</v>
      </c>
      <c r="P460" s="6">
        <v>5.4565217391304346</v>
      </c>
      <c r="Q460" s="6">
        <v>9.6413043478260878</v>
      </c>
      <c r="R460" s="6">
        <f>SUM(NonNurse[[#This Row],[Qualified Activities Professional Hours]],NonNurse[[#This Row],[Other Activities Professional Hours]])/NonNurse[[#This Row],[MDS Census]]</f>
        <v>0.12171398527865407</v>
      </c>
      <c r="S460" s="6">
        <v>7.2063043478260855</v>
      </c>
      <c r="T460" s="6">
        <v>9.3897826086956524</v>
      </c>
      <c r="U460" s="6">
        <v>0</v>
      </c>
      <c r="V460" s="6">
        <f>SUM(NonNurse[[#This Row],[Occupational Therapist Hours]],NonNurse[[#This Row],[OT Assistant Hours]],NonNurse[[#This Row],[OT Aide Hours]])/NonNurse[[#This Row],[MDS Census]]</f>
        <v>0.1337924991237294</v>
      </c>
      <c r="W460" s="6">
        <v>8.4232608695652154</v>
      </c>
      <c r="X460" s="6">
        <v>11.873260869565216</v>
      </c>
      <c r="Y460" s="6">
        <v>0</v>
      </c>
      <c r="Z460" s="6">
        <f>SUM(NonNurse[[#This Row],[Physical Therapist (PT) Hours]],NonNurse[[#This Row],[PT Assistant Hours]],NonNurse[[#This Row],[PT Aide Hours]])/NonNurse[[#This Row],[MDS Census]]</f>
        <v>0.16362425516999649</v>
      </c>
      <c r="AA460" s="6">
        <v>0</v>
      </c>
      <c r="AB460" s="6">
        <v>0</v>
      </c>
      <c r="AC460" s="6">
        <v>0</v>
      </c>
      <c r="AD460" s="6">
        <v>0</v>
      </c>
      <c r="AE460" s="6">
        <v>0</v>
      </c>
      <c r="AF460" s="6">
        <v>0</v>
      </c>
      <c r="AG460" s="6">
        <v>0</v>
      </c>
      <c r="AH460" s="1">
        <v>265700</v>
      </c>
      <c r="AI460">
        <v>7</v>
      </c>
    </row>
    <row r="461" spans="1:35" x14ac:dyDescent="0.25">
      <c r="A461" t="s">
        <v>496</v>
      </c>
      <c r="B461" t="s">
        <v>37</v>
      </c>
      <c r="C461" t="s">
        <v>657</v>
      </c>
      <c r="D461" t="s">
        <v>544</v>
      </c>
      <c r="E461" s="6">
        <v>128.40217391304347</v>
      </c>
      <c r="F461" s="6">
        <v>5.6521739130434785</v>
      </c>
      <c r="G461" s="6">
        <v>0</v>
      </c>
      <c r="H461" s="6">
        <v>0.42749999999999999</v>
      </c>
      <c r="I461" s="6">
        <v>0.80434782608695654</v>
      </c>
      <c r="J461" s="6">
        <v>0</v>
      </c>
      <c r="K461" s="6">
        <v>0</v>
      </c>
      <c r="L461" s="6">
        <v>0.78695652173913033</v>
      </c>
      <c r="M461" s="6">
        <v>5.6521739130434785</v>
      </c>
      <c r="N461" s="6">
        <v>5.6064130434782609</v>
      </c>
      <c r="O461" s="6">
        <f>SUM(NonNurse[[#This Row],[Qualified Social Work Staff Hours]],NonNurse[[#This Row],[Other Social Work Staff Hours]])/NonNurse[[#This Row],[MDS Census]]</f>
        <v>8.7682214509438763E-2</v>
      </c>
      <c r="P461" s="6">
        <v>3.1313043478260876</v>
      </c>
      <c r="Q461" s="6">
        <v>4.8319565217391318</v>
      </c>
      <c r="R461" s="6">
        <f>SUM(NonNurse[[#This Row],[Qualified Activities Professional Hours]],NonNurse[[#This Row],[Other Activities Professional Hours]])/NonNurse[[#This Row],[MDS Census]]</f>
        <v>6.2018115635317048E-2</v>
      </c>
      <c r="S461" s="6">
        <v>0.49445652173913024</v>
      </c>
      <c r="T461" s="6">
        <v>3.2120652173913045</v>
      </c>
      <c r="U461" s="6">
        <v>0</v>
      </c>
      <c r="V461" s="6">
        <f>SUM(NonNurse[[#This Row],[Occupational Therapist Hours]],NonNurse[[#This Row],[OT Assistant Hours]],NonNurse[[#This Row],[OT Aide Hours]])/NonNurse[[#This Row],[MDS Census]]</f>
        <v>2.8866503005163802E-2</v>
      </c>
      <c r="W461" s="6">
        <v>0.92630434782608728</v>
      </c>
      <c r="X461" s="6">
        <v>5.4481521739130434</v>
      </c>
      <c r="Y461" s="6">
        <v>0</v>
      </c>
      <c r="Z461" s="6">
        <f>SUM(NonNurse[[#This Row],[Physical Therapist (PT) Hours]],NonNurse[[#This Row],[PT Assistant Hours]],NonNurse[[#This Row],[PT Aide Hours]])/NonNurse[[#This Row],[MDS Census]]</f>
        <v>4.9644459493778048E-2</v>
      </c>
      <c r="AA461" s="6">
        <v>0</v>
      </c>
      <c r="AB461" s="6">
        <v>0</v>
      </c>
      <c r="AC461" s="6">
        <v>0</v>
      </c>
      <c r="AD461" s="6">
        <v>0</v>
      </c>
      <c r="AE461" s="6">
        <v>0</v>
      </c>
      <c r="AF461" s="6">
        <v>0</v>
      </c>
      <c r="AG461" s="6">
        <v>0</v>
      </c>
      <c r="AH461" s="1">
        <v>265161</v>
      </c>
      <c r="AI461">
        <v>7</v>
      </c>
    </row>
    <row r="462" spans="1:35" x14ac:dyDescent="0.25">
      <c r="A462" t="s">
        <v>496</v>
      </c>
      <c r="B462" t="s">
        <v>455</v>
      </c>
      <c r="C462" t="s">
        <v>860</v>
      </c>
      <c r="D462" t="s">
        <v>613</v>
      </c>
      <c r="E462" s="6">
        <v>40.565217391304351</v>
      </c>
      <c r="F462" s="6">
        <v>11.214673913043478</v>
      </c>
      <c r="G462" s="6">
        <v>0</v>
      </c>
      <c r="H462" s="6">
        <v>27.029891304347824</v>
      </c>
      <c r="I462" s="6">
        <v>0</v>
      </c>
      <c r="J462" s="6">
        <v>0</v>
      </c>
      <c r="K462" s="6">
        <v>0</v>
      </c>
      <c r="L462" s="6">
        <v>1.3583695652173917</v>
      </c>
      <c r="M462" s="6">
        <v>0</v>
      </c>
      <c r="N462" s="6">
        <v>4.7798913043478262</v>
      </c>
      <c r="O462" s="6">
        <f>SUM(NonNurse[[#This Row],[Qualified Social Work Staff Hours]],NonNurse[[#This Row],[Other Social Work Staff Hours]])/NonNurse[[#This Row],[MDS Census]]</f>
        <v>0.11783226152197213</v>
      </c>
      <c r="P462" s="6">
        <v>5.6576086956521738</v>
      </c>
      <c r="Q462" s="6">
        <v>0</v>
      </c>
      <c r="R462" s="6">
        <f>SUM(NonNurse[[#This Row],[Qualified Activities Professional Hours]],NonNurse[[#This Row],[Other Activities Professional Hours]])/NonNurse[[#This Row],[MDS Census]]</f>
        <v>0.13946945337620578</v>
      </c>
      <c r="S462" s="6">
        <v>3.2747826086956526</v>
      </c>
      <c r="T462" s="6">
        <v>0.72304347826086957</v>
      </c>
      <c r="U462" s="6">
        <v>0</v>
      </c>
      <c r="V462" s="6">
        <f>SUM(NonNurse[[#This Row],[Occupational Therapist Hours]],NonNurse[[#This Row],[OT Assistant Hours]],NonNurse[[#This Row],[OT Aide Hours]])/NonNurse[[#This Row],[MDS Census]]</f>
        <v>9.855305466237943E-2</v>
      </c>
      <c r="W462" s="6">
        <v>0.7649999999999999</v>
      </c>
      <c r="X462" s="6">
        <v>4.4429347826086953</v>
      </c>
      <c r="Y462" s="6">
        <v>1.8913043478260869</v>
      </c>
      <c r="Z462" s="6">
        <f>SUM(NonNurse[[#This Row],[Physical Therapist (PT) Hours]],NonNurse[[#This Row],[PT Assistant Hours]],NonNurse[[#This Row],[PT Aide Hours]])/NonNurse[[#This Row],[MDS Census]]</f>
        <v>0.17500803858520897</v>
      </c>
      <c r="AA462" s="6">
        <v>0</v>
      </c>
      <c r="AB462" s="6">
        <v>0</v>
      </c>
      <c r="AC462" s="6">
        <v>0</v>
      </c>
      <c r="AD462" s="6">
        <v>0</v>
      </c>
      <c r="AE462" s="6">
        <v>0</v>
      </c>
      <c r="AF462" s="6">
        <v>0</v>
      </c>
      <c r="AG462" s="6">
        <v>0</v>
      </c>
      <c r="AH462" s="1">
        <v>265874</v>
      </c>
      <c r="AI462">
        <v>7</v>
      </c>
    </row>
    <row r="463" spans="1:35" x14ac:dyDescent="0.25">
      <c r="A463" t="s">
        <v>496</v>
      </c>
      <c r="B463" t="s">
        <v>312</v>
      </c>
      <c r="C463" t="s">
        <v>655</v>
      </c>
      <c r="D463" t="s">
        <v>540</v>
      </c>
      <c r="E463" s="6">
        <v>41.065217391304351</v>
      </c>
      <c r="F463" s="6">
        <v>10.322065217391303</v>
      </c>
      <c r="G463" s="6">
        <v>3.2608695652173912E-2</v>
      </c>
      <c r="H463" s="6">
        <v>0.14728260869565216</v>
      </c>
      <c r="I463" s="6">
        <v>0.16304347826086957</v>
      </c>
      <c r="J463" s="6">
        <v>0</v>
      </c>
      <c r="K463" s="6">
        <v>0</v>
      </c>
      <c r="L463" s="6">
        <v>0</v>
      </c>
      <c r="M463" s="6">
        <v>0</v>
      </c>
      <c r="N463" s="6">
        <v>5.4982608695652173</v>
      </c>
      <c r="O463" s="6">
        <f>SUM(NonNurse[[#This Row],[Qualified Social Work Staff Hours]],NonNurse[[#This Row],[Other Social Work Staff Hours]])/NonNurse[[#This Row],[MDS Census]]</f>
        <v>0.13389094759131814</v>
      </c>
      <c r="P463" s="6">
        <v>5.5264130434782608</v>
      </c>
      <c r="Q463" s="6">
        <v>0</v>
      </c>
      <c r="R463" s="6">
        <f>SUM(NonNurse[[#This Row],[Qualified Activities Professional Hours]],NonNurse[[#This Row],[Other Activities Professional Hours]])/NonNurse[[#This Row],[MDS Census]]</f>
        <v>0.13457649550026468</v>
      </c>
      <c r="S463" s="6">
        <v>0.51130434782608702</v>
      </c>
      <c r="T463" s="6">
        <v>4.0989130434782597</v>
      </c>
      <c r="U463" s="6">
        <v>0</v>
      </c>
      <c r="V463" s="6">
        <f>SUM(NonNurse[[#This Row],[Occupational Therapist Hours]],NonNurse[[#This Row],[OT Assistant Hours]],NonNurse[[#This Row],[OT Aide Hours]])/NonNurse[[#This Row],[MDS Census]]</f>
        <v>0.11226574907358387</v>
      </c>
      <c r="W463" s="6">
        <v>0.46576086956521734</v>
      </c>
      <c r="X463" s="6">
        <v>3.6544565217391303</v>
      </c>
      <c r="Y463" s="6">
        <v>0</v>
      </c>
      <c r="Z463" s="6">
        <f>SUM(NonNurse[[#This Row],[Physical Therapist (PT) Hours]],NonNurse[[#This Row],[PT Assistant Hours]],NonNurse[[#This Row],[PT Aide Hours]])/NonNurse[[#This Row],[MDS Census]]</f>
        <v>0.10033350979354154</v>
      </c>
      <c r="AA463" s="6">
        <v>0</v>
      </c>
      <c r="AB463" s="6">
        <v>0</v>
      </c>
      <c r="AC463" s="6">
        <v>0</v>
      </c>
      <c r="AD463" s="6">
        <v>0</v>
      </c>
      <c r="AE463" s="6">
        <v>0</v>
      </c>
      <c r="AF463" s="6">
        <v>0</v>
      </c>
      <c r="AG463" s="6">
        <v>0</v>
      </c>
      <c r="AH463" s="1">
        <v>265683</v>
      </c>
      <c r="AI463">
        <v>7</v>
      </c>
    </row>
    <row r="464" spans="1:35" x14ac:dyDescent="0.25">
      <c r="A464" t="s">
        <v>496</v>
      </c>
      <c r="B464" t="s">
        <v>8</v>
      </c>
      <c r="C464" t="s">
        <v>657</v>
      </c>
      <c r="D464" t="s">
        <v>544</v>
      </c>
      <c r="E464" s="6">
        <v>81.706521739130437</v>
      </c>
      <c r="F464" s="6">
        <v>22.953260869565216</v>
      </c>
      <c r="G464" s="6">
        <v>0.90152173913043487</v>
      </c>
      <c r="H464" s="6">
        <v>0.45652173913043476</v>
      </c>
      <c r="I464" s="6">
        <v>0.52173913043478259</v>
      </c>
      <c r="J464" s="6">
        <v>0</v>
      </c>
      <c r="K464" s="6">
        <v>0</v>
      </c>
      <c r="L464" s="6">
        <v>4.2249999999999996</v>
      </c>
      <c r="M464" s="6">
        <v>0</v>
      </c>
      <c r="N464" s="6">
        <v>0</v>
      </c>
      <c r="O464" s="6">
        <f>SUM(NonNurse[[#This Row],[Qualified Social Work Staff Hours]],NonNurse[[#This Row],[Other Social Work Staff Hours]])/NonNurse[[#This Row],[MDS Census]]</f>
        <v>0</v>
      </c>
      <c r="P464" s="6">
        <v>5.5534782608695661</v>
      </c>
      <c r="Q464" s="6">
        <v>5.4322826086956537</v>
      </c>
      <c r="R464" s="6">
        <f>SUM(NonNurse[[#This Row],[Qualified Activities Professional Hours]],NonNurse[[#This Row],[Other Activities Professional Hours]])/NonNurse[[#This Row],[MDS Census]]</f>
        <v>0.13445390448317149</v>
      </c>
      <c r="S464" s="6">
        <v>5.8991304347826086</v>
      </c>
      <c r="T464" s="6">
        <v>0</v>
      </c>
      <c r="U464" s="6">
        <v>0</v>
      </c>
      <c r="V464" s="6">
        <f>SUM(NonNurse[[#This Row],[Occupational Therapist Hours]],NonNurse[[#This Row],[OT Assistant Hours]],NonNurse[[#This Row],[OT Aide Hours]])/NonNurse[[#This Row],[MDS Census]]</f>
        <v>7.2199015564719971E-2</v>
      </c>
      <c r="W464" s="6">
        <v>1.3031521739130434</v>
      </c>
      <c r="X464" s="6">
        <v>4.8904347826086951</v>
      </c>
      <c r="Y464" s="6">
        <v>0</v>
      </c>
      <c r="Z464" s="6">
        <f>SUM(NonNurse[[#This Row],[Physical Therapist (PT) Hours]],NonNurse[[#This Row],[PT Assistant Hours]],NonNurse[[#This Row],[PT Aide Hours]])/NonNurse[[#This Row],[MDS Census]]</f>
        <v>7.5802846880404395E-2</v>
      </c>
      <c r="AA464" s="6">
        <v>0</v>
      </c>
      <c r="AB464" s="6">
        <v>0</v>
      </c>
      <c r="AC464" s="6">
        <v>0</v>
      </c>
      <c r="AD464" s="6">
        <v>51.07869565217392</v>
      </c>
      <c r="AE464" s="6">
        <v>0</v>
      </c>
      <c r="AF464" s="6">
        <v>0</v>
      </c>
      <c r="AG464" s="6">
        <v>0</v>
      </c>
      <c r="AH464" s="1">
        <v>265749</v>
      </c>
      <c r="AI464">
        <v>7</v>
      </c>
    </row>
    <row r="465" spans="1:35" x14ac:dyDescent="0.25">
      <c r="A465" t="s">
        <v>496</v>
      </c>
      <c r="B465" t="s">
        <v>91</v>
      </c>
      <c r="C465" t="s">
        <v>714</v>
      </c>
      <c r="D465" t="s">
        <v>523</v>
      </c>
      <c r="E465" s="6">
        <v>144.69565217391303</v>
      </c>
      <c r="F465" s="6">
        <v>8.8486956521739142</v>
      </c>
      <c r="G465" s="6">
        <v>0</v>
      </c>
      <c r="H465" s="6">
        <v>0</v>
      </c>
      <c r="I465" s="6">
        <v>9.3478260869565215</v>
      </c>
      <c r="J465" s="6">
        <v>0</v>
      </c>
      <c r="K465" s="6">
        <v>0</v>
      </c>
      <c r="L465" s="6">
        <v>14.324021739130433</v>
      </c>
      <c r="M465" s="6">
        <v>5.6902173913043477</v>
      </c>
      <c r="N465" s="6">
        <v>2.0163043478260869</v>
      </c>
      <c r="O465" s="6">
        <f>SUM(NonNurse[[#This Row],[Qualified Social Work Staff Hours]],NonNurse[[#This Row],[Other Social Work Staff Hours]])/NonNurse[[#This Row],[MDS Census]]</f>
        <v>5.3260216346153848E-2</v>
      </c>
      <c r="P465" s="6">
        <v>5.3804347826086953</v>
      </c>
      <c r="Q465" s="6">
        <v>15.885869565217391</v>
      </c>
      <c r="R465" s="6">
        <f>SUM(NonNurse[[#This Row],[Qualified Activities Professional Hours]],NonNurse[[#This Row],[Other Activities Professional Hours]])/NonNurse[[#This Row],[MDS Census]]</f>
        <v>0.14697265625</v>
      </c>
      <c r="S465" s="6">
        <v>4.6976086956521739</v>
      </c>
      <c r="T465" s="6">
        <v>12.986847826086951</v>
      </c>
      <c r="U465" s="6">
        <v>0</v>
      </c>
      <c r="V465" s="6">
        <f>SUM(NonNurse[[#This Row],[Occupational Therapist Hours]],NonNurse[[#This Row],[OT Assistant Hours]],NonNurse[[#This Row],[OT Aide Hours]])/NonNurse[[#This Row],[MDS Census]]</f>
        <v>0.12221829927884613</v>
      </c>
      <c r="W465" s="6">
        <v>5.734673913043479</v>
      </c>
      <c r="X465" s="6">
        <v>7.8369565217391317</v>
      </c>
      <c r="Y465" s="6">
        <v>5.0434782608695654</v>
      </c>
      <c r="Z465" s="6">
        <f>SUM(NonNurse[[#This Row],[Physical Therapist (PT) Hours]],NonNurse[[#This Row],[PT Assistant Hours]],NonNurse[[#This Row],[PT Aide Hours]])/NonNurse[[#This Row],[MDS Census]]</f>
        <v>0.12865009014423079</v>
      </c>
      <c r="AA465" s="6">
        <v>0</v>
      </c>
      <c r="AB465" s="6">
        <v>0</v>
      </c>
      <c r="AC465" s="6">
        <v>0</v>
      </c>
      <c r="AD465" s="6">
        <v>99.079239130434757</v>
      </c>
      <c r="AE465" s="6">
        <v>0</v>
      </c>
      <c r="AF465" s="6">
        <v>0</v>
      </c>
      <c r="AG465" s="6">
        <v>0</v>
      </c>
      <c r="AH465" s="1">
        <v>265324</v>
      </c>
      <c r="AI465">
        <v>7</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984</v>
      </c>
      <c r="C2" s="11" t="s">
        <v>864</v>
      </c>
      <c r="D2" s="11" t="s">
        <v>983</v>
      </c>
      <c r="E2" s="12"/>
      <c r="F2" s="13" t="s">
        <v>897</v>
      </c>
      <c r="G2" s="13" t="s">
        <v>913</v>
      </c>
      <c r="H2" s="13" t="s">
        <v>870</v>
      </c>
      <c r="I2" s="13" t="s">
        <v>914</v>
      </c>
      <c r="J2" s="14" t="s">
        <v>915</v>
      </c>
      <c r="K2" s="13" t="s">
        <v>916</v>
      </c>
      <c r="L2" s="13"/>
      <c r="M2" s="13" t="s">
        <v>864</v>
      </c>
      <c r="N2" s="13" t="s">
        <v>913</v>
      </c>
      <c r="O2" s="13" t="s">
        <v>870</v>
      </c>
      <c r="P2" s="13" t="s">
        <v>914</v>
      </c>
      <c r="Q2" s="14" t="s">
        <v>915</v>
      </c>
      <c r="R2" s="13" t="s">
        <v>916</v>
      </c>
      <c r="T2" s="15" t="s">
        <v>917</v>
      </c>
      <c r="U2" s="15" t="s">
        <v>1016</v>
      </c>
      <c r="V2" s="16" t="s">
        <v>918</v>
      </c>
      <c r="W2" s="16" t="s">
        <v>919</v>
      </c>
    </row>
    <row r="3" spans="2:29" ht="15" customHeight="1" x14ac:dyDescent="0.25">
      <c r="B3" s="17" t="s">
        <v>920</v>
      </c>
      <c r="C3" s="49">
        <f>AVERAGE(Nurse[MDS Census])</f>
        <v>66.627805485461437</v>
      </c>
      <c r="D3" s="18">
        <v>77.233814336253971</v>
      </c>
      <c r="E3" s="18"/>
      <c r="F3" s="15">
        <v>1</v>
      </c>
      <c r="G3" s="19">
        <v>69376.123698714116</v>
      </c>
      <c r="H3" s="20">
        <v>3.585165701050407</v>
      </c>
      <c r="I3" s="19">
        <v>5</v>
      </c>
      <c r="J3" s="21">
        <v>0.67575468162975694</v>
      </c>
      <c r="K3" s="19">
        <v>5</v>
      </c>
      <c r="M3" t="s">
        <v>472</v>
      </c>
      <c r="N3" s="19">
        <v>536.8478260869565</v>
      </c>
      <c r="O3" s="20">
        <v>6.2660022271714926</v>
      </c>
      <c r="P3" s="22">
        <v>1</v>
      </c>
      <c r="Q3" s="21">
        <v>1.8396440575015187</v>
      </c>
      <c r="R3" s="22">
        <v>1</v>
      </c>
      <c r="T3" s="23" t="s">
        <v>921</v>
      </c>
      <c r="U3" s="19">
        <f>SUM(Nurse[Total Nurse Staff Hours])</f>
        <v>95431.141826393185</v>
      </c>
      <c r="V3" s="24" t="s">
        <v>922</v>
      </c>
      <c r="W3" s="20">
        <f>Category[[#This Row],[State Total]]/D9</f>
        <v>8.4474839432810228E-2</v>
      </c>
    </row>
    <row r="4" spans="2:29" ht="15" customHeight="1" x14ac:dyDescent="0.25">
      <c r="B4" s="25" t="s">
        <v>870</v>
      </c>
      <c r="C4" s="26">
        <f>SUM(Nurse[Total Nurse Staff Hours])/SUM(Nurse[MDS Census])</f>
        <v>3.0868578483482887</v>
      </c>
      <c r="D4" s="26">
        <v>3.6146323434825098</v>
      </c>
      <c r="E4" s="18"/>
      <c r="F4" s="15">
        <v>2</v>
      </c>
      <c r="G4" s="19">
        <v>128365.44534598908</v>
      </c>
      <c r="H4" s="20">
        <v>3.4549500632802785</v>
      </c>
      <c r="I4" s="19">
        <v>9</v>
      </c>
      <c r="J4" s="21">
        <v>0.64433762203163525</v>
      </c>
      <c r="K4" s="19">
        <v>6</v>
      </c>
      <c r="M4" t="s">
        <v>471</v>
      </c>
      <c r="N4" s="19">
        <v>19423.242804654012</v>
      </c>
      <c r="O4" s="20">
        <v>3.6919809269804467</v>
      </c>
      <c r="P4" s="22">
        <v>25</v>
      </c>
      <c r="Q4" s="21">
        <v>0.53868769221148449</v>
      </c>
      <c r="R4" s="22">
        <v>40</v>
      </c>
      <c r="T4" s="19" t="s">
        <v>923</v>
      </c>
      <c r="U4" s="19">
        <f>SUM(Nurse[Total Direct Care Staff Hours])</f>
        <v>89030.887221371566</v>
      </c>
      <c r="V4" s="24">
        <f>Category[[#This Row],[State Total]]/U3</f>
        <v>0.93293327018275796</v>
      </c>
      <c r="W4" s="20">
        <f>Category[[#This Row],[State Total]]/D9</f>
        <v>7.8809388200215047E-2</v>
      </c>
    </row>
    <row r="5" spans="2:29" ht="15" customHeight="1" x14ac:dyDescent="0.25">
      <c r="B5" s="27" t="s">
        <v>924</v>
      </c>
      <c r="C5" s="28">
        <f>SUM(Nurse[Total Direct Care Staff Hours])/SUM(Nurse[MDS Census])</f>
        <v>2.8798323870488809</v>
      </c>
      <c r="D5" s="28">
        <v>3.347724410414429</v>
      </c>
      <c r="E5" s="29"/>
      <c r="F5" s="15">
        <v>3</v>
      </c>
      <c r="G5" s="19">
        <v>124443.71892222908</v>
      </c>
      <c r="H5" s="20">
        <v>3.5696801497282227</v>
      </c>
      <c r="I5" s="19">
        <v>6</v>
      </c>
      <c r="J5" s="21">
        <v>0.67837118001727315</v>
      </c>
      <c r="K5" s="19">
        <v>4</v>
      </c>
      <c r="M5" t="s">
        <v>474</v>
      </c>
      <c r="N5" s="19">
        <v>14765.612676056329</v>
      </c>
      <c r="O5" s="20">
        <v>3.8700512739470958</v>
      </c>
      <c r="P5" s="22">
        <v>18</v>
      </c>
      <c r="Q5" s="21">
        <v>0.36267289415247567</v>
      </c>
      <c r="R5" s="22">
        <v>48</v>
      </c>
      <c r="T5" s="23" t="s">
        <v>925</v>
      </c>
      <c r="U5" s="19">
        <f>SUM(Nurse[Total RN Hours (w/ Admin, DON)])</f>
        <v>12477.362435701159</v>
      </c>
      <c r="V5" s="24">
        <f>Category[[#This Row],[State Total]]/U3</f>
        <v>0.13074728224880489</v>
      </c>
      <c r="W5" s="20">
        <f>Category[[#This Row],[State Total]]/D9</f>
        <v>1.1044855674244113E-2</v>
      </c>
      <c r="X5" s="30"/>
      <c r="Y5" s="30"/>
      <c r="AB5" s="30"/>
      <c r="AC5" s="30"/>
    </row>
    <row r="6" spans="2:29" ht="15" customHeight="1" x14ac:dyDescent="0.25">
      <c r="B6" s="31" t="s">
        <v>872</v>
      </c>
      <c r="C6" s="28">
        <f>SUM(Nurse[Total RN Hours (w/ Admin, DON)])/SUM(Nurse[MDS Census])</f>
        <v>0.40359827435993229</v>
      </c>
      <c r="D6" s="28">
        <v>0.60780873997534479</v>
      </c>
      <c r="E6"/>
      <c r="F6" s="15">
        <v>4</v>
      </c>
      <c r="G6" s="19">
        <v>216891.50627679119</v>
      </c>
      <c r="H6" s="20">
        <v>3.71816551616583</v>
      </c>
      <c r="I6" s="19">
        <v>4</v>
      </c>
      <c r="J6" s="21">
        <v>0.5592343612490972</v>
      </c>
      <c r="K6" s="19">
        <v>9</v>
      </c>
      <c r="M6" t="s">
        <v>473</v>
      </c>
      <c r="N6" s="19">
        <v>10619.366350275568</v>
      </c>
      <c r="O6" s="20">
        <v>3.9203935832782837</v>
      </c>
      <c r="P6" s="22">
        <v>14</v>
      </c>
      <c r="Q6" s="21">
        <v>0.6428263273804441</v>
      </c>
      <c r="R6" s="22">
        <v>30</v>
      </c>
      <c r="T6" s="32" t="s">
        <v>926</v>
      </c>
      <c r="U6" s="19">
        <f>SUM(Nurse[RN Hours (excl. Admin, DON)])</f>
        <v>8067.6911328842598</v>
      </c>
      <c r="V6" s="24">
        <f>Category[[#This Row],[State Total]]/U3</f>
        <v>8.4539396453632246E-2</v>
      </c>
      <c r="W6" s="20">
        <f>Category[[#This Row],[State Total]]/D9</f>
        <v>7.14145194116727E-3</v>
      </c>
      <c r="X6" s="30"/>
      <c r="Y6" s="30"/>
      <c r="AB6" s="30"/>
      <c r="AC6" s="30"/>
    </row>
    <row r="7" spans="2:29" ht="15" customHeight="1" thickBot="1" x14ac:dyDescent="0.3">
      <c r="B7" s="33" t="s">
        <v>927</v>
      </c>
      <c r="C7" s="28">
        <f>SUM(Nurse[RN Hours (excl. Admin, DON)])/SUM(Nurse[MDS Census])</f>
        <v>0.26096109943752216</v>
      </c>
      <c r="D7" s="28">
        <v>0.41441568490090208</v>
      </c>
      <c r="E7"/>
      <c r="F7" s="15">
        <v>5</v>
      </c>
      <c r="G7" s="19">
        <v>218161.62905695051</v>
      </c>
      <c r="H7" s="20">
        <v>3.471756650011959</v>
      </c>
      <c r="I7" s="19">
        <v>8</v>
      </c>
      <c r="J7" s="21">
        <v>0.68815139377795254</v>
      </c>
      <c r="K7" s="19">
        <v>3</v>
      </c>
      <c r="M7" t="s">
        <v>475</v>
      </c>
      <c r="N7" s="19">
        <v>90304.505664421289</v>
      </c>
      <c r="O7" s="20">
        <v>4.0950436576657667</v>
      </c>
      <c r="P7" s="22">
        <v>8</v>
      </c>
      <c r="Q7" s="21">
        <v>0.53846761894166961</v>
      </c>
      <c r="R7" s="22">
        <v>41</v>
      </c>
      <c r="T7" s="32" t="s">
        <v>928</v>
      </c>
      <c r="U7" s="19">
        <f>SUM(Nurse[RN Admin Hours])</f>
        <v>2339.9510992039177</v>
      </c>
      <c r="V7" s="24">
        <f>Category[[#This Row],[State Total]]/U3</f>
        <v>2.4519785202410337E-2</v>
      </c>
      <c r="W7" s="20">
        <f>Category[[#This Row],[State Total]]/D9</f>
        <v>2.0713049179006092E-3</v>
      </c>
      <c r="X7" s="30"/>
      <c r="Y7" s="30"/>
      <c r="Z7" s="30"/>
      <c r="AA7" s="30"/>
      <c r="AB7" s="30"/>
      <c r="AC7" s="30"/>
    </row>
    <row r="8" spans="2:29" ht="15" customHeight="1" thickTop="1" x14ac:dyDescent="0.25">
      <c r="B8" s="34" t="s">
        <v>929</v>
      </c>
      <c r="C8" s="35">
        <f>COUNTA(Nurse[Provider])</f>
        <v>464</v>
      </c>
      <c r="D8" s="35">
        <v>14627</v>
      </c>
      <c r="F8" s="15">
        <v>6</v>
      </c>
      <c r="G8" s="19">
        <v>133738.05679730567</v>
      </c>
      <c r="H8" s="20">
        <v>3.4421626203964988</v>
      </c>
      <c r="I8" s="19">
        <v>10</v>
      </c>
      <c r="J8" s="21">
        <v>0.34690920997212554</v>
      </c>
      <c r="K8" s="19">
        <v>10</v>
      </c>
      <c r="M8" t="s">
        <v>476</v>
      </c>
      <c r="N8" s="19">
        <v>13996.251684017152</v>
      </c>
      <c r="O8" s="20">
        <v>3.5742923169789274</v>
      </c>
      <c r="P8" s="22">
        <v>34</v>
      </c>
      <c r="Q8" s="21">
        <v>0.85380187117283868</v>
      </c>
      <c r="R8" s="22">
        <v>11</v>
      </c>
      <c r="T8" s="32" t="s">
        <v>930</v>
      </c>
      <c r="U8" s="19">
        <f>SUM(Nurse[RN DON Hours])</f>
        <v>2069.7202036129829</v>
      </c>
      <c r="V8" s="24">
        <f>Category[[#This Row],[State Total]]/U3</f>
        <v>2.168810059276232E-2</v>
      </c>
      <c r="W8" s="20">
        <f>Category[[#This Row],[State Total]]/D9</f>
        <v>1.8320988151762333E-3</v>
      </c>
      <c r="X8" s="30"/>
      <c r="Y8" s="30"/>
      <c r="Z8" s="30"/>
      <c r="AA8" s="30"/>
      <c r="AB8" s="30"/>
      <c r="AC8" s="30"/>
    </row>
    <row r="9" spans="2:29" ht="15" customHeight="1" x14ac:dyDescent="0.25">
      <c r="B9" s="34" t="s">
        <v>931</v>
      </c>
      <c r="C9" s="35">
        <f>SUM(Nurse[MDS Census])</f>
        <v>30915.301745254106</v>
      </c>
      <c r="D9" s="35">
        <v>1129699.0022963868</v>
      </c>
      <c r="F9" s="15">
        <v>7</v>
      </c>
      <c r="G9" s="19">
        <v>73847.771586037998</v>
      </c>
      <c r="H9" s="20">
        <v>3.4771723639610803</v>
      </c>
      <c r="I9" s="19">
        <v>7</v>
      </c>
      <c r="J9" s="21">
        <v>0.57887406787921447</v>
      </c>
      <c r="K9" s="19">
        <v>8</v>
      </c>
      <c r="M9" t="s">
        <v>477</v>
      </c>
      <c r="N9" s="19">
        <v>18800.971524800971</v>
      </c>
      <c r="O9" s="20">
        <v>3.379841237553149</v>
      </c>
      <c r="P9" s="22">
        <v>47</v>
      </c>
      <c r="Q9" s="21">
        <v>0.62562655856161031</v>
      </c>
      <c r="R9" s="22">
        <v>35</v>
      </c>
      <c r="T9" s="23" t="s">
        <v>932</v>
      </c>
      <c r="U9" s="19">
        <f>SUM(Nurse[Total LPN Hours (w/ Admin)])</f>
        <v>21259.136065523566</v>
      </c>
      <c r="V9" s="24">
        <f>Category[[#This Row],[State Total]]/U3</f>
        <v>0.22276937757066606</v>
      </c>
      <c r="W9" s="20">
        <f>Category[[#This Row],[State Total]]/D9</f>
        <v>1.8818407400829091E-2</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479</v>
      </c>
      <c r="N10" s="19">
        <v>2001.0333741579916</v>
      </c>
      <c r="O10" s="20">
        <v>3.9151059449534258</v>
      </c>
      <c r="P10" s="22">
        <v>15</v>
      </c>
      <c r="Q10" s="21">
        <v>1.0911259376852895</v>
      </c>
      <c r="R10" s="22">
        <v>3</v>
      </c>
      <c r="T10" s="32" t="s">
        <v>933</v>
      </c>
      <c r="U10" s="19">
        <f>SUM(Nurse[LPN Hours (excl. Admin)])</f>
        <v>19268.552763319032</v>
      </c>
      <c r="V10" s="24">
        <f>Category[[#This Row],[State Total]]/U3</f>
        <v>0.20191053354859861</v>
      </c>
      <c r="W10" s="20">
        <f>Category[[#This Row],[State Total]]/D9</f>
        <v>1.7056359901310908E-2</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478</v>
      </c>
      <c r="N11" s="19">
        <v>3447.8586956521731</v>
      </c>
      <c r="O11" s="20">
        <v>3.9688255155216066</v>
      </c>
      <c r="P11" s="22">
        <v>11</v>
      </c>
      <c r="Q11" s="21">
        <v>0.94962364794784426</v>
      </c>
      <c r="R11" s="22">
        <v>8</v>
      </c>
      <c r="T11" s="32" t="s">
        <v>934</v>
      </c>
      <c r="U11" s="19">
        <f>SUM(Nurse[LPN Admin Hours])</f>
        <v>1990.5833022045317</v>
      </c>
      <c r="V11" s="24">
        <f>Category[[#This Row],[State Total]]/U3</f>
        <v>2.0858844022067443E-2</v>
      </c>
      <c r="W11" s="20">
        <f>Category[[#This Row],[State Total]]/D9</f>
        <v>1.7620474995181806E-3</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480</v>
      </c>
      <c r="N12" s="19">
        <v>66629.00734843839</v>
      </c>
      <c r="O12" s="20">
        <v>4.0461510158814251</v>
      </c>
      <c r="P12" s="22">
        <v>10</v>
      </c>
      <c r="Q12" s="21">
        <v>0.65170667436305396</v>
      </c>
      <c r="R12" s="22">
        <v>29</v>
      </c>
      <c r="T12" s="23" t="s">
        <v>935</v>
      </c>
      <c r="U12" s="19">
        <f>SUM(Nurse[Total CNA, NA TR, Med Aide/Tech Hours])</f>
        <v>61694.643325168377</v>
      </c>
      <c r="V12" s="24">
        <f>Category[[#This Row],[State Total]]/U3</f>
        <v>0.64648334018052822</v>
      </c>
      <c r="W12" s="20">
        <f>Category[[#This Row],[State Total]]/D9</f>
        <v>5.4611576357736953E-2</v>
      </c>
      <c r="X12" s="30"/>
      <c r="Y12" s="30"/>
      <c r="Z12" s="30"/>
      <c r="AA12" s="30"/>
      <c r="AB12" s="30"/>
      <c r="AC12" s="30"/>
    </row>
    <row r="13" spans="2:29" ht="15" customHeight="1" x14ac:dyDescent="0.25">
      <c r="I13" s="19"/>
      <c r="J13" s="19"/>
      <c r="K13" s="19"/>
      <c r="M13" t="s">
        <v>481</v>
      </c>
      <c r="N13" s="19">
        <v>27047.194427434184</v>
      </c>
      <c r="O13" s="20">
        <v>3.3334159425604026</v>
      </c>
      <c r="P13" s="22">
        <v>48</v>
      </c>
      <c r="Q13" s="21">
        <v>0.4036688437032282</v>
      </c>
      <c r="R13" s="22">
        <v>46</v>
      </c>
      <c r="T13" s="32" t="s">
        <v>936</v>
      </c>
      <c r="U13" s="19">
        <f>SUM(Nurse[CNA Hours])</f>
        <v>45589.555440906348</v>
      </c>
      <c r="V13" s="24">
        <f>Category[[#This Row],[State Total]]/U3</f>
        <v>0.47772199481634769</v>
      </c>
      <c r="W13" s="20">
        <f>Category[[#This Row],[State Total]]/D9</f>
        <v>4.0355488805632771E-2</v>
      </c>
      <c r="X13" s="30"/>
      <c r="Y13" s="30"/>
      <c r="Z13" s="30"/>
      <c r="AA13" s="30"/>
      <c r="AB13" s="30"/>
      <c r="AC13" s="30"/>
    </row>
    <row r="14" spans="2:29" ht="15" customHeight="1" x14ac:dyDescent="0.25">
      <c r="G14" s="20"/>
      <c r="I14" s="19"/>
      <c r="J14" s="19"/>
      <c r="K14" s="19"/>
      <c r="M14" t="s">
        <v>482</v>
      </c>
      <c r="N14" s="19">
        <v>3263.663043478261</v>
      </c>
      <c r="O14" s="20">
        <v>4.4084708100060954</v>
      </c>
      <c r="P14" s="22">
        <v>4</v>
      </c>
      <c r="Q14" s="21">
        <v>1.4454388074216427</v>
      </c>
      <c r="R14" s="22">
        <v>2</v>
      </c>
      <c r="T14" s="32" t="s">
        <v>937</v>
      </c>
      <c r="U14" s="19">
        <f>SUM(Nurse[NA TR Hours])</f>
        <v>5096.2524249846883</v>
      </c>
      <c r="V14" s="24">
        <f>Category[[#This Row],[State Total]]/U3</f>
        <v>5.340240436665538E-2</v>
      </c>
      <c r="W14" s="20">
        <f>Category[[#This Row],[State Total]]/D9</f>
        <v>4.5111595341992168E-3</v>
      </c>
    </row>
    <row r="15" spans="2:29" ht="15" customHeight="1" x14ac:dyDescent="0.25">
      <c r="I15" s="19"/>
      <c r="J15" s="19"/>
      <c r="K15" s="19"/>
      <c r="M15" t="s">
        <v>486</v>
      </c>
      <c r="N15" s="19">
        <v>19016.558481322707</v>
      </c>
      <c r="O15" s="20">
        <v>3.6135143049020404</v>
      </c>
      <c r="P15" s="22">
        <v>31</v>
      </c>
      <c r="Q15" s="21">
        <v>0.70210559181671839</v>
      </c>
      <c r="R15" s="22">
        <v>21</v>
      </c>
      <c r="T15" s="36" t="s">
        <v>938</v>
      </c>
      <c r="U15" s="37">
        <f>SUM(Nurse[Med Aide/Tech Hours])</f>
        <v>11008.835459277401</v>
      </c>
      <c r="V15" s="24">
        <f>Category[[#This Row],[State Total]]/U3</f>
        <v>0.11535894099752574</v>
      </c>
      <c r="W15" s="20">
        <f>Category[[#This Row],[State Total]]/D9</f>
        <v>9.7449280179050159E-3</v>
      </c>
    </row>
    <row r="16" spans="2:29" ht="15" customHeight="1" x14ac:dyDescent="0.25">
      <c r="I16" s="19"/>
      <c r="J16" s="19"/>
      <c r="K16" s="19"/>
      <c r="M16" t="s">
        <v>483</v>
      </c>
      <c r="N16" s="19">
        <v>3575.7164727495401</v>
      </c>
      <c r="O16" s="20">
        <v>4.1596000463252762</v>
      </c>
      <c r="P16" s="22">
        <v>7</v>
      </c>
      <c r="Q16" s="21">
        <v>0.89615304423849729</v>
      </c>
      <c r="R16" s="22">
        <v>9</v>
      </c>
    </row>
    <row r="17" spans="9:23" ht="15" customHeight="1" x14ac:dyDescent="0.25">
      <c r="I17" s="19"/>
      <c r="J17" s="19"/>
      <c r="K17" s="19"/>
      <c r="M17" t="s">
        <v>484</v>
      </c>
      <c r="N17" s="19">
        <v>55939.917483159865</v>
      </c>
      <c r="O17" s="20">
        <v>2.9656991045590826</v>
      </c>
      <c r="P17" s="22">
        <v>51</v>
      </c>
      <c r="Q17" s="21">
        <v>0.65815085334220447</v>
      </c>
      <c r="R17" s="22">
        <v>28</v>
      </c>
    </row>
    <row r="18" spans="9:23" ht="15" customHeight="1" x14ac:dyDescent="0.25">
      <c r="I18" s="19"/>
      <c r="J18" s="19"/>
      <c r="K18" s="19"/>
      <c r="M18" t="s">
        <v>485</v>
      </c>
      <c r="N18" s="19">
        <v>34295.675137783197</v>
      </c>
      <c r="O18" s="20">
        <v>3.4285543140358197</v>
      </c>
      <c r="P18" s="22">
        <v>43</v>
      </c>
      <c r="Q18" s="21">
        <v>0.57097472562080043</v>
      </c>
      <c r="R18" s="22">
        <v>37</v>
      </c>
      <c r="T18" s="15" t="s">
        <v>939</v>
      </c>
      <c r="U18" s="15" t="s">
        <v>1016</v>
      </c>
    </row>
    <row r="19" spans="9:23" ht="15" customHeight="1" x14ac:dyDescent="0.25">
      <c r="M19" t="s">
        <v>487</v>
      </c>
      <c r="N19" s="19">
        <v>14478.901255358249</v>
      </c>
      <c r="O19" s="20">
        <v>3.8209594408139687</v>
      </c>
      <c r="P19" s="22">
        <v>20</v>
      </c>
      <c r="Q19" s="21">
        <v>0.68653707149505028</v>
      </c>
      <c r="R19" s="22">
        <v>26</v>
      </c>
      <c r="T19" s="15" t="s">
        <v>940</v>
      </c>
      <c r="U19" s="19">
        <f>SUM(Nurse[RN Hours Contract (excl. Admin, DON)])</f>
        <v>418.68671463564016</v>
      </c>
    </row>
    <row r="20" spans="9:23" ht="15" customHeight="1" x14ac:dyDescent="0.25">
      <c r="M20" t="s">
        <v>488</v>
      </c>
      <c r="N20" s="19">
        <v>20179.736834047766</v>
      </c>
      <c r="O20" s="20">
        <v>3.6234626550899827</v>
      </c>
      <c r="P20" s="22">
        <v>30</v>
      </c>
      <c r="Q20" s="21">
        <v>0.63141179459022878</v>
      </c>
      <c r="R20" s="22">
        <v>33</v>
      </c>
      <c r="T20" s="15" t="s">
        <v>941</v>
      </c>
      <c r="U20" s="19">
        <f>SUM(Nurse[RN Admin Hours Contract])</f>
        <v>29.027966932026935</v>
      </c>
      <c r="W20" s="19"/>
    </row>
    <row r="21" spans="9:23" ht="15" customHeight="1" x14ac:dyDescent="0.25">
      <c r="M21" t="s">
        <v>489</v>
      </c>
      <c r="N21" s="19">
        <v>21713.855174525426</v>
      </c>
      <c r="O21" s="20">
        <v>3.4276349481314496</v>
      </c>
      <c r="P21" s="22">
        <v>44</v>
      </c>
      <c r="Q21" s="21">
        <v>0.22995066355388311</v>
      </c>
      <c r="R21" s="22">
        <v>51</v>
      </c>
      <c r="T21" s="15" t="s">
        <v>942</v>
      </c>
      <c r="U21" s="19">
        <f>SUM(Nurse[RN DON Hours Contract])</f>
        <v>32.453804347826086</v>
      </c>
    </row>
    <row r="22" spans="9:23" ht="15" customHeight="1" x14ac:dyDescent="0.25">
      <c r="M22" t="s">
        <v>492</v>
      </c>
      <c r="N22" s="19">
        <v>31609.482088181256</v>
      </c>
      <c r="O22" s="20">
        <v>3.5766830777603746</v>
      </c>
      <c r="P22" s="22">
        <v>33</v>
      </c>
      <c r="Q22" s="21">
        <v>0.63151705366882682</v>
      </c>
      <c r="R22" s="22">
        <v>32</v>
      </c>
      <c r="T22" s="15" t="s">
        <v>943</v>
      </c>
      <c r="U22" s="19">
        <f>SUM(Nurse[LPN Hours Contract (excl. Admin)])</f>
        <v>1478.1774341702383</v>
      </c>
    </row>
    <row r="23" spans="9:23" ht="15" customHeight="1" x14ac:dyDescent="0.25">
      <c r="M23" t="s">
        <v>491</v>
      </c>
      <c r="N23" s="19">
        <v>21067.939375382732</v>
      </c>
      <c r="O23" s="20">
        <v>3.702235346411582</v>
      </c>
      <c r="P23" s="22">
        <v>24</v>
      </c>
      <c r="Q23" s="21">
        <v>0.76651287635763865</v>
      </c>
      <c r="R23" s="22">
        <v>16</v>
      </c>
      <c r="T23" s="15" t="s">
        <v>944</v>
      </c>
      <c r="U23" s="19">
        <f>SUM(Nurse[LPN Admin Hours Contract])</f>
        <v>7.4680434782608698</v>
      </c>
    </row>
    <row r="24" spans="9:23" ht="15" customHeight="1" x14ac:dyDescent="0.25">
      <c r="M24" t="s">
        <v>490</v>
      </c>
      <c r="N24" s="19">
        <v>4706.4853031230869</v>
      </c>
      <c r="O24" s="20">
        <v>4.2908077351670615</v>
      </c>
      <c r="P24" s="22">
        <v>5</v>
      </c>
      <c r="Q24" s="21">
        <v>1.0535412211824036</v>
      </c>
      <c r="R24" s="22">
        <v>6</v>
      </c>
      <c r="T24" s="15" t="s">
        <v>945</v>
      </c>
      <c r="U24" s="19">
        <f>SUM(Nurse[CNA Hours Contract])</f>
        <v>4469.3890707287183</v>
      </c>
    </row>
    <row r="25" spans="9:23" ht="15" customHeight="1" x14ac:dyDescent="0.25">
      <c r="M25" t="s">
        <v>493</v>
      </c>
      <c r="N25" s="19">
        <v>29784.779087568884</v>
      </c>
      <c r="O25" s="20">
        <v>3.8152594065353851</v>
      </c>
      <c r="P25" s="22">
        <v>21</v>
      </c>
      <c r="Q25" s="21">
        <v>0.72680523692894061</v>
      </c>
      <c r="R25" s="22">
        <v>19</v>
      </c>
      <c r="T25" s="15" t="s">
        <v>946</v>
      </c>
      <c r="U25" s="19">
        <f>SUM(Nurse[NA TR Hours Contract])</f>
        <v>1.2671739130434783</v>
      </c>
    </row>
    <row r="26" spans="9:23" ht="15" customHeight="1" x14ac:dyDescent="0.25">
      <c r="M26" t="s">
        <v>494</v>
      </c>
      <c r="N26" s="19">
        <v>18654.419320269433</v>
      </c>
      <c r="O26" s="20">
        <v>4.1827830651924156</v>
      </c>
      <c r="P26" s="22">
        <v>6</v>
      </c>
      <c r="Q26" s="21">
        <v>1.0685266044542867</v>
      </c>
      <c r="R26" s="22">
        <v>5</v>
      </c>
      <c r="T26" s="15" t="s">
        <v>947</v>
      </c>
      <c r="U26" s="19">
        <f>SUM(Nurse[Med Aide/Tech Hours Contract])</f>
        <v>345.29419626454381</v>
      </c>
    </row>
    <row r="27" spans="9:23" ht="15" customHeight="1" x14ac:dyDescent="0.25">
      <c r="M27" t="s">
        <v>496</v>
      </c>
      <c r="N27" s="19">
        <v>30915.301745254106</v>
      </c>
      <c r="O27" s="20">
        <v>3.0868578483482887</v>
      </c>
      <c r="P27" s="22">
        <v>50</v>
      </c>
      <c r="Q27" s="21">
        <v>0.40359827435993229</v>
      </c>
      <c r="R27" s="22">
        <v>47</v>
      </c>
      <c r="T27" s="15" t="s">
        <v>865</v>
      </c>
      <c r="U27" s="19">
        <f>SUM(Nurse[Total Contract Hours])</f>
        <v>6781.7644044702993</v>
      </c>
    </row>
    <row r="28" spans="9:23" ht="15" customHeight="1" x14ac:dyDescent="0.25">
      <c r="M28" t="s">
        <v>495</v>
      </c>
      <c r="N28" s="19">
        <v>13613.024341702383</v>
      </c>
      <c r="O28" s="20">
        <v>3.8706506835477068</v>
      </c>
      <c r="P28" s="22">
        <v>17</v>
      </c>
      <c r="Q28" s="21">
        <v>0.54461092917222786</v>
      </c>
      <c r="R28" s="22">
        <v>39</v>
      </c>
      <c r="T28" s="15" t="s">
        <v>948</v>
      </c>
      <c r="U28" s="19">
        <f>SUM(Nurse[Total Nurse Staff Hours])</f>
        <v>95431.141826393185</v>
      </c>
    </row>
    <row r="29" spans="9:23" ht="15" customHeight="1" x14ac:dyDescent="0.25">
      <c r="M29" t="s">
        <v>497</v>
      </c>
      <c r="N29" s="19">
        <v>3142.4673913043484</v>
      </c>
      <c r="O29" s="20">
        <v>3.5161153137073806</v>
      </c>
      <c r="P29" s="22">
        <v>39</v>
      </c>
      <c r="Q29" s="21">
        <v>0.79674798603977071</v>
      </c>
      <c r="R29" s="22">
        <v>15</v>
      </c>
      <c r="T29" s="15" t="s">
        <v>949</v>
      </c>
      <c r="U29" s="38">
        <f>U27/U28</f>
        <v>7.1064479316485366E-2</v>
      </c>
    </row>
    <row r="30" spans="9:23" ht="15" customHeight="1" x14ac:dyDescent="0.25">
      <c r="M30" t="s">
        <v>504</v>
      </c>
      <c r="N30" s="19">
        <v>31397.817207593369</v>
      </c>
      <c r="O30" s="20">
        <v>3.4417155121175713</v>
      </c>
      <c r="P30" s="22">
        <v>42</v>
      </c>
      <c r="Q30" s="21">
        <v>0.50629516352831194</v>
      </c>
      <c r="R30" s="22">
        <v>45</v>
      </c>
    </row>
    <row r="31" spans="9:23" ht="15" customHeight="1" x14ac:dyDescent="0.25">
      <c r="M31" t="s">
        <v>505</v>
      </c>
      <c r="N31" s="19">
        <v>4392.4673913043471</v>
      </c>
      <c r="O31" s="20">
        <v>4.4756414019059303</v>
      </c>
      <c r="P31" s="22">
        <v>3</v>
      </c>
      <c r="Q31" s="21">
        <v>0.83480991420589112</v>
      </c>
      <c r="R31" s="22">
        <v>13</v>
      </c>
      <c r="U31" s="19"/>
    </row>
    <row r="32" spans="9:23" ht="15" customHeight="1" x14ac:dyDescent="0.25">
      <c r="M32" t="s">
        <v>498</v>
      </c>
      <c r="N32" s="19">
        <v>9437.0101041028774</v>
      </c>
      <c r="O32" s="20">
        <v>3.9536238400260872</v>
      </c>
      <c r="P32" s="22">
        <v>12</v>
      </c>
      <c r="Q32" s="21">
        <v>0.73956294588721605</v>
      </c>
      <c r="R32" s="22">
        <v>18</v>
      </c>
    </row>
    <row r="33" spans="13:23" ht="15" customHeight="1" x14ac:dyDescent="0.25">
      <c r="M33" t="s">
        <v>500</v>
      </c>
      <c r="N33" s="19">
        <v>5478.8913043478278</v>
      </c>
      <c r="O33" s="20">
        <v>3.6689014954628241</v>
      </c>
      <c r="P33" s="22">
        <v>26</v>
      </c>
      <c r="Q33" s="21">
        <v>0.69069482083411027</v>
      </c>
      <c r="R33" s="22">
        <v>25</v>
      </c>
      <c r="T33" s="15" t="s">
        <v>917</v>
      </c>
      <c r="U33" s="16" t="s">
        <v>919</v>
      </c>
    </row>
    <row r="34" spans="13:23" ht="15" customHeight="1" x14ac:dyDescent="0.25">
      <c r="M34" t="s">
        <v>501</v>
      </c>
      <c r="N34" s="19">
        <v>37141.731475811372</v>
      </c>
      <c r="O34" s="20">
        <v>3.6107114278034693</v>
      </c>
      <c r="P34" s="22">
        <v>32</v>
      </c>
      <c r="Q34" s="21">
        <v>0.6783616567987637</v>
      </c>
      <c r="R34" s="22">
        <v>27</v>
      </c>
      <c r="T34" s="23" t="s">
        <v>950</v>
      </c>
      <c r="U34" s="20">
        <v>3.7466213862576487</v>
      </c>
    </row>
    <row r="35" spans="13:23" ht="15" customHeight="1" x14ac:dyDescent="0.25">
      <c r="M35" t="s">
        <v>502</v>
      </c>
      <c r="N35" s="19">
        <v>4791.5774647887329</v>
      </c>
      <c r="O35" s="20">
        <v>3.478749758455526</v>
      </c>
      <c r="P35" s="22">
        <v>41</v>
      </c>
      <c r="Q35" s="21">
        <v>0.63604079500848976</v>
      </c>
      <c r="R35" s="22">
        <v>31</v>
      </c>
      <c r="T35" s="19" t="s">
        <v>951</v>
      </c>
      <c r="U35" s="28">
        <f>SUM(Nurse[Total RN Hours (w/ Admin, DON)])/SUM(Nurse[MDS Census])</f>
        <v>0.40359827435993229</v>
      </c>
    </row>
    <row r="36" spans="13:23" ht="15" customHeight="1" x14ac:dyDescent="0.25">
      <c r="M36" t="s">
        <v>499</v>
      </c>
      <c r="N36" s="19">
        <v>5145.2409675443978</v>
      </c>
      <c r="O36" s="20">
        <v>3.8413014005831938</v>
      </c>
      <c r="P36" s="22">
        <v>19</v>
      </c>
      <c r="Q36" s="21">
        <v>0.71644517490315163</v>
      </c>
      <c r="R36" s="22">
        <v>20</v>
      </c>
      <c r="T36" s="19" t="s">
        <v>952</v>
      </c>
      <c r="U36" s="28">
        <f>SUM(Nurse[RN Hours (excl. Admin, DON)])/SUM(Nurse[MDS Census])</f>
        <v>0.26096109943752216</v>
      </c>
    </row>
    <row r="37" spans="13:23" ht="15" customHeight="1" x14ac:dyDescent="0.25">
      <c r="M37" t="s">
        <v>503</v>
      </c>
      <c r="N37" s="19">
        <v>91093.670391916734</v>
      </c>
      <c r="O37" s="20">
        <v>3.3920817889897901</v>
      </c>
      <c r="P37" s="22">
        <v>46</v>
      </c>
      <c r="Q37" s="21">
        <v>0.62838777517583722</v>
      </c>
      <c r="R37" s="22">
        <v>34</v>
      </c>
      <c r="T37" s="19" t="s">
        <v>953</v>
      </c>
      <c r="U37" s="28">
        <f>SUM(Nurse[Total CNA, NA TR, Med Aide/Tech Hours])/SUM(Nurse[MDS Census])</f>
        <v>1.99560217246268</v>
      </c>
      <c r="W37" s="20"/>
    </row>
    <row r="38" spans="13:23" ht="15" customHeight="1" x14ac:dyDescent="0.25">
      <c r="M38" t="s">
        <v>506</v>
      </c>
      <c r="N38" s="19">
        <v>62098.361298224219</v>
      </c>
      <c r="O38" s="20">
        <v>3.4827578464943199</v>
      </c>
      <c r="P38" s="22">
        <v>40</v>
      </c>
      <c r="Q38" s="21">
        <v>0.57093758118305848</v>
      </c>
      <c r="R38" s="22">
        <v>38</v>
      </c>
    </row>
    <row r="39" spans="13:23" ht="15" customHeight="1" x14ac:dyDescent="0.25">
      <c r="M39" t="s">
        <v>507</v>
      </c>
      <c r="N39" s="19">
        <v>15314.761022657687</v>
      </c>
      <c r="O39" s="20">
        <v>3.7048972593561507</v>
      </c>
      <c r="P39" s="22">
        <v>23</v>
      </c>
      <c r="Q39" s="21">
        <v>0.34739869296478082</v>
      </c>
      <c r="R39" s="22">
        <v>50</v>
      </c>
    </row>
    <row r="40" spans="13:23" ht="15" customHeight="1" x14ac:dyDescent="0.25">
      <c r="M40" t="s">
        <v>508</v>
      </c>
      <c r="N40" s="19">
        <v>6050.0549601959565</v>
      </c>
      <c r="O40" s="20">
        <v>4.6872022066674388</v>
      </c>
      <c r="P40" s="22">
        <v>2</v>
      </c>
      <c r="Q40" s="21">
        <v>0.69411304457690826</v>
      </c>
      <c r="R40" s="22">
        <v>24</v>
      </c>
    </row>
    <row r="41" spans="13:23" ht="15" customHeight="1" x14ac:dyDescent="0.25">
      <c r="M41" t="s">
        <v>509</v>
      </c>
      <c r="N41" s="19">
        <v>63705.130128597702</v>
      </c>
      <c r="O41" s="20">
        <v>3.5464409930734</v>
      </c>
      <c r="P41" s="22">
        <v>36</v>
      </c>
      <c r="Q41" s="21">
        <v>0.69528611620089797</v>
      </c>
      <c r="R41" s="22">
        <v>23</v>
      </c>
    </row>
    <row r="42" spans="13:23" ht="15" customHeight="1" x14ac:dyDescent="0.25">
      <c r="M42" t="s">
        <v>510</v>
      </c>
      <c r="N42" s="19">
        <v>6548.130434782609</v>
      </c>
      <c r="O42" s="20">
        <v>3.5264193563380197</v>
      </c>
      <c r="P42" s="22">
        <v>38</v>
      </c>
      <c r="Q42" s="21">
        <v>0.74178549137822269</v>
      </c>
      <c r="R42" s="22">
        <v>17</v>
      </c>
    </row>
    <row r="43" spans="13:23" ht="15" customHeight="1" x14ac:dyDescent="0.25">
      <c r="M43" t="s">
        <v>511</v>
      </c>
      <c r="N43" s="19">
        <v>15013.476117575008</v>
      </c>
      <c r="O43" s="20">
        <v>3.6477515116904691</v>
      </c>
      <c r="P43" s="22">
        <v>28</v>
      </c>
      <c r="Q43" s="21">
        <v>0.53383004079229701</v>
      </c>
      <c r="R43" s="22">
        <v>42</v>
      </c>
    </row>
    <row r="44" spans="13:23" ht="15" customHeight="1" x14ac:dyDescent="0.25">
      <c r="M44" t="s">
        <v>512</v>
      </c>
      <c r="N44" s="19">
        <v>4556.4399877526012</v>
      </c>
      <c r="O44" s="20">
        <v>3.5445452329438498</v>
      </c>
      <c r="P44" s="22">
        <v>37</v>
      </c>
      <c r="Q44" s="21">
        <v>0.83146373211324598</v>
      </c>
      <c r="R44" s="22">
        <v>14</v>
      </c>
    </row>
    <row r="45" spans="13:23" ht="15" customHeight="1" x14ac:dyDescent="0.25">
      <c r="M45" t="s">
        <v>513</v>
      </c>
      <c r="N45" s="19">
        <v>23588.007195346021</v>
      </c>
      <c r="O45" s="20">
        <v>3.6602554979328654</v>
      </c>
      <c r="P45" s="22">
        <v>27</v>
      </c>
      <c r="Q45" s="21">
        <v>0.52665362034272378</v>
      </c>
      <c r="R45" s="22">
        <v>43</v>
      </c>
    </row>
    <row r="46" spans="13:23" ht="15" customHeight="1" x14ac:dyDescent="0.25">
      <c r="M46" t="s">
        <v>514</v>
      </c>
      <c r="N46" s="19">
        <v>77152.250459277362</v>
      </c>
      <c r="O46" s="20">
        <v>3.3099355679287084</v>
      </c>
      <c r="P46" s="22">
        <v>49</v>
      </c>
      <c r="Q46" s="21">
        <v>0.35875549800231565</v>
      </c>
      <c r="R46" s="22">
        <v>49</v>
      </c>
    </row>
    <row r="47" spans="13:23" ht="15" customHeight="1" x14ac:dyDescent="0.25">
      <c r="M47" t="s">
        <v>515</v>
      </c>
      <c r="N47" s="19">
        <v>5291.7033067973089</v>
      </c>
      <c r="O47" s="20">
        <v>3.9247848395010867</v>
      </c>
      <c r="P47" s="22">
        <v>13</v>
      </c>
      <c r="Q47" s="21">
        <v>1.0879953653661694</v>
      </c>
      <c r="R47" s="22">
        <v>4</v>
      </c>
    </row>
    <row r="48" spans="13:23" ht="15" customHeight="1" x14ac:dyDescent="0.25">
      <c r="M48" t="s">
        <v>517</v>
      </c>
      <c r="N48" s="19">
        <v>25489.041028781343</v>
      </c>
      <c r="O48" s="20">
        <v>3.4141958363336409</v>
      </c>
      <c r="P48" s="22">
        <v>45</v>
      </c>
      <c r="Q48" s="21">
        <v>0.51625486340635118</v>
      </c>
      <c r="R48" s="22">
        <v>44</v>
      </c>
    </row>
    <row r="49" spans="13:18" ht="15" customHeight="1" x14ac:dyDescent="0.25">
      <c r="M49" t="s">
        <v>516</v>
      </c>
      <c r="N49" s="19">
        <v>2232.1630434782601</v>
      </c>
      <c r="O49" s="20">
        <v>3.9136525791418939</v>
      </c>
      <c r="P49" s="22">
        <v>16</v>
      </c>
      <c r="Q49" s="21">
        <v>0.69748489231053945</v>
      </c>
      <c r="R49" s="22">
        <v>22</v>
      </c>
    </row>
    <row r="50" spans="13:18" ht="15" customHeight="1" x14ac:dyDescent="0.25">
      <c r="M50" t="s">
        <v>518</v>
      </c>
      <c r="N50" s="19">
        <v>12080.927740355173</v>
      </c>
      <c r="O50" s="20">
        <v>4.0868216477922026</v>
      </c>
      <c r="P50" s="22">
        <v>9</v>
      </c>
      <c r="Q50" s="21">
        <v>0.87200140966045714</v>
      </c>
      <c r="R50" s="22">
        <v>10</v>
      </c>
    </row>
    <row r="51" spans="13:18" ht="15" customHeight="1" x14ac:dyDescent="0.25">
      <c r="M51" t="s">
        <v>520</v>
      </c>
      <c r="N51" s="19">
        <v>17388.476729944887</v>
      </c>
      <c r="O51" s="20">
        <v>3.7945207317598215</v>
      </c>
      <c r="P51" s="22">
        <v>22</v>
      </c>
      <c r="Q51" s="21">
        <v>0.96009537140413648</v>
      </c>
      <c r="R51" s="22">
        <v>7</v>
      </c>
    </row>
    <row r="52" spans="13:18" ht="15" customHeight="1" x14ac:dyDescent="0.25">
      <c r="M52" t="s">
        <v>519</v>
      </c>
      <c r="N52" s="19">
        <v>8732.7163196570727</v>
      </c>
      <c r="O52" s="20">
        <v>3.6365012061354052</v>
      </c>
      <c r="P52" s="22">
        <v>29</v>
      </c>
      <c r="Q52" s="21">
        <v>0.61384155542091412</v>
      </c>
      <c r="R52" s="22">
        <v>36</v>
      </c>
    </row>
    <row r="53" spans="13:18" ht="15" customHeight="1" x14ac:dyDescent="0.25">
      <c r="M53" t="s">
        <v>521</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985</v>
      </c>
      <c r="D2" s="40"/>
    </row>
    <row r="3" spans="2:4" x14ac:dyDescent="0.25">
      <c r="C3" s="41" t="s">
        <v>936</v>
      </c>
      <c r="D3" s="42" t="s">
        <v>986</v>
      </c>
    </row>
    <row r="4" spans="2:4" x14ac:dyDescent="0.25">
      <c r="C4" s="43" t="s">
        <v>919</v>
      </c>
      <c r="D4" s="44" t="s">
        <v>987</v>
      </c>
    </row>
    <row r="5" spans="2:4" x14ac:dyDescent="0.25">
      <c r="C5" s="43" t="s">
        <v>988</v>
      </c>
      <c r="D5" s="44" t="s">
        <v>989</v>
      </c>
    </row>
    <row r="6" spans="2:4" ht="15.6" customHeight="1" x14ac:dyDescent="0.25">
      <c r="C6" s="43" t="s">
        <v>938</v>
      </c>
      <c r="D6" s="44" t="s">
        <v>990</v>
      </c>
    </row>
    <row r="7" spans="2:4" ht="15.6" customHeight="1" x14ac:dyDescent="0.25">
      <c r="C7" s="43" t="s">
        <v>937</v>
      </c>
      <c r="D7" s="44" t="s">
        <v>991</v>
      </c>
    </row>
    <row r="8" spans="2:4" x14ac:dyDescent="0.25">
      <c r="C8" s="43" t="s">
        <v>992</v>
      </c>
      <c r="D8" s="44" t="s">
        <v>993</v>
      </c>
    </row>
    <row r="9" spans="2:4" x14ac:dyDescent="0.25">
      <c r="C9" s="45" t="s">
        <v>994</v>
      </c>
      <c r="D9" s="43" t="s">
        <v>995</v>
      </c>
    </row>
    <row r="10" spans="2:4" x14ac:dyDescent="0.25">
      <c r="B10" s="46"/>
      <c r="C10" s="43" t="s">
        <v>996</v>
      </c>
      <c r="D10" s="44" t="s">
        <v>997</v>
      </c>
    </row>
    <row r="11" spans="2:4" x14ac:dyDescent="0.25">
      <c r="C11" s="43" t="s">
        <v>509</v>
      </c>
      <c r="D11" s="44" t="s">
        <v>998</v>
      </c>
    </row>
    <row r="12" spans="2:4" x14ac:dyDescent="0.25">
      <c r="C12" s="43" t="s">
        <v>999</v>
      </c>
      <c r="D12" s="44" t="s">
        <v>1000</v>
      </c>
    </row>
    <row r="13" spans="2:4" x14ac:dyDescent="0.25">
      <c r="C13" s="43" t="s">
        <v>996</v>
      </c>
      <c r="D13" s="44" t="s">
        <v>997</v>
      </c>
    </row>
    <row r="14" spans="2:4" x14ac:dyDescent="0.25">
      <c r="C14" s="43" t="s">
        <v>509</v>
      </c>
      <c r="D14" s="44" t="s">
        <v>1001</v>
      </c>
    </row>
    <row r="15" spans="2:4" x14ac:dyDescent="0.25">
      <c r="C15" s="47" t="s">
        <v>999</v>
      </c>
      <c r="D15" s="48" t="s">
        <v>1000</v>
      </c>
    </row>
    <row r="17" spans="3:4" ht="23.25" x14ac:dyDescent="0.35">
      <c r="C17" s="39" t="s">
        <v>1002</v>
      </c>
      <c r="D17" s="40"/>
    </row>
    <row r="18" spans="3:4" x14ac:dyDescent="0.25">
      <c r="C18" s="43" t="s">
        <v>919</v>
      </c>
      <c r="D18" s="44" t="s">
        <v>1003</v>
      </c>
    </row>
    <row r="19" spans="3:4" x14ac:dyDescent="0.25">
      <c r="C19" s="43" t="s">
        <v>950</v>
      </c>
      <c r="D19" s="44" t="s">
        <v>1004</v>
      </c>
    </row>
    <row r="20" spans="3:4" x14ac:dyDescent="0.25">
      <c r="C20" s="45" t="s">
        <v>1005</v>
      </c>
      <c r="D20" s="43" t="s">
        <v>1006</v>
      </c>
    </row>
    <row r="21" spans="3:4" x14ac:dyDescent="0.25">
      <c r="C21" s="43" t="s">
        <v>1007</v>
      </c>
      <c r="D21" s="44" t="s">
        <v>1008</v>
      </c>
    </row>
    <row r="22" spans="3:4" x14ac:dyDescent="0.25">
      <c r="C22" s="43" t="s">
        <v>1009</v>
      </c>
      <c r="D22" s="44" t="s">
        <v>1010</v>
      </c>
    </row>
    <row r="23" spans="3:4" x14ac:dyDescent="0.25">
      <c r="C23" s="43" t="s">
        <v>1011</v>
      </c>
      <c r="D23" s="44" t="s">
        <v>1012</v>
      </c>
    </row>
    <row r="24" spans="3:4" x14ac:dyDescent="0.25">
      <c r="C24" s="43" t="s">
        <v>1013</v>
      </c>
      <c r="D24" s="44" t="s">
        <v>1014</v>
      </c>
    </row>
    <row r="25" spans="3:4" x14ac:dyDescent="0.25">
      <c r="C25" s="43" t="s">
        <v>925</v>
      </c>
      <c r="D25" s="44" t="s">
        <v>1015</v>
      </c>
    </row>
    <row r="26" spans="3:4" x14ac:dyDescent="0.25">
      <c r="C26" s="43" t="s">
        <v>1009</v>
      </c>
      <c r="D26" s="44" t="s">
        <v>1010</v>
      </c>
    </row>
    <row r="27" spans="3:4" x14ac:dyDescent="0.25">
      <c r="C27" s="43" t="s">
        <v>1011</v>
      </c>
      <c r="D27" s="44" t="s">
        <v>1012</v>
      </c>
    </row>
    <row r="28" spans="3:4" x14ac:dyDescent="0.25">
      <c r="C28" s="47" t="s">
        <v>1013</v>
      </c>
      <c r="D28" s="48" t="s">
        <v>1014</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2022-06-08T20:18:17Z</dcterms:modified>
</cp:coreProperties>
</file>